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270" yWindow="585" windowWidth="24615" windowHeight="13740" firstSheet="3" activeTab="8"/>
  </bookViews>
  <sheets>
    <sheet name="Rekapitulace stavby" sheetId="1" r:id="rId1"/>
    <sheet name="SO 01 - Komunikace a teré..." sheetId="2" r:id="rId2"/>
    <sheet name="SO 02 - Vodovod" sheetId="3" r:id="rId3"/>
    <sheet name="SO 03 - Splašková kanalizace" sheetId="4" r:id="rId4"/>
    <sheet name="SO 04 - Dešťová kanalizace" sheetId="5" r:id="rId5"/>
    <sheet name="SO 06 - Přípojka NN pro ČSOV" sheetId="6" r:id="rId6"/>
    <sheet name="SO 08 - Čerpací stanice o..." sheetId="7" r:id="rId7"/>
    <sheet name="SO 09 - ČSOV - elektroins..." sheetId="8" r:id="rId8"/>
    <sheet name="VON - Vedlejší a ostaní n..." sheetId="9" r:id="rId9"/>
    <sheet name="Pokyny pro vyplnění" sheetId="10" r:id="rId10"/>
  </sheets>
  <definedNames>
    <definedName name="_xlnm._FilterDatabase" localSheetId="1" hidden="1">'SO 01 - Komunikace a teré...'!$C$83:$K$262</definedName>
    <definedName name="_xlnm._FilterDatabase" localSheetId="2" hidden="1">'SO 02 - Vodovod'!$C$83:$K$314</definedName>
    <definedName name="_xlnm._FilterDatabase" localSheetId="3" hidden="1">'SO 03 - Splašková kanalizace'!$C$86:$K$306</definedName>
    <definedName name="_xlnm._FilterDatabase" localSheetId="4" hidden="1">'SO 04 - Dešťová kanalizace'!$C$82:$K$253</definedName>
    <definedName name="_xlnm._FilterDatabase" localSheetId="5" hidden="1">'SO 06 - Přípojka NN pro ČSOV'!$C$78:$K$126</definedName>
    <definedName name="_xlnm._FilterDatabase" localSheetId="6" hidden="1">'SO 08 - Čerpací stanice o...'!$C$92:$K$495</definedName>
    <definedName name="_xlnm._FilterDatabase" localSheetId="7" hidden="1">'SO 09 - ČSOV - elektroins...'!$C$77:$K$226</definedName>
    <definedName name="_xlnm._FilterDatabase" localSheetId="8" hidden="1">'VON - Vedlejší a ostaní n...'!$C$80:$K$106</definedName>
    <definedName name="_xlnm.Print_Area" localSheetId="9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stavby'!$C$39:$AQ$60</definedName>
    <definedName name="_xlnm.Print_Area" localSheetId="1">'SO 01 - Komunikace a teré...'!$C$4:$J$36,'SO 01 - Komunikace a teré...'!$C$42:$J$65,'SO 01 - Komunikace a teré...'!$C$71:$K$262</definedName>
    <definedName name="_xlnm.Print_Area" localSheetId="2">'SO 02 - Vodovod'!$C$4:$J$36,'SO 02 - Vodovod'!$C$42:$J$65,'SO 02 - Vodovod'!$C$71:$K$314</definedName>
    <definedName name="_xlnm.Print_Area" localSheetId="3">'SO 03 - Splašková kanalizace'!$C$4:$J$36,'SO 03 - Splašková kanalizace'!$C$42:$J$68,'SO 03 - Splašková kanalizace'!$C$74:$K$306</definedName>
    <definedName name="_xlnm.Print_Area" localSheetId="4">'SO 04 - Dešťová kanalizace'!$C$4:$J$36,'SO 04 - Dešťová kanalizace'!$C$42:$J$64,'SO 04 - Dešťová kanalizace'!$C$70:$K$253</definedName>
    <definedName name="_xlnm.Print_Area" localSheetId="5">'SO 06 - Přípojka NN pro ČSOV'!$C$4:$J$36,'SO 06 - Přípojka NN pro ČSOV'!$C$42:$J$60,'SO 06 - Přípojka NN pro ČSOV'!$C$66:$K$126</definedName>
    <definedName name="_xlnm.Print_Area" localSheetId="6">'SO 08 - Čerpací stanice o...'!$C$4:$J$36,'SO 08 - Čerpací stanice o...'!$C$42:$J$74,'SO 08 - Čerpací stanice o...'!$C$80:$K$495</definedName>
    <definedName name="_xlnm.Print_Area" localSheetId="7">'SO 09 - ČSOV - elektroins...'!$C$4:$J$36,'SO 09 - ČSOV - elektroins...'!$C$42:$J$59,'SO 09 - ČSOV - elektroins...'!$C$65:$K$226</definedName>
    <definedName name="_xlnm.Print_Area" localSheetId="8">'VON - Vedlejší a ostaní n...'!$C$4:$J$36,'VON - Vedlejší a ostaní n...'!$C$42:$J$62,'VON - Vedlejší a ostaní n...'!$C$68:$K$106</definedName>
    <definedName name="_xlnm.Print_Titles" localSheetId="0">'Rekapitulace stavby'!$49:$49</definedName>
    <definedName name="_xlnm.Print_Titles" localSheetId="1">'SO 01 - Komunikace a teré...'!$83:$83</definedName>
    <definedName name="_xlnm.Print_Titles" localSheetId="2">'SO 02 - Vodovod'!$83:$83</definedName>
    <definedName name="_xlnm.Print_Titles" localSheetId="3">'SO 03 - Splašková kanalizace'!$86:$86</definedName>
    <definedName name="_xlnm.Print_Titles" localSheetId="4">'SO 04 - Dešťová kanalizace'!$82:$82</definedName>
    <definedName name="_xlnm.Print_Titles" localSheetId="5">'SO 06 - Přípojka NN pro ČSOV'!$78:$78</definedName>
    <definedName name="_xlnm.Print_Titles" localSheetId="6">'SO 08 - Čerpací stanice o...'!$92:$92</definedName>
    <definedName name="_xlnm.Print_Titles" localSheetId="7">'SO 09 - ČSOV - elektroins...'!$77:$77</definedName>
    <definedName name="_xlnm.Print_Titles" localSheetId="8">'VON - Vedlejší a ostaní n...'!$80:$80</definedName>
  </definedNames>
  <calcPr calcId="145621"/>
</workbook>
</file>

<file path=xl/sharedStrings.xml><?xml version="1.0" encoding="utf-8"?>
<sst xmlns="http://schemas.openxmlformats.org/spreadsheetml/2006/main" count="14524" uniqueCount="2059">
  <si>
    <t>relé instalační přepínací, 230V, např.OEZ S20-11, 230V</t>
  </si>
  <si>
    <t>345715160</t>
  </si>
  <si>
    <t>krabice lištová LK 80x28T</t>
  </si>
  <si>
    <t>345718020</t>
  </si>
  <si>
    <t>lišta propojovací 1TE, 10mm2, 63A</t>
  </si>
  <si>
    <t>345718021</t>
  </si>
  <si>
    <t>lišta propojovací 3TE, 10mm2, 63A</t>
  </si>
  <si>
    <t>345628510</t>
  </si>
  <si>
    <t>nosič nulové svorkovnice např.MOELLER KT-3</t>
  </si>
  <si>
    <t>345628506</t>
  </si>
  <si>
    <t>nulová svorkovnice např.MOELLER KLM - 1m</t>
  </si>
  <si>
    <t>405613110</t>
  </si>
  <si>
    <t>termostat rozpínací např.SAREL S17561 do rozvaděče, 0-60°C, 250V, 6A, IP30</t>
  </si>
  <si>
    <t>405613111</t>
  </si>
  <si>
    <t>termostat spínací např.SAREL S17562 do rozvaděče, 0-60°C, 250V, 6A, IP30</t>
  </si>
  <si>
    <t>358247120</t>
  </si>
  <si>
    <t>odpínač pojistkový jednopólový např. OPV 10/1 pro válcové pojistky vel.10</t>
  </si>
  <si>
    <t>358247250</t>
  </si>
  <si>
    <t>pojistka válcová PV10-gG 6A</t>
  </si>
  <si>
    <t>357139901</t>
  </si>
  <si>
    <t>sada vodících lišt do rozvaděče např.SAREL S79901</t>
  </si>
  <si>
    <t>357139951</t>
  </si>
  <si>
    <t>klika např.SAREL S79951</t>
  </si>
  <si>
    <t>357139805</t>
  </si>
  <si>
    <t>střecha skříně např.SAREL S79805</t>
  </si>
  <si>
    <t>348131120</t>
  </si>
  <si>
    <t>svítidlo zářivkové s vypínačem, 10W, např.Trevos SB110</t>
  </si>
  <si>
    <t>405613515</t>
  </si>
  <si>
    <t>topné těleso do rozvaděče např.SAREL S 17515, 150W, 250V</t>
  </si>
  <si>
    <t>357139954</t>
  </si>
  <si>
    <t>vložka válcová např.SAREL S63710</t>
  </si>
  <si>
    <t>429115200</t>
  </si>
  <si>
    <t>ventilátor do rozvaděče např.SAREL S17901, 230V, IP54, 56m3/h</t>
  </si>
  <si>
    <t>357139673</t>
  </si>
  <si>
    <t>vnitřní dveře do rozvaděče např.SAREL S79673</t>
  </si>
  <si>
    <t>357139960</t>
  </si>
  <si>
    <t>kapsa na dokumentaci A4</t>
  </si>
  <si>
    <t>357139513</t>
  </si>
  <si>
    <t>montážní plech např.SAREL S55513</t>
  </si>
  <si>
    <t>357139483</t>
  </si>
  <si>
    <t>skříň plastová oboustranná IP54 např. SAREL THALASSA S79483</t>
  </si>
  <si>
    <t>357139725</t>
  </si>
  <si>
    <t>pilíř plastový např.SAREL S79725</t>
  </si>
  <si>
    <t>357139959</t>
  </si>
  <si>
    <t>zámek pro vnitřní dveře např.SAREL S71141</t>
  </si>
  <si>
    <t>7/32 Z1</t>
  </si>
  <si>
    <t>zapojení vodičů Cu do 2.5mm2</t>
  </si>
  <si>
    <t>7/32 Z2</t>
  </si>
  <si>
    <t>zapojení vodičů Cu do 6mm2</t>
  </si>
  <si>
    <t>7/32 Z3</t>
  </si>
  <si>
    <t>zapojení vodičů Cu do 10mm2</t>
  </si>
  <si>
    <t>M1</t>
  </si>
  <si>
    <t>Montáž přístroje samosvorně</t>
  </si>
  <si>
    <t>M2</t>
  </si>
  <si>
    <t>Montáž přístroje do panelu vč.vystřižení otvoru</t>
  </si>
  <si>
    <t>M21-PM</t>
  </si>
  <si>
    <t>M3</t>
  </si>
  <si>
    <t>Montáž přístroje do 2kg</t>
  </si>
  <si>
    <t>M33</t>
  </si>
  <si>
    <t>Sestavení stavebnicové skříně rozvaděče do 600 modulů</t>
  </si>
  <si>
    <t>M4</t>
  </si>
  <si>
    <t>Montáž přístroje od 2 do 5kg</t>
  </si>
  <si>
    <t>M6</t>
  </si>
  <si>
    <t>Montáž přístroje od 10 do 50kg</t>
  </si>
  <si>
    <t>M7</t>
  </si>
  <si>
    <t>Montáž přístroje vč.zhotovení a seřízení táhel do 5kg</t>
  </si>
  <si>
    <t>M8</t>
  </si>
  <si>
    <t>Montáž přístroje vč.zhotovení a seřízení táhel nad 5kg</t>
  </si>
  <si>
    <t xml:space="preserve">VON - Vedlejší a ostaní náklady 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</si>
  <si>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</si>
  <si>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</si>
  <si>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</si>
  <si>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</si>
  <si>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</si>
  <si>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</si>
  <si>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</si>
  <si>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</si>
  <si>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</si>
  <si>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012002000</t>
  </si>
  <si>
    <t>Geodetické práce</t>
  </si>
  <si>
    <t>1024</t>
  </si>
  <si>
    <t>-962171385</t>
  </si>
  <si>
    <t>Hlavní tituly průvodních činností a nákladů průzkumné, geodetické a projektové práce geodetické práce</t>
  </si>
  <si>
    <t>Poznámka k položce:
Zameření a vytýčení Inž. sítí</t>
  </si>
  <si>
    <t>013254000</t>
  </si>
  <si>
    <t>Dokumentace skutečného provedení stavby</t>
  </si>
  <si>
    <t>-1855080391</t>
  </si>
  <si>
    <t>VRN3</t>
  </si>
  <si>
    <t>Zařízení staveniště</t>
  </si>
  <si>
    <t>032903000</t>
  </si>
  <si>
    <t>Náklady na provoz a údržbu vybavení staveniště</t>
  </si>
  <si>
    <t>-526704309</t>
  </si>
  <si>
    <t>Zařízení staveniště vybavení staveniště náklady na provoz a údržbu vybavení staveniště</t>
  </si>
  <si>
    <t>034503000</t>
  </si>
  <si>
    <t>Informační tabule na staveništi</t>
  </si>
  <si>
    <t>704837068</t>
  </si>
  <si>
    <t>Zařízení staveniště zabezpečení staveniště informační tabule</t>
  </si>
  <si>
    <t>VRN4</t>
  </si>
  <si>
    <t>Inženýrská činnost</t>
  </si>
  <si>
    <t>041403000</t>
  </si>
  <si>
    <t>Koordinátor BOZP na staveništi</t>
  </si>
  <si>
    <t>-1853166081</t>
  </si>
  <si>
    <t>Inženýrská činnost dozory koordinátor BOZP na staveništi</t>
  </si>
  <si>
    <t>043194000</t>
  </si>
  <si>
    <t>Ostatní zkoušky</t>
  </si>
  <si>
    <t>112604195</t>
  </si>
  <si>
    <t>Inženýrská činnost zkoušky a ostatní měření zkoušky ostatní zkoušky</t>
  </si>
  <si>
    <t>Poznámka k položce:
dle platných norem</t>
  </si>
  <si>
    <t>045203000</t>
  </si>
  <si>
    <t>Kompletační činnost</t>
  </si>
  <si>
    <t>980733556</t>
  </si>
  <si>
    <t>Inženýrská činnost kompletační a koordinační činnost kompletační činnost</t>
  </si>
  <si>
    <t>Poznámka k položce:
pro všechny IS</t>
  </si>
  <si>
    <t>VRN9</t>
  </si>
  <si>
    <t>Ostatní náklady</t>
  </si>
  <si>
    <t>091704000</t>
  </si>
  <si>
    <t>Náklady na údržbu</t>
  </si>
  <si>
    <t>-660795028</t>
  </si>
  <si>
    <t>Ostatní náklady související s objektem náklady na údržbu</t>
  </si>
  <si>
    <t>Poznámka k položce:
čištění komunikace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</si>
  <si>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</si>
  <si>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</si>
  <si>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</si>
  <si>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</si>
  <si>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</si>
  <si>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</si>
  <si>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</si>
  <si>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</si>
  <si>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</si>
  <si>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</si>
  <si>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</si>
  <si>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</si>
  <si>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</si>
  <si>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</si>
  <si>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</si>
  <si>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</si>
  <si>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</si>
  <si>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</si>
  <si>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</si>
  <si>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</si>
  <si>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</si>
  <si>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</si>
  <si>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</si>
  <si>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</si>
  <si>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</si>
  <si>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</si>
  <si>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</si>
  <si>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</si>
  <si>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</si>
  <si>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</si>
  <si>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</si>
  <si>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</si>
  <si>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</si>
  <si>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</si>
  <si>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</si>
  <si>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</si>
  <si>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</si>
  <si>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</si>
  <si>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</si>
  <si>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</si>
  <si>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</si>
  <si>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</si>
  <si>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</si>
  <si>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</si>
  <si>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</si>
  <si>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</si>
  <si>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</si>
  <si>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</si>
  <si>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</si>
  <si>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</si>
  <si>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</si>
  <si>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</si>
  <si>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</si>
  <si>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</si>
  <si>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</si>
  <si>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</si>
  <si>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</si>
  <si>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</si>
  <si>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</si>
  <si>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</si>
  <si>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</si>
  <si>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</si>
  <si>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</si>
  <si>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</si>
  <si>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</si>
  <si>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</si>
  <si>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</si>
  <si>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</si>
  <si>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</si>
  <si>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</si>
  <si>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</si>
  <si>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</si>
  <si>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</si>
  <si>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</si>
  <si>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</si>
  <si>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</si>
  <si>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</si>
  <si>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</si>
  <si>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</si>
  <si>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</si>
  <si>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</si>
  <si>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</si>
  <si>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</si>
  <si>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</si>
  <si>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</si>
  <si>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</si>
  <si>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</si>
  <si>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</si>
  <si>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</si>
  <si>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</si>
  <si>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</si>
  <si>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</si>
  <si>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</si>
  <si>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</si>
  <si>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</si>
  <si>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</si>
  <si>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</si>
  <si>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</si>
  <si>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</si>
  <si>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</si>
  <si>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</si>
  <si>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</si>
  <si>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</si>
  <si>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</si>
  <si>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</si>
  <si>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</si>
  <si>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</si>
  <si>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</si>
  <si>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</si>
  <si>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</si>
  <si>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</si>
  <si>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</si>
  <si>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</si>
  <si>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</si>
  <si>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</si>
  <si>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</si>
  <si>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</si>
  <si>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</si>
  <si>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</si>
  <si>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</si>
  <si>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</si>
  <si>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</si>
  <si>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</si>
  <si>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</si>
  <si>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</si>
  <si>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</si>
  <si>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</si>
  <si>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</si>
  <si>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</si>
  <si>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</si>
  <si>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</si>
  <si>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</si>
  <si>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</si>
  <si>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</si>
  <si>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</si>
  <si>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</si>
  <si>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</si>
  <si>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</si>
  <si>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</si>
  <si>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</si>
  <si>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</si>
  <si>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</si>
  <si>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</si>
  <si>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</si>
  <si>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</si>
  <si>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</si>
  <si>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</si>
  <si>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</si>
  <si>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</si>
  <si>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</si>
  <si>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</si>
  <si>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</si>
  <si>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</si>
  <si>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</si>
  <si>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</si>
  <si>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</si>
  <si>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</si>
  <si>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</si>
  <si>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</si>
  <si>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</si>
  <si>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</si>
  <si>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</si>
  <si>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</si>
  <si>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</si>
  <si>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</si>
  <si>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</si>
  <si>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</si>
  <si>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</si>
  <si>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</si>
  <si>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</si>
  <si>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</si>
  <si>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</si>
  <si>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</si>
  <si>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</si>
  <si>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</si>
  <si>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</si>
  <si>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</si>
  <si>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</si>
  <si>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</si>
  <si>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kpl</t>
  </si>
  <si>
    <t>Montáž kanalizačního potrubí z PVC těsněné gumovým kroužkem otevřený výkop sklon do 20 % DN 150</t>
  </si>
  <si>
    <t>Mtž potr PVC ov do 20pr DN150  *</t>
  </si>
  <si>
    <t>286147180</t>
  </si>
  <si>
    <t>trubka kanalizační žebrovaná ULTRA RIB 2 DIN (PP) vnitřní průměr 150mm, dl. 5m</t>
  </si>
  <si>
    <t>-1794531354</t>
  </si>
  <si>
    <t>trubka kanalizační žebrovaná PP vnitřní průměr 150mm, dl. 5m</t>
  </si>
  <si>
    <t xml:space="preserve">69.6/5*1.093                                      </t>
  </si>
  <si>
    <t>871373121</t>
  </si>
  <si>
    <t>Montáž kanalizačního potrubí z PVC těsněné gumovým kroužkem otevřený výkop sklon do 20 % DN 300</t>
  </si>
  <si>
    <t>Mtž potr PVC ov do 20pr DN300  *</t>
  </si>
  <si>
    <t>286147260</t>
  </si>
  <si>
    <t>trubka kanalizační žebrovaná ULTRA RIB 2 DIN (PP) vnitřní průměr 250mm, dl. 5m</t>
  </si>
  <si>
    <t>745184297</t>
  </si>
  <si>
    <t>trubka kanalizační žebrovaná PP vnitřní průměr 250mm, dl. 5m</t>
  </si>
  <si>
    <t xml:space="preserve">147/5*1.093                                       </t>
  </si>
  <si>
    <t>877360320</t>
  </si>
  <si>
    <t>Montáž odboček na potrubí z PP trub hladkých plnostěnných DN 250</t>
  </si>
  <si>
    <t>-1182083705</t>
  </si>
  <si>
    <t>Montáž tvarovek na kanalizačním plastovém potrubí z polypropylenu PP hladkého plnostěnného odboček DN 250</t>
  </si>
  <si>
    <t>286147690</t>
  </si>
  <si>
    <t>odbočka 45st. UREA/KG (UR) 250/160mm pro potrubí kanalizační žebrované ULTRA RIB</t>
  </si>
  <si>
    <t>1821958502</t>
  </si>
  <si>
    <t>odbočka 45st. 250/160mm pro potrubí kanalizační žebrované PP</t>
  </si>
  <si>
    <t xml:space="preserve">4*1.015                                           </t>
  </si>
  <si>
    <t>877310310</t>
  </si>
  <si>
    <t>Montáž kolen na potrubí z PP trub hladkých plnostěnných DN 150</t>
  </si>
  <si>
    <t>-827380545</t>
  </si>
  <si>
    <t>Montáž tvarovek na kanalizačním plastovém potrubí z polypropylenu PP hladkého plnostěnného kolen DN 150</t>
  </si>
  <si>
    <t>286147580</t>
  </si>
  <si>
    <t>koleno 45st. URB 160mm pro potrubí kanalizační žebrované ULTRA RIB</t>
  </si>
  <si>
    <t>-1668887277</t>
  </si>
  <si>
    <t>koleno 45st. 160mm pro potrubí kanalizační žebrované PP</t>
  </si>
  <si>
    <t>894118001</t>
  </si>
  <si>
    <t>Příplatek ZKD 0,60 m výšky vstupu na potrubí</t>
  </si>
  <si>
    <t>Příplatek zkd 600mm výšky vstupu *</t>
  </si>
  <si>
    <t>894411121</t>
  </si>
  <si>
    <t>Zřízení šachet kanalizačních z betonových dílců na potrubí DN nad 200 do 300 dno beton tř. C 25/30</t>
  </si>
  <si>
    <t>Zříz šcht díl dno Btř-znIV DN 300 *</t>
  </si>
  <si>
    <t>592243395</t>
  </si>
  <si>
    <t>dno betonové šachty kanalizační přímé TBZ-Q.250-735</t>
  </si>
  <si>
    <t>1054100314</t>
  </si>
  <si>
    <t>6,06</t>
  </si>
  <si>
    <t>592243050</t>
  </si>
  <si>
    <t>skruž betonová šachetní TBS-Q.1 100/25 D100x25x12 cm</t>
  </si>
  <si>
    <t>457595238</t>
  </si>
  <si>
    <t>skruž betonová šachtová 100x25x12 cm</t>
  </si>
  <si>
    <t>592243060</t>
  </si>
  <si>
    <t>skruž betonová šachetní TBS-Q.1 100/50 D100x50x12 cm</t>
  </si>
  <si>
    <t>-572039872</t>
  </si>
  <si>
    <t>skruž betonová šachtová 100x50x12 cm</t>
  </si>
  <si>
    <t>592243070</t>
  </si>
  <si>
    <t>skruž betonová šachetní TBS-Q.1 100/100 D100x100x12 cm</t>
  </si>
  <si>
    <t>-121123916</t>
  </si>
  <si>
    <t>skruž betonová šachtová 100x100x12 cm</t>
  </si>
  <si>
    <t>592243850</t>
  </si>
  <si>
    <t>skruž betonová přechodová TBR-Q1000-625/600/120 SP K D 100-62,5x67x12 cm</t>
  </si>
  <si>
    <t>-1999673817</t>
  </si>
  <si>
    <t>skruž betonová přechodová, stupadlo oplastované 100-62,5x67x12 cm</t>
  </si>
  <si>
    <t>592243480</t>
  </si>
  <si>
    <t>těsnění elastomerové pro spojení šachetních dílů EMT DN 1000</t>
  </si>
  <si>
    <t>1342963489</t>
  </si>
  <si>
    <t>těsnění elastomerové pro spojení šachetních dílů DN 1000</t>
  </si>
  <si>
    <t>894811143</t>
  </si>
  <si>
    <t>Revizní šachta z PVC systém RV typ přímý, DN 400/160 tlak 40 t hl od 1360 do 1730 mm</t>
  </si>
  <si>
    <t>Revizní šachta-tvrdé PVC-typ přímý</t>
  </si>
  <si>
    <t>Poznámka k položce:
DN 400/160,tl.40,0t,hl.od 1360 do 1730mm</t>
  </si>
  <si>
    <t>894811145</t>
  </si>
  <si>
    <t>Revizní šachta z PVC systém RV typ přímý, DN 400/160 tlak 40 t hl od 1860 do 2230 mm</t>
  </si>
  <si>
    <t>Poznámka k položce:
DN 400/160,tl.40,0t,hl.od 1860 do 2230mm</t>
  </si>
  <si>
    <t>1+1</t>
  </si>
  <si>
    <t>894811147</t>
  </si>
  <si>
    <t>Revizní šachta z PVC systém RV typ přímý, DN 400/160 tlak 40 t hl od 2360 do 2730 mm</t>
  </si>
  <si>
    <t>Poznámka k položce:
DN 400/160,tl.40,0t,hl.od 2360 do 2830mm</t>
  </si>
  <si>
    <t>4+2</t>
  </si>
  <si>
    <t>DOKONCUJICI KONSTRUKCE</t>
  </si>
  <si>
    <t>953943121</t>
  </si>
  <si>
    <t>Osazování výrobků do 1 kg/kus do betonu bez jejich dodání</t>
  </si>
  <si>
    <t>Osaz vyrobku 1 kg do betonu</t>
  </si>
  <si>
    <t>553970000</t>
  </si>
  <si>
    <t>Atypické kovové výrobky včetne zinkování</t>
  </si>
  <si>
    <t>-1801931383</t>
  </si>
  <si>
    <t xml:space="preserve">(0.15*2+0.2)*0.4*24                               </t>
  </si>
  <si>
    <t>341408240</t>
  </si>
  <si>
    <t>vodič silový s Cu jádrem CY H07 V-U 2,50 mm2</t>
  </si>
  <si>
    <t>Vodič CY černý 2,50 drát</t>
  </si>
  <si>
    <t>230011067</t>
  </si>
  <si>
    <t>Montáž potrubí trouby ocelové hladké tř.11-13 D 108 mm, tl 4,0 mm</t>
  </si>
  <si>
    <t>1979107900</t>
  </si>
  <si>
    <t>Montáž potrubí z trub ocelových hladkých tř. 11 až 13 D 108 mm, tl. 4,0 mm</t>
  </si>
  <si>
    <t>Poznámka k položce:
chránička</t>
  </si>
  <si>
    <t>140110760</t>
  </si>
  <si>
    <t>trubka ocelová bezešvá hladká jakost 11 353, 108 x 4,0 mm</t>
  </si>
  <si>
    <t>-1104286153</t>
  </si>
  <si>
    <t>230011154</t>
  </si>
  <si>
    <t>Montáž potrubí trouby ocelové hladké tř.11-13 D 426 mm, tl 8,0 mm</t>
  </si>
  <si>
    <t>-533063867</t>
  </si>
  <si>
    <t>Montáž potrubí z trub ocelových hladkých tř. 11 až 13 D 426 mm, tl. 8,0 mm</t>
  </si>
  <si>
    <t>14332314</t>
  </si>
  <si>
    <t>Tr podel svar 11416 D426 t8      b</t>
  </si>
  <si>
    <t>230200122</t>
  </si>
  <si>
    <t>Nasunutí potrubní sekce do ocelové chráničky DN 250</t>
  </si>
  <si>
    <t>Poznámka k položce:
chrán. dn  250</t>
  </si>
  <si>
    <t>OST</t>
  </si>
  <si>
    <t>Ostatní</t>
  </si>
  <si>
    <t>900</t>
  </si>
  <si>
    <t>RŮZNÉ</t>
  </si>
  <si>
    <t>230170014</t>
  </si>
  <si>
    <t>Tlakové zkoušky těsnosti potrubí - zkouška DN do 200</t>
  </si>
  <si>
    <t>262144</t>
  </si>
  <si>
    <t>Tlak.zk.-zkouška těsnosti potr.</t>
  </si>
  <si>
    <t>Poznámka k položce:
-dn  150-200</t>
  </si>
  <si>
    <t>230170015</t>
  </si>
  <si>
    <t>Tlakové zkoušky těsnosti potrubí - zkouška DN do 350</t>
  </si>
  <si>
    <t>Poznámka k položce:
-dn  250-350</t>
  </si>
  <si>
    <t>SO 04 - Dešťová kanalizace</t>
  </si>
  <si>
    <t>(0.37*7.5+0.645*2.8+1.015*5.5+1.49*7.2+1.885*26+2.01*24.9)*1.2*0.5</t>
  </si>
  <si>
    <t xml:space="preserve">rozš.šacht    </t>
  </si>
  <si>
    <t xml:space="preserve">2.5*1.3*(1.63+2.14+1.88)*0.5                      </t>
  </si>
  <si>
    <t>(1.745*6.7+1.705*6.7+1.695*6.2+2.105*4.8+1.985*8.2+2.025*7)*1*0.5</t>
  </si>
  <si>
    <t xml:space="preserve">přípoj.UV     </t>
  </si>
  <si>
    <t xml:space="preserve">(1.435*1+1.6*0.8)*1*0.53                          </t>
  </si>
  <si>
    <t xml:space="preserve">239.36*0.5                                        </t>
  </si>
  <si>
    <t xml:space="preserve">1.885*26+2.01*24.9                                </t>
  </si>
  <si>
    <t xml:space="preserve">1.49*7.2*2                                        </t>
  </si>
  <si>
    <t>171101103</t>
  </si>
  <si>
    <t>Uložení sypaniny z hornin soudržných do násypů zhutněných do 100 % PS</t>
  </si>
  <si>
    <t>Násypy hor.soudr hut. 100PS   *</t>
  </si>
  <si>
    <t xml:space="preserve">(0.3*4.8+0.4*5.5+0.6*0.7+0.3*3)*2                 </t>
  </si>
  <si>
    <t xml:space="preserve">lože .        </t>
  </si>
  <si>
    <t xml:space="preserve">73.9*1.2*0.1                                      </t>
  </si>
  <si>
    <t xml:space="preserve">73.9*1.2*0.1+(39.6+1.8)*1*0.1                     </t>
  </si>
  <si>
    <t xml:space="preserve">obsyp         </t>
  </si>
  <si>
    <t xml:space="preserve">73.9*1.2*0.55                                     </t>
  </si>
  <si>
    <t xml:space="preserve">(39.6+1.8)*1*0.45                                 </t>
  </si>
  <si>
    <t xml:space="preserve">3.14*0.6*0.6*(1.63+2.14+1.88)                     </t>
  </si>
  <si>
    <t xml:space="preserve">vpusti        </t>
  </si>
  <si>
    <t xml:space="preserve">3.14*0.3*0.3*1.1*2                                </t>
  </si>
  <si>
    <t xml:space="preserve">odp.násyp     </t>
  </si>
  <si>
    <t xml:space="preserve">-9.92                                              </t>
  </si>
  <si>
    <t xml:space="preserve">103.985*2                                         </t>
  </si>
  <si>
    <t>844726170</t>
  </si>
  <si>
    <t xml:space="preserve">239.36-113.905                                    </t>
  </si>
  <si>
    <t>-1908236105</t>
  </si>
  <si>
    <t>48.774+18.63-73.9*3.14*0.14*0.14-(39.6+1.8)*3.14*0.08*0.08</t>
  </si>
  <si>
    <t>1453604106</t>
  </si>
  <si>
    <t>62.024*1.1*1.02*1,67</t>
  </si>
  <si>
    <t xml:space="preserve">8.868+13.008                                      </t>
  </si>
  <si>
    <t xml:space="preserve">1+4                                               </t>
  </si>
  <si>
    <t xml:space="preserve">vpust         </t>
  </si>
  <si>
    <t xml:space="preserve">2                                                 </t>
  </si>
  <si>
    <t>1805720677</t>
  </si>
  <si>
    <t>1380840477</t>
  </si>
  <si>
    <t>592238640</t>
  </si>
  <si>
    <t>prstenec betonový pro uliční vpusť vyrovnávací TBV-Q 390/60/10a, 39x6x13 cm</t>
  </si>
  <si>
    <t>-809318331</t>
  </si>
  <si>
    <t>prstenec betonový pro uliční vpusť vyrovnávací 39 x 6 x 13 cm</t>
  </si>
  <si>
    <t>465513228</t>
  </si>
  <si>
    <t>Dlažba z lomového kamene na cementovou maltu s vyspárováním tl 250 mm pro hráze</t>
  </si>
  <si>
    <t>Dlažba kam mc 250mm tl.</t>
  </si>
  <si>
    <t xml:space="preserve">4*1.5                                             </t>
  </si>
  <si>
    <t>1916836915</t>
  </si>
  <si>
    <t>592246600</t>
  </si>
  <si>
    <t>poklop šachtový D2 /betonová výplň+ litina/ D 400 - BEGU-B-1, bez odvětrání</t>
  </si>
  <si>
    <t>-394310907</t>
  </si>
  <si>
    <t>poklop šachtový betonová výplň+ litina 785(610)x160 mm, bez odvětrání</t>
  </si>
  <si>
    <t>899204112</t>
  </si>
  <si>
    <t>Osazení mříží litinových včetně rámů a košů na bahno pro třídu zatížení D400, E600</t>
  </si>
  <si>
    <t>-1780181963</t>
  </si>
  <si>
    <t>286617890</t>
  </si>
  <si>
    <t>kalový koš ocel pro silniční vpusť 425 vč. madla</t>
  </si>
  <si>
    <t>-217610735</t>
  </si>
  <si>
    <t>koš kalový ocelový pro silniční vpusť 425 vč. madla</t>
  </si>
  <si>
    <t>286617870</t>
  </si>
  <si>
    <t xml:space="preserve"> litinová dešťová mříž 425/40T čtverec</t>
  </si>
  <si>
    <t>-1012549133</t>
  </si>
  <si>
    <t>mříž litinová dešťová  425/40T čtverec</t>
  </si>
  <si>
    <t xml:space="preserve">39.6+1.8                                          </t>
  </si>
  <si>
    <t>-1677494808</t>
  </si>
  <si>
    <t xml:space="preserve">41.4/5*1.093                                      </t>
  </si>
  <si>
    <t>1072131435</t>
  </si>
  <si>
    <t xml:space="preserve">74/5*1.093                                        </t>
  </si>
  <si>
    <t>-321445873</t>
  </si>
  <si>
    <t>-713510038</t>
  </si>
  <si>
    <t xml:space="preserve">5*1.015                                           </t>
  </si>
  <si>
    <t>877315211</t>
  </si>
  <si>
    <t>Montáž tvarovek z tvrdého PVC-systém KG nebo z polypropylenu-systém KG 2000 jednoosé DN 150</t>
  </si>
  <si>
    <t>1141955299</t>
  </si>
  <si>
    <t>Montáž tvarovek na kanalizačním potrubí z trub z plastu z tvrdého PVC systém KG nebo z polypropylenu systém KG 2000 v otevřeném výkopu jednoosých DN 150</t>
  </si>
  <si>
    <t>-1886765659</t>
  </si>
  <si>
    <t>-483740265</t>
  </si>
  <si>
    <t>592243830</t>
  </si>
  <si>
    <t>skruž betonová šachtová TBS-Q 1000/250 SP D 100x25x12 cm</t>
  </si>
  <si>
    <t>-52461794</t>
  </si>
  <si>
    <t>skruž betonová šachtová 100x25x12 cm, stupadla poplastovaná kapsová</t>
  </si>
  <si>
    <t>592243820</t>
  </si>
  <si>
    <t>skruž betonová šachtová TBS-Q 1000/500 SP D 100x50x12 cm</t>
  </si>
  <si>
    <t>613008638</t>
  </si>
  <si>
    <t>skruž betonová šachtová 100x50x12 cm, stupadla poplastovaná kapsová</t>
  </si>
  <si>
    <t>-392001734</t>
  </si>
  <si>
    <t>-1773313806</t>
  </si>
  <si>
    <t>895941111</t>
  </si>
  <si>
    <t>Zřízení vpusti kanalizační uliční z betonových dílců typ UV-50 normální</t>
  </si>
  <si>
    <t>Zříz vpusti uliční B UV50 normal *</t>
  </si>
  <si>
    <t>592238520</t>
  </si>
  <si>
    <t>dno betonové pro uliční vpusť s kalovou prohlubní TBV-Q 2a 45x30x5 cm</t>
  </si>
  <si>
    <t>1925731697</t>
  </si>
  <si>
    <t>dno betonové pro uliční vpusť s kalovou prohlubní 45x30x5 cm</t>
  </si>
  <si>
    <t>592238540</t>
  </si>
  <si>
    <t>skruž betonová pro uliční vpusťs výtokovým otvorem PVC TBV-Q 450/350/3a, 45x35x5 cm</t>
  </si>
  <si>
    <t>805426102</t>
  </si>
  <si>
    <t>skruž betonová pro uliční vpusť s výtokovým otvorem PVC, 45x35x5 cm</t>
  </si>
  <si>
    <t>592238580</t>
  </si>
  <si>
    <t>skruž betonová pro uliční vpusť horní TBV-Q 450/570/5d, 45x57x5 cm</t>
  </si>
  <si>
    <t>-119653754</t>
  </si>
  <si>
    <t>skruž betonová pro uliční vpusť horní 45 x 57 x 5 cm</t>
  </si>
  <si>
    <t>230170005</t>
  </si>
  <si>
    <t>Tlakové zkoušky těsnosti potrubí - příprava DN do 350</t>
  </si>
  <si>
    <t>sada</t>
  </si>
  <si>
    <t>Příprava pro zkoušku těsnosti</t>
  </si>
  <si>
    <t>Poznámka k položce:
DN 250-350</t>
  </si>
  <si>
    <t>SO 06 - Přípojka NN pro ČSOV</t>
  </si>
  <si>
    <t xml:space="preserve">    21-M - Elektromontáže</t>
  </si>
  <si>
    <t xml:space="preserve">    46-M - Zemní práce pro elektromontáže</t>
  </si>
  <si>
    <t>21-M</t>
  </si>
  <si>
    <t>Elektromontáže</t>
  </si>
  <si>
    <t>210100003</t>
  </si>
  <si>
    <t>Ukončení vodičů v rozváděči nebo na přístroji včetně zapojení průřezu žíly do 16 mm2</t>
  </si>
  <si>
    <t>Ukončení vodičů v rozváděči včetně zapojení průřezu žíly do 10 mm2</t>
  </si>
  <si>
    <t>210100151</t>
  </si>
  <si>
    <t>Ukončení kabelů smršťovací záklopkou nebo páskou se zapojením bez letování žíly do 4x16 mm2</t>
  </si>
  <si>
    <t>Ukončení kabelů do 4x10 mm2</t>
  </si>
  <si>
    <t>210120102</t>
  </si>
  <si>
    <t>Montáž pojistkových patron nožových</t>
  </si>
  <si>
    <t>358254173</t>
  </si>
  <si>
    <t>pojistka výkonová PN00 40A provedení normální charakteristika gG</t>
  </si>
  <si>
    <t>741320165</t>
  </si>
  <si>
    <t>Montáž jistič třípólový nn do 25 A ve skříni</t>
  </si>
  <si>
    <t>-1656708930</t>
  </si>
  <si>
    <t>Montáž jističů se zapojením vodičů třípólových nn do 25 A ve skříni</t>
  </si>
  <si>
    <t>358224030</t>
  </si>
  <si>
    <t>jistič 3pólový-charakteristika B LPN (LSN) 25B/3</t>
  </si>
  <si>
    <t>jistič 3pólový-charakteristika B LSN 20B/3</t>
  </si>
  <si>
    <t>210191532R</t>
  </si>
  <si>
    <t>Usazení rozvaděče EP 111</t>
  </si>
  <si>
    <t>357116571</t>
  </si>
  <si>
    <t>EP111/PKP7P elektroměr.rozvaděčem na pilíři</t>
  </si>
  <si>
    <t>210220020</t>
  </si>
  <si>
    <t>Montáž uzemňovacího vedení vodičů FeZn pomocí svorek v zemi páskou do 120 mm2 ve městské zástavbě</t>
  </si>
  <si>
    <t>354411200</t>
  </si>
  <si>
    <t>pásek uzemňovací FeZn 30x4 mm</t>
  </si>
  <si>
    <t>210810013</t>
  </si>
  <si>
    <t>Montáž měděných kabelů CYKY, CYKYD, CYKYDY, NYM, NYY, YSLY 750 V 4x10mm2 uložených volně</t>
  </si>
  <si>
    <t>Montáž měděných kabelů CYKY, NYM, NYY, YSLY 750 V 4x10mm2 uložených volně</t>
  </si>
  <si>
    <t>341110800</t>
  </si>
  <si>
    <t>kabel silový s Cu jádrem CYKY 4x16 mm2</t>
  </si>
  <si>
    <t>kabel silový s Cu jádrem CYKY 4x10 mm2</t>
  </si>
  <si>
    <t>hzs08</t>
  </si>
  <si>
    <t>Koordinace s ČEZ Distribuce, a.s.</t>
  </si>
  <si>
    <t>hzs09</t>
  </si>
  <si>
    <t>Výchozí revize</t>
  </si>
  <si>
    <t>PM</t>
  </si>
  <si>
    <t>Přidružený materiál</t>
  </si>
  <si>
    <t>PPV</t>
  </si>
  <si>
    <t>Podíl přidružených výkonů</t>
  </si>
  <si>
    <t>46-M</t>
  </si>
  <si>
    <t>Zemní práce pro elektromontáže</t>
  </si>
  <si>
    <t>460070163</t>
  </si>
  <si>
    <t>Hloubení nezapažených jam pro základy venkovních rozváděčů RP 1 a 2 ručně v hornině tř 3</t>
  </si>
  <si>
    <t>Hloubení nezapažených jam pro základy venkovních rozváděčů</t>
  </si>
  <si>
    <t>460150163</t>
  </si>
  <si>
    <t>Hloubení kabelových zapažených i nezapažených rýh ručně š 35 cm, hl 80 cm, v hornině tř 3</t>
  </si>
  <si>
    <t>1707568844</t>
  </si>
  <si>
    <t>Hloubení zapažených i nezapažených kabelových rýh ručně včetně urovnání dna s přemístěním výkopku do vzdálenosti 3 m od okraje jámy nebo naložením na dopravní prostředek šířky 35 cm, hloubky 80 cm, v hornině třídy 3</t>
  </si>
  <si>
    <t>460421001</t>
  </si>
  <si>
    <t>Lože kabelů z písku nebo štěrkopísku tl 5 cm nad kabel, bez zakrytí, šířky lože do 65 cm</t>
  </si>
  <si>
    <t>Lože kabelů z písku nebo štěrkopísku tl 8 cm pod i nad kabel, bez zakrytí, šířky lože do 65 cm</t>
  </si>
  <si>
    <t>460490013</t>
  </si>
  <si>
    <t>Krytí kabelů výstražnou fólií šířky 34 cm</t>
  </si>
  <si>
    <t>-1115260613</t>
  </si>
  <si>
    <t>Krytí kabelů, spojek, koncovek a odbočnic kabelů výstražnou fólií z PVC včetně vyrovnání povrchu rýhy, rozvinutí a uložení fólie do rýhy, fólie šířky do 34cm</t>
  </si>
  <si>
    <t>460560143</t>
  </si>
  <si>
    <t>Zásyp rýh ručně šířky 35 cm, hloubky 60 cm, z horniny třídy 3</t>
  </si>
  <si>
    <t>Zásyp rýh ručně šířky 35 cm, hloubky 60 cm</t>
  </si>
  <si>
    <t>SO 08 - Čerpací stanice odpadních vod</t>
  </si>
  <si>
    <t xml:space="preserve">    2 - ZAKLADANI</t>
  </si>
  <si>
    <t xml:space="preserve">    3 - SVISLE KONSTRUKCE</t>
  </si>
  <si>
    <t xml:space="preserve">    5 - KOMUNIKACE</t>
  </si>
  <si>
    <t>PSV - Práce a dodávky PSV</t>
  </si>
  <si>
    <t xml:space="preserve">    711 - IZOLACE PROTI VODE A VLHKOSTI</t>
  </si>
  <si>
    <t xml:space="preserve">    722 - VNITRNI VODOVOD</t>
  </si>
  <si>
    <t xml:space="preserve">    724 - STROJNI VYBAVENI</t>
  </si>
  <si>
    <t xml:space="preserve">    767 - KOVOVE STAV.DOPLNKOVE KONSTRUKCE</t>
  </si>
  <si>
    <t xml:space="preserve">    783 - NATERY</t>
  </si>
  <si>
    <t>122201102</t>
  </si>
  <si>
    <t>Odkopávky a prokopávky nezapažené v hornině tř. 3 objem do 1000 m3</t>
  </si>
  <si>
    <t>Odkop nezap horn3 1000m3  *</t>
  </si>
  <si>
    <t xml:space="preserve">2.55*1.9/2*8                                      </t>
  </si>
  <si>
    <t>122201109</t>
  </si>
  <si>
    <t>Příplatek za lepivost u odkopávek v hornině tř. 1 až 3</t>
  </si>
  <si>
    <t>Přípl.za lepivost hornin   *</t>
  </si>
  <si>
    <t>131201202</t>
  </si>
  <si>
    <t>Hloubení jam zapažených v hornině tř. 3 objemu do 1000 m3</t>
  </si>
  <si>
    <t>Hloubení jam tř 3 do 1000m3 zap  *</t>
  </si>
  <si>
    <t xml:space="preserve">(6.8*4.2+3.9*2.85)*2.9*0.5                        </t>
  </si>
  <si>
    <t>131201209</t>
  </si>
  <si>
    <t>Příplatek za lepivost u hloubení jam zapažených v hornině tř. 3</t>
  </si>
  <si>
    <t>Hloubeni jam tř 3 lepivost zap *</t>
  </si>
  <si>
    <t>131301202</t>
  </si>
  <si>
    <t>Hloubení jam zapažených v hornině tř. 4 objemu do 1000 m3</t>
  </si>
  <si>
    <t>Hloubeni jam zapaz horn 4 1000m3  *</t>
  </si>
  <si>
    <t xml:space="preserve">115.058*0.5                                       </t>
  </si>
  <si>
    <t>131301209</t>
  </si>
  <si>
    <t>Příplatek za lepivost u hloubení jam zapažených v hornině tř. 4</t>
  </si>
  <si>
    <t>Hloubeni jam tr 4 lepivost zap  *</t>
  </si>
  <si>
    <t>151301201</t>
  </si>
  <si>
    <t>Zřízení hnaného pažení stěn výkopu hl do 4 m</t>
  </si>
  <si>
    <t>Paž.stěn výkopu hl.do4m hnané</t>
  </si>
  <si>
    <t xml:space="preserve">(6.8+7.05)*2*2.9                                  </t>
  </si>
  <si>
    <t>151301211</t>
  </si>
  <si>
    <t>Odstranění pažení stěn hnaného hl do 4 m</t>
  </si>
  <si>
    <t>Odpaž.stěn hnané do 4m</t>
  </si>
  <si>
    <t>161101102</t>
  </si>
  <si>
    <t>Svislé přemístění výkopku z horniny tř. 1 až 4 hl výkopu do 4 m</t>
  </si>
  <si>
    <t>Svislé přemist vykopku horn 4 4m  *</t>
  </si>
  <si>
    <t xml:space="preserve">115.058*0.16                                      </t>
  </si>
  <si>
    <t xml:space="preserve">celk.výkop    </t>
  </si>
  <si>
    <t xml:space="preserve">115.058                                           </t>
  </si>
  <si>
    <t xml:space="preserve">lože ČS       </t>
  </si>
  <si>
    <t xml:space="preserve">-(6.1*3.5+3.05*2.85)*0.15                          </t>
  </si>
  <si>
    <t xml:space="preserve">pod.deska     </t>
  </si>
  <si>
    <t xml:space="preserve">-(4.4*2.4+1.7*1.7)*0.15                            </t>
  </si>
  <si>
    <t xml:space="preserve">AŠ+ČJ+UJ      </t>
  </si>
  <si>
    <t xml:space="preserve">-((1.8*1.8+3.14*0.9*0.9)*2.6+3.14*0.72*0.72*2.6)     </t>
  </si>
  <si>
    <t xml:space="preserve">(10.55*5.55+6.55*6.7)/2*1                         </t>
  </si>
  <si>
    <t>583373310</t>
  </si>
  <si>
    <t>štěrkopísek frakce 0-22</t>
  </si>
  <si>
    <t>610710385</t>
  </si>
  <si>
    <t>nákup zásypového a násypového materiálu s odpočtem</t>
  </si>
  <si>
    <t xml:space="preserve"> přebytečné zeminy                                </t>
  </si>
  <si>
    <t xml:space="preserve">(89.265+51.21-25.793)*1.67*1.1*1.02               </t>
  </si>
  <si>
    <t>ZAKLADANI</t>
  </si>
  <si>
    <t>292111111</t>
  </si>
  <si>
    <t>Montáž pomocné konstrukce ocelové pro zvláštní zakládání z terénu</t>
  </si>
  <si>
    <t>1406285057</t>
  </si>
  <si>
    <t>Pomocná konstrukce pro zvláštní zakládání staveb ocelová z terénu zřízení</t>
  </si>
  <si>
    <t xml:space="preserve">(6.6+6.8+3.4)*2*2*3*37.9*0.001                    </t>
  </si>
  <si>
    <t>292111112</t>
  </si>
  <si>
    <t>Demontáž pomocné konstrukce ocelové pro zvláštní zakládáníz terénu</t>
  </si>
  <si>
    <t>-1427883890</t>
  </si>
  <si>
    <t>Pomocná konstrukce pro zvláštní zakládání staveb ocelová z terénu odstranění</t>
  </si>
  <si>
    <t>553970001</t>
  </si>
  <si>
    <t xml:space="preserve">Atypické kovové výrobky </t>
  </si>
  <si>
    <t>-1360918235</t>
  </si>
  <si>
    <t>(6.6+6.8+3.4)*2*2*3*37.9</t>
  </si>
  <si>
    <t>271532211</t>
  </si>
  <si>
    <t>Podsyp pod základové konstrukce se zhutněním z hrubého kameniva frakce 32 až 63 mm</t>
  </si>
  <si>
    <t>-1796909422</t>
  </si>
  <si>
    <t>Podsyp pod základové konstrukce se zhutněním a urovnáním povrchu z kameniva hrubého, frakce 32 - 63 mm</t>
  </si>
  <si>
    <t xml:space="preserve">pod ČSOV      </t>
  </si>
  <si>
    <t xml:space="preserve">(6.1*3.5+3.05*2.85)*0.15                          </t>
  </si>
  <si>
    <t xml:space="preserve">0.85*0.52*0.1                                     </t>
  </si>
  <si>
    <t xml:space="preserve">0.55*0.55*0.1                                     </t>
  </si>
  <si>
    <t>273313511</t>
  </si>
  <si>
    <t>Základové desky z betonu tř. C 12/15</t>
  </si>
  <si>
    <t>B zákl desek prostý C 12/15</t>
  </si>
  <si>
    <t xml:space="preserve">(4.4*2.4+1.7*1.7)*0.15                            </t>
  </si>
  <si>
    <t xml:space="preserve">pod rozvad    </t>
  </si>
  <si>
    <t xml:space="preserve">0.85*0.52*0.2                                     </t>
  </si>
  <si>
    <t xml:space="preserve">pod jeřáb.    </t>
  </si>
  <si>
    <t xml:space="preserve">0.55*0.55*0.8                                     </t>
  </si>
  <si>
    <t>273351121</t>
  </si>
  <si>
    <t>Zřízení bednění základových desek</t>
  </si>
  <si>
    <t>485981172</t>
  </si>
  <si>
    <t>Bednění základů desek zřízení</t>
  </si>
  <si>
    <t xml:space="preserve">(4.4+2.4)*2*0.15+1.7*4*0.15                       </t>
  </si>
  <si>
    <t xml:space="preserve">(0.85+0.52)*2*0.2                                 </t>
  </si>
  <si>
    <t xml:space="preserve">0.55*4*0.8                                        </t>
  </si>
  <si>
    <t>273351122</t>
  </si>
  <si>
    <t>Odstranění bednění základových desek</t>
  </si>
  <si>
    <t>983701872</t>
  </si>
  <si>
    <t>Bednění základů desek odstranění</t>
  </si>
  <si>
    <t>273362021</t>
  </si>
  <si>
    <t>Výztuž základových desek svařovanými sítěmi Kari</t>
  </si>
  <si>
    <t>Výztuž zákl.desek ze svař.sítí KARI</t>
  </si>
  <si>
    <t xml:space="preserve">150x150x6mm-rozměr 3x2m                           </t>
  </si>
  <si>
    <t xml:space="preserve">ČSOV          </t>
  </si>
  <si>
    <t xml:space="preserve">(4.4*2.4+1.7*1.7)*1.48*2*2*1.15*0.001             </t>
  </si>
  <si>
    <t xml:space="preserve">rozvaděč      </t>
  </si>
  <si>
    <t xml:space="preserve">0.85*0.52*1.48*2*2*1.15*0.001                     </t>
  </si>
  <si>
    <t>SVISLE KONSTRUKCE</t>
  </si>
  <si>
    <t>338171111</t>
  </si>
  <si>
    <t>Osazování sloupků a vzpěr plotových ocelových v 2,00 m se zalitím MC</t>
  </si>
  <si>
    <t>Osaz sloupu plot ocel 2m v zalití cm</t>
  </si>
  <si>
    <t xml:space="preserve">6+8                                               </t>
  </si>
  <si>
    <t>553422560</t>
  </si>
  <si>
    <t>sloupek plotový průběžný pozinkovaný a komaxitový 2750/38x1,5 mm</t>
  </si>
  <si>
    <t>505244095</t>
  </si>
  <si>
    <t>553422750</t>
  </si>
  <si>
    <t>vzpěra plotová 38x1,5 mm včetně krytky s uchem, 3000 mm</t>
  </si>
  <si>
    <t>882089813</t>
  </si>
  <si>
    <t>592241772</t>
  </si>
  <si>
    <t>prstenec betonový vyrovnávací TBW-Q 625/120/120 62,5x12x12 cm</t>
  </si>
  <si>
    <t>-1356060655</t>
  </si>
  <si>
    <t>prstenec betonový vyrovnávací 62,5x12x12 cm</t>
  </si>
  <si>
    <t>KOMUNIKACE</t>
  </si>
  <si>
    <t>564831111</t>
  </si>
  <si>
    <t>Podklad ze štěrkodrtě ŠD tl 100 mm</t>
  </si>
  <si>
    <t>Podklad štěrkodrtě tl po zhut 10cm *</t>
  </si>
  <si>
    <t xml:space="preserve">3.25*5.7-1.8*1.8-3.14*0.9*0.9-0.55*0.55-0.85*0.52 </t>
  </si>
  <si>
    <t>894201161</t>
  </si>
  <si>
    <t>Dno šachet tl nad 200 mm z prostého betonu se zvýšenými nároky na prostředí tř. C 30/37</t>
  </si>
  <si>
    <t>Dno šachet Bv tř.C20/25 nad 200</t>
  </si>
  <si>
    <t xml:space="preserve">arm.šachta    </t>
  </si>
  <si>
    <t xml:space="preserve">1.5*1.5*0.89*0.25*0.25*0.1                        </t>
  </si>
  <si>
    <t xml:space="preserve">usaz.jímka    </t>
  </si>
  <si>
    <t xml:space="preserve">3.14*0.6*0.6*0.45-0.2*0.2*0.1                     </t>
  </si>
  <si>
    <t xml:space="preserve">čerp.jímka    </t>
  </si>
  <si>
    <t xml:space="preserve">3.14*0.75*0.75*0.1-0.2*0.2*0.1                    </t>
  </si>
  <si>
    <t>894204261</t>
  </si>
  <si>
    <t>Žlaby šachet průřezu o poloměru nad 500 mm z betonu prostého tř. C 25/30</t>
  </si>
  <si>
    <t>Žlaby šachet B tř.C20/25 přes 500mm</t>
  </si>
  <si>
    <t>3.14*0.75*0.75*0.3-(0.9*0.8*0.8+3.14*0.75*0.75)/2*0,3</t>
  </si>
  <si>
    <t>3.14*0.6*0.6*0.25-(3.14*0.35*0.35+3.14*0.6*0.6)/2*0,25</t>
  </si>
  <si>
    <t>894414111</t>
  </si>
  <si>
    <t>Osazení železobetonových dílců pro šachty skruží základových</t>
  </si>
  <si>
    <t>Osaz B dílců šcht TZP 100/30-50  *</t>
  </si>
  <si>
    <t>59225402</t>
  </si>
  <si>
    <t>Prefa jímka PU 1200/1500</t>
  </si>
  <si>
    <t>Poznámka k položce:
usazovací jímka</t>
  </si>
  <si>
    <t>59225427</t>
  </si>
  <si>
    <t>Prefa jímka PU 1500/2000</t>
  </si>
  <si>
    <t>Poznámka k položce:
čerpací jímka</t>
  </si>
  <si>
    <t>592243700</t>
  </si>
  <si>
    <t>dno betonové šachetní čtvercové TZZ-Q 150/160 BZC PS V120 150 x 180 x 160 cm</t>
  </si>
  <si>
    <t>1630393027</t>
  </si>
  <si>
    <t>dno betonové šachtové čtvercové kramlové ocelové stupadlo s PE povlakem Vmax 120x150x180x160 cm</t>
  </si>
  <si>
    <t>894411311</t>
  </si>
  <si>
    <t>Osazení železobetonových dílců pro šachty skruží rovných</t>
  </si>
  <si>
    <t>Osaz ŽB dílcu šcht TZS 80-120  *</t>
  </si>
  <si>
    <t xml:space="preserve">1                                                 </t>
  </si>
  <si>
    <t xml:space="preserve">arm.jímka     </t>
  </si>
  <si>
    <t>59225404</t>
  </si>
  <si>
    <t xml:space="preserve">Nástavec 1200-1000mm </t>
  </si>
  <si>
    <t xml:space="preserve">Nástavec 1200-1000mm  </t>
  </si>
  <si>
    <t>59225417</t>
  </si>
  <si>
    <t xml:space="preserve">Nástavec 1200-1100mm </t>
  </si>
  <si>
    <t xml:space="preserve">Nástavec 1200-1100mm  </t>
  </si>
  <si>
    <t>59225423</t>
  </si>
  <si>
    <t xml:space="preserve">Nástavec 1500-1500mm </t>
  </si>
  <si>
    <t>592243760</t>
  </si>
  <si>
    <t>skruž betonová šachetní čtvercová TZS-Q 150/100 SKC 150 x 180 x 100 cm</t>
  </si>
  <si>
    <t>2106562198</t>
  </si>
  <si>
    <t>skruž betonová šachetní čtvercová 150 x 180 x 100 cm</t>
  </si>
  <si>
    <t>59224453</t>
  </si>
  <si>
    <t>Skruž bet.šach.čtverc.TZS-Q 150/80</t>
  </si>
  <si>
    <t>Poznámka k položce:
150x180x80cm</t>
  </si>
  <si>
    <t>894414211</t>
  </si>
  <si>
    <t>Osazení železobetonových dílců pro šachty desek zákrytových</t>
  </si>
  <si>
    <t>-1614838539</t>
  </si>
  <si>
    <t>59225419</t>
  </si>
  <si>
    <t>Zákrytová deska DJ 1200 otv.D 60</t>
  </si>
  <si>
    <t>59225390</t>
  </si>
  <si>
    <t>Zákrytová deska DJ 1500 atyp</t>
  </si>
  <si>
    <t>59224479</t>
  </si>
  <si>
    <t>Deska zákryt.čtverc.TZK-Q 150-63/18</t>
  </si>
  <si>
    <t>Poznámka k položce:
1500/1800</t>
  </si>
  <si>
    <t>-1750164970</t>
  </si>
  <si>
    <t>-1154595123</t>
  </si>
  <si>
    <t>42696115</t>
  </si>
  <si>
    <t>Zdvihací zařízení ruční přenos+patka</t>
  </si>
  <si>
    <t>Poznámka k položce:
naviják do 200 kg</t>
  </si>
  <si>
    <t>9989601R</t>
  </si>
  <si>
    <t>Montáž zdvihacích přenos.zařízení</t>
  </si>
  <si>
    <t>-1008045630</t>
  </si>
  <si>
    <t xml:space="preserve">3.25*2+0.25*2                                     </t>
  </si>
  <si>
    <t>592173140</t>
  </si>
  <si>
    <t>obrubník betonový zahradní přírodní šedá ABZ 10/95 50x8x25 cm</t>
  </si>
  <si>
    <t>1028433836</t>
  </si>
  <si>
    <t>Obrubníky betonové a železobetonové obrubníky zahradní ABZ   10/95     50 x 8 x 25</t>
  </si>
  <si>
    <t>Poznámka k položce:
spotřeba: 2 kus/m</t>
  </si>
  <si>
    <t xml:space="preserve">7*2*1.01                                          </t>
  </si>
  <si>
    <t>454791111</t>
  </si>
  <si>
    <t>Osazování plastických prostupů pro tělesa vodní v rychlofiltrech</t>
  </si>
  <si>
    <t>Osaz prostup.těsnění</t>
  </si>
  <si>
    <t xml:space="preserve">1+4+2+3                                           </t>
  </si>
  <si>
    <t>28653807</t>
  </si>
  <si>
    <t>Prostup.těsnění LS 200</t>
  </si>
  <si>
    <t>Poznámka k položce:
D100/32-1ks, D150/75-4ks, D150/90-2ks</t>
  </si>
  <si>
    <t>28653808</t>
  </si>
  <si>
    <t>Prostup.těsnění LS 300</t>
  </si>
  <si>
    <t>Poznámka k položce:
D 350/250-3ks</t>
  </si>
  <si>
    <t>952903112</t>
  </si>
  <si>
    <t>Vyčištění objektů ČOV, nádrží, žlabů a kanálů při v do 3,5 m</t>
  </si>
  <si>
    <t>Vyčistění objektu čistír nádrž kanl</t>
  </si>
  <si>
    <t>3.14*0.75*0.75+3.14*1.5*3.3+3.14*0.6*0.6+3.14*1.2*2.55+1.5*1.5+1.5*4*2.5</t>
  </si>
  <si>
    <t>998144471</t>
  </si>
  <si>
    <t>Přesun hmot pro montované betonové nádrže, jímky a zásobníky v do 25 m</t>
  </si>
  <si>
    <t>Presun hm nadrze a jimky mont.v.25m</t>
  </si>
  <si>
    <t>PSV</t>
  </si>
  <si>
    <t>Práce a dodávky PSV</t>
  </si>
  <si>
    <t>711</t>
  </si>
  <si>
    <t>IZOLACE PROTI VODE A VLHKOSTI</t>
  </si>
  <si>
    <t>711112001</t>
  </si>
  <si>
    <t>Provedení izolace proti zemní vlhkosti svislé za studena nátěrem penetračním</t>
  </si>
  <si>
    <t>80</t>
  </si>
  <si>
    <t>Izolvlhk studena svi ALP</t>
  </si>
  <si>
    <t xml:space="preserve">3.14*1.44*3.5                                     </t>
  </si>
  <si>
    <t xml:space="preserve">3.14*1.8*3.5                                      </t>
  </si>
  <si>
    <t xml:space="preserve">armat.šach    </t>
  </si>
  <si>
    <t xml:space="preserve">1.8*4*3.6                                         </t>
  </si>
  <si>
    <t>111631500</t>
  </si>
  <si>
    <t>lak asfaltový ALP/9 (MJ t) bal 9 kg</t>
  </si>
  <si>
    <t>-1415182423</t>
  </si>
  <si>
    <t>lak asfaltový penetrační (MJ t) bal 9 kg</t>
  </si>
  <si>
    <t xml:space="preserve">61.528*0.00025                                    </t>
  </si>
  <si>
    <t>82</t>
  </si>
  <si>
    <t xml:space="preserve">61.528*2                                          </t>
  </si>
  <si>
    <t>111633460</t>
  </si>
  <si>
    <t>suspenze asfaltová GUMOASFALT SA 12/ 10 kg</t>
  </si>
  <si>
    <t>-1408064511</t>
  </si>
  <si>
    <t>suspenze asfaltová, gumoasfalt</t>
  </si>
  <si>
    <t xml:space="preserve">123.056*0.0011                                    </t>
  </si>
  <si>
    <t>998711101</t>
  </si>
  <si>
    <t>Přesun hmot tonážní pro izolace proti vodě, vlhkosti a plynům v objektech výšky do 6 m</t>
  </si>
  <si>
    <t>84</t>
  </si>
  <si>
    <t>Přesun hm izol.voda výška 6m   *</t>
  </si>
  <si>
    <t>722</t>
  </si>
  <si>
    <t>VNITRNI VODOVOD</t>
  </si>
  <si>
    <t>722130234</t>
  </si>
  <si>
    <t>Potrubí vodovodní ocelové závitové pozinkované svařované běžné DN 32</t>
  </si>
  <si>
    <t>-1629430348</t>
  </si>
  <si>
    <t>Potrubí z ocelových trubek pozinkovaných závitových svařovaných běžných DN 32</t>
  </si>
  <si>
    <t>722239101</t>
  </si>
  <si>
    <t>Montáž armatur vodovodních se dvěma závity G 1/2</t>
  </si>
  <si>
    <t>86</t>
  </si>
  <si>
    <t>Mtž vodov armatur 2závit G 1/2</t>
  </si>
  <si>
    <t>55134488</t>
  </si>
  <si>
    <t>Kohout  kulový nátrubk.G 1/2" PN 10</t>
  </si>
  <si>
    <t>87</t>
  </si>
  <si>
    <t>722239106</t>
  </si>
  <si>
    <t>Montáž armatur vodovodních se dvěma závity G 2</t>
  </si>
  <si>
    <t>88</t>
  </si>
  <si>
    <t>Mtž vodov armatur 2zavit G 2</t>
  </si>
  <si>
    <t>55197586</t>
  </si>
  <si>
    <t>Kulový kohout nátrubkový G 2" PN10</t>
  </si>
  <si>
    <t>89</t>
  </si>
  <si>
    <t>722239103</t>
  </si>
  <si>
    <t>Montáž armatur vodovodních se dvěma závity G 1</t>
  </si>
  <si>
    <t>90</t>
  </si>
  <si>
    <t>Mtž vodov armatur 2závit G 1</t>
  </si>
  <si>
    <t>42298240</t>
  </si>
  <si>
    <t>Vodoměr.souprava D 1"č.101.14 Hawle</t>
  </si>
  <si>
    <t>R722263417</t>
  </si>
  <si>
    <t>Mtž vodoměr 100c závit G 1"</t>
  </si>
  <si>
    <t>92</t>
  </si>
  <si>
    <t>38821793</t>
  </si>
  <si>
    <t>Vodoměr AQUADIS Qn 2,5 G 1" DN20mm</t>
  </si>
  <si>
    <t>998722101</t>
  </si>
  <si>
    <t>Přesun hmot tonážní pro vnitřní vodovod v objektech v do 6 m</t>
  </si>
  <si>
    <t>94</t>
  </si>
  <si>
    <t>Přesun hm vodovod výška  6m   *</t>
  </si>
  <si>
    <t>724</t>
  </si>
  <si>
    <t>STROJNI VYBAVENI</t>
  </si>
  <si>
    <t>724149101</t>
  </si>
  <si>
    <t>Montáž čerpadla vodovodního ponorného o výkonu do 56 litrů bez potrubí a příslušenství</t>
  </si>
  <si>
    <t>95</t>
  </si>
  <si>
    <t>Mtž čerp ponor do 40l bez potubí</t>
  </si>
  <si>
    <t>42696140</t>
  </si>
  <si>
    <t>Čerp.ponor.Hidrostal 3,65l/s v.17,5m</t>
  </si>
  <si>
    <t>96</t>
  </si>
  <si>
    <t>Poznámka k položce:
B0BQ-E01+BNBA2-GSEQ+NW1A2O-10-3kW</t>
  </si>
  <si>
    <t>včetně 2 ks spouštěcích zařízení B0BQ DN 65+držáku</t>
  </si>
  <si>
    <t>pat.kolen a řetězů v dl.6m vč.závěsu po 1m</t>
  </si>
  <si>
    <t xml:space="preserve">a vyhodnocovací relé vlhkosti-2ks                      </t>
  </si>
  <si>
    <t>998724101</t>
  </si>
  <si>
    <t>Přesun hmot tonážní pro strojní vybavení v objektech v do 6 m</t>
  </si>
  <si>
    <t>97</t>
  </si>
  <si>
    <t>Stroj vyb přesun hmot výška -6m</t>
  </si>
  <si>
    <t>767</t>
  </si>
  <si>
    <t>KOVOVE STAV.DOPLNKOVE KONSTRUKCE</t>
  </si>
  <si>
    <t>767833100</t>
  </si>
  <si>
    <t>Montáž žebříků do zdi s bočnicemi s profilové oceli</t>
  </si>
  <si>
    <t>98</t>
  </si>
  <si>
    <t>Kdk mtž žebřík do zdi +bočnice</t>
  </si>
  <si>
    <t>75</t>
  </si>
  <si>
    <t>1418916865</t>
  </si>
  <si>
    <t>Poznámka k položce:
výroba a dodávka žebříku Z3</t>
  </si>
  <si>
    <t xml:space="preserve">štěřín 40x40x3-2ks                                </t>
  </si>
  <si>
    <t xml:space="preserve">2.4*3.44*2                                        </t>
  </si>
  <si>
    <t xml:space="preserve">příčle 20x20x3 8ks                                </t>
  </si>
  <si>
    <t xml:space="preserve">8*0.4*1.1                                         </t>
  </si>
  <si>
    <t xml:space="preserve">kotvení L40x40x3                                  </t>
  </si>
  <si>
    <t xml:space="preserve">4*0.25*1.84                                       </t>
  </si>
  <si>
    <t xml:space="preserve">kotvení plech 150x150x6                           </t>
  </si>
  <si>
    <t xml:space="preserve">4*0.5                                             </t>
  </si>
  <si>
    <t>76</t>
  </si>
  <si>
    <t>953961213</t>
  </si>
  <si>
    <t>Kotvy chemickou patronou M 12 hl 110 mm do betonu, ŽB nebo kamene s vyvrtáním otvoru</t>
  </si>
  <si>
    <t>688066712</t>
  </si>
  <si>
    <t>Kotvy chemické s vyvrtáním otvoru do betonu, železobetonu nebo tvrdého kamene chemická patrona, velikost M 12, hloubka 110 mm</t>
  </si>
  <si>
    <t>77</t>
  </si>
  <si>
    <t>953965121</t>
  </si>
  <si>
    <t>Kotevní šroub pro chemické kotvy M 12 dl 160 mm</t>
  </si>
  <si>
    <t>458789290</t>
  </si>
  <si>
    <t>Kotvy chemické s vyvrtáním otvoru kotevní šrouby pro chemické kotvy, velikost M 12, délka 160 mm</t>
  </si>
  <si>
    <t>78</t>
  </si>
  <si>
    <t>767995111</t>
  </si>
  <si>
    <t>Montáž atypických zámečnických konstrukcí hmotnosti do 5 kg</t>
  </si>
  <si>
    <t>-1182066743</t>
  </si>
  <si>
    <t>Montáž ostatních atypických zámečnických konstrukcí hmotnosti do 5 kg</t>
  </si>
  <si>
    <t xml:space="preserve">madlo 30x30x3                                     </t>
  </si>
  <si>
    <t xml:space="preserve">2*1.85*3.55                                       </t>
  </si>
  <si>
    <t xml:space="preserve">2*0.41*1.36                                       </t>
  </si>
  <si>
    <t>79</t>
  </si>
  <si>
    <t>-2093046634</t>
  </si>
  <si>
    <t>Poznámka k položce:
výroba a dodávka žebřík.madel výsuvných</t>
  </si>
  <si>
    <t xml:space="preserve">zarážka L30x30x3                                  </t>
  </si>
  <si>
    <t>-1447718053</t>
  </si>
  <si>
    <t xml:space="preserve">větrací hlavice Z5                                </t>
  </si>
  <si>
    <t xml:space="preserve">0.5*10.2*2                                        </t>
  </si>
  <si>
    <t xml:space="preserve">0.15*1.26*4                                       </t>
  </si>
  <si>
    <t>81</t>
  </si>
  <si>
    <t>2054437991</t>
  </si>
  <si>
    <t xml:space="preserve">tr.108/4      </t>
  </si>
  <si>
    <t xml:space="preserve">petlice Z6 4ks pás 20/5                                   </t>
  </si>
  <si>
    <t>767995114</t>
  </si>
  <si>
    <t>Montáž atypických zámečnických konstrukcí hmotnosti do 50 kg</t>
  </si>
  <si>
    <t>1812137765</t>
  </si>
  <si>
    <t>Montáž ostatních atypických zámečnických konstrukcí hmotnosti přes 20 do 50 kg</t>
  </si>
  <si>
    <t xml:space="preserve">Z 1-poklop na vstup do ČJ                         </t>
  </si>
  <si>
    <t xml:space="preserve">2*(0.9+0.9)*3.77                                  </t>
  </si>
  <si>
    <t xml:space="preserve">2*(0.9+0.9)*0.79                                  </t>
  </si>
  <si>
    <t xml:space="preserve">4*0.15*0.47                                       </t>
  </si>
  <si>
    <t xml:space="preserve">0.85*0.85*39.5                                    </t>
  </si>
  <si>
    <t xml:space="preserve">2*(0.8+0.8)*3.77                                  </t>
  </si>
  <si>
    <t xml:space="preserve">2*(0.8+0.8)*0.79                                  </t>
  </si>
  <si>
    <t xml:space="preserve">6*0.15*0.47                                       </t>
  </si>
  <si>
    <t xml:space="preserve">0.75*0.75*39.5                                    </t>
  </si>
  <si>
    <t>83</t>
  </si>
  <si>
    <t>-640422391</t>
  </si>
  <si>
    <t xml:space="preserve">poklop Z1                                         </t>
  </si>
  <si>
    <t xml:space="preserve">13.572+2.844+0.282+28.539                         </t>
  </si>
  <si>
    <t>-38829796</t>
  </si>
  <si>
    <t xml:space="preserve">poklop Z2                                         </t>
  </si>
  <si>
    <t xml:space="preserve">12.064+2.528+0.423+22.219                         </t>
  </si>
  <si>
    <t>85</t>
  </si>
  <si>
    <t>934664000</t>
  </si>
  <si>
    <t xml:space="preserve">1.35*2+3.2+3.1                                    </t>
  </si>
  <si>
    <t>313275040</t>
  </si>
  <si>
    <t>pletivo čtvercová oka 50 mm x 2,2 mm x 200 cm</t>
  </si>
  <si>
    <t>-168113596</t>
  </si>
  <si>
    <t>pletivo drátěné plastifikované se čtvercovými oky 50 mm/2,2 mm, 200 cm</t>
  </si>
  <si>
    <t>313275041</t>
  </si>
  <si>
    <t>Drát napínací  3,5mm/26m zelený</t>
  </si>
  <si>
    <t>1803635935</t>
  </si>
  <si>
    <t xml:space="preserve">9*2                                               </t>
  </si>
  <si>
    <t>313275042</t>
  </si>
  <si>
    <t>Drát vázací  1,5mm/50m zelený</t>
  </si>
  <si>
    <t>-1225308672</t>
  </si>
  <si>
    <t>313275043</t>
  </si>
  <si>
    <t>Strojek napínací PVC</t>
  </si>
  <si>
    <t>1413361325</t>
  </si>
  <si>
    <t>348101230</t>
  </si>
  <si>
    <t>Osazení vrat a vrátek k oplocení na ocelové sloupky do 6 m2</t>
  </si>
  <si>
    <t>1224427265</t>
  </si>
  <si>
    <t>Montáž vrat a vrátek k oplocení na sloupky ocelové, plochy jednotlivě přes 4 do 6 m2</t>
  </si>
  <si>
    <t>55396199</t>
  </si>
  <si>
    <t>Vrata oploc.dvoukř.poplast.300x145cm</t>
  </si>
  <si>
    <t>114</t>
  </si>
  <si>
    <t>998767101</t>
  </si>
  <si>
    <t>Přesun hmot tonážní pro zámečnické konstrukce v objektech v do 6 m</t>
  </si>
  <si>
    <t>115</t>
  </si>
  <si>
    <t>Přesun hmot KDK-50m výška- 6m</t>
  </si>
  <si>
    <t>783</t>
  </si>
  <si>
    <t>NATERY</t>
  </si>
  <si>
    <t>783314201</t>
  </si>
  <si>
    <t>Základní antikorozní jednonásobný syntetický standardní nátěr zámečnických konstrukcí</t>
  </si>
  <si>
    <t>197696907</t>
  </si>
  <si>
    <t>Základní antikorozní nátěr zámečnických konstrukcí jednonásobný syntetický standardní</t>
  </si>
  <si>
    <t xml:space="preserve">45.237*65*0.001                                   </t>
  </si>
  <si>
    <t>783315101</t>
  </si>
  <si>
    <t>Jednonásobný syntetický standardní mezinátěr zámečnických konstrukcí</t>
  </si>
  <si>
    <t>749454784</t>
  </si>
  <si>
    <t>Mezinátěr zámečnických konstrukcí jednonásobný syntetický standardní</t>
  </si>
  <si>
    <t>783317101</t>
  </si>
  <si>
    <t>Krycí jednonásobný syntetický standardní nátěr zámečnických konstrukcí</t>
  </si>
  <si>
    <t>-929551119</t>
  </si>
  <si>
    <t>Krycí nátěr (email) zámečnických konstrukcí jednonásobný syntetický standardní</t>
  </si>
  <si>
    <t>230140041</t>
  </si>
  <si>
    <t>Montáž trubek z nerezavějící oceli tř.17 D 76 mm, tl 2 mm</t>
  </si>
  <si>
    <t>-800813098</t>
  </si>
  <si>
    <t>Montáž trubek D 76 mm, tl. 2 mm</t>
  </si>
  <si>
    <t>552613070</t>
  </si>
  <si>
    <t>trubka z ušlechtilé oceli (nerez) mapress, l = 6 m, DN 65</t>
  </si>
  <si>
    <t>-1385549003</t>
  </si>
  <si>
    <t>trubka z ušlechtilé oceli (nerez), l = 6 m, DN 65</t>
  </si>
  <si>
    <t>230140092</t>
  </si>
  <si>
    <t>Montáž trubek z nerezavějící oceli tř.17 D 273 mm, tl 3 mm</t>
  </si>
  <si>
    <t>582995454</t>
  </si>
  <si>
    <t>Montáž trubek D 273 mm, tl. 3 mm</t>
  </si>
  <si>
    <t>99</t>
  </si>
  <si>
    <t>14396017</t>
  </si>
  <si>
    <t>Trubka ocel.nerez D 256x3mm</t>
  </si>
  <si>
    <t>230140172</t>
  </si>
  <si>
    <t>Montáž trubní dílce přivařovací z nerezavějící oceli tř.17 D 76 mm, tl 3 mm</t>
  </si>
  <si>
    <t>931398788</t>
  </si>
  <si>
    <t>Montáž trubních dílců přivařovacích D 76, tl. 3 mm</t>
  </si>
  <si>
    <t>101</t>
  </si>
  <si>
    <t>552613400</t>
  </si>
  <si>
    <t>koleno 90 st. z ušlechtilé oceli (nerez) mapress, rozvod pitné vody, DN 65</t>
  </si>
  <si>
    <t>1747356496</t>
  </si>
  <si>
    <t>koleno 90 st. z ušlechtilé oceli (nerez), rozvod pitné vody, DN 65</t>
  </si>
  <si>
    <t>102</t>
  </si>
  <si>
    <t>230021005</t>
  </si>
  <si>
    <t>Montáž trubní díly přivařovací tř.11-13 do 1 kg D 15 mm tl 2,5 mm</t>
  </si>
  <si>
    <t>Trubní díly přivařovací-montáž</t>
  </si>
  <si>
    <t>Poznámka k položce:
DN 15mm  do 1 kg</t>
  </si>
  <si>
    <t>103</t>
  </si>
  <si>
    <t>552613120</t>
  </si>
  <si>
    <t>nátrubek z ušlechtilé oceli (nerez) mapress, rozvod pitné vody, DN 15</t>
  </si>
  <si>
    <t>1881194416</t>
  </si>
  <si>
    <t>nátrubek z ušlechtilé oceli (nerez), rozvod pitné vody, DN 15</t>
  </si>
  <si>
    <t>104</t>
  </si>
  <si>
    <t>230205051</t>
  </si>
  <si>
    <t>Montáž potrubí plastového svařované na tupo nebo elektrospojkou, D 90 mm, tl. stěny  5,2 mm</t>
  </si>
  <si>
    <t>628812997</t>
  </si>
  <si>
    <t>Montáž potrubí PE průměru do 110 mm návin nebo tyč, svařované na tupo nebo elektrospojkou D 90, tl. stěny 5,2 mm</t>
  </si>
  <si>
    <t>105</t>
  </si>
  <si>
    <t>286139640</t>
  </si>
  <si>
    <t>trubka ochranná pro plyn PEHD 90 x 3,5 mm</t>
  </si>
  <si>
    <t>-1537712628</t>
  </si>
  <si>
    <t>106</t>
  </si>
  <si>
    <t>230030004</t>
  </si>
  <si>
    <t>Montáž trubní díly přírubové hmotnost přes 25 kg do 50 kg</t>
  </si>
  <si>
    <t>-1415650118</t>
  </si>
  <si>
    <t>Montáž trubních dílů přírubových hmotnosti přes 25 do 50 kg</t>
  </si>
  <si>
    <t xml:space="preserve">3+2                                               </t>
  </si>
  <si>
    <t>107</t>
  </si>
  <si>
    <t>422214520</t>
  </si>
  <si>
    <t>šoupátko odpadní voda AVK, GGG50 F4, PN10/16 DN 65 x 170 mm</t>
  </si>
  <si>
    <t>488448126</t>
  </si>
  <si>
    <t>šoupátko odpadní voda, litina GGG 50, krátká stavební délka, PN10/16 DN 65 x 170 mm</t>
  </si>
  <si>
    <t>108</t>
  </si>
  <si>
    <t>551280520</t>
  </si>
  <si>
    <t>klapka zpětná přírubová BRA.F5.000 DN 65</t>
  </si>
  <si>
    <t>304995988</t>
  </si>
  <si>
    <t>klapka zpětná přírubová PN 40, T= -10 až  +100 °C DN 65</t>
  </si>
  <si>
    <t>109</t>
  </si>
  <si>
    <t>230030007</t>
  </si>
  <si>
    <t>Montáž trubní díly přírubové hmotnost přes 150 kg do 200 kg</t>
  </si>
  <si>
    <t>Montáž trubních dílů přírub.do</t>
  </si>
  <si>
    <t>Poznámka k položce:
hmot.   200kg</t>
  </si>
  <si>
    <t>110</t>
  </si>
  <si>
    <t>422211210</t>
  </si>
  <si>
    <t>šoupátko s přírubami, voda, kat.č.: 4000E2 DN 250 mm PN 10</t>
  </si>
  <si>
    <t>-231284094</t>
  </si>
  <si>
    <t>111</t>
  </si>
  <si>
    <t>42696084</t>
  </si>
  <si>
    <t>Vodicí tyč pro deskové šoupě</t>
  </si>
  <si>
    <t>112</t>
  </si>
  <si>
    <t>230032028</t>
  </si>
  <si>
    <t>Montáž přírubových spojů do PN 16 DN 65</t>
  </si>
  <si>
    <t>Montáž přírubových spojů - DN  65</t>
  </si>
  <si>
    <t>Poznámka k položce:
do PN 16</t>
  </si>
  <si>
    <t xml:space="preserve">8+1                                               </t>
  </si>
  <si>
    <t>113</t>
  </si>
  <si>
    <t>31996081</t>
  </si>
  <si>
    <t>Příruba nerez DN 65mm</t>
  </si>
  <si>
    <t>42298164</t>
  </si>
  <si>
    <t>Priruba S2000 č.0400 DN 65/75</t>
  </si>
  <si>
    <t>230032029</t>
  </si>
  <si>
    <t>Montáž přírubových spojů do PN 16 DN 80</t>
  </si>
  <si>
    <t>Montáž přírubových spojů - DN 80</t>
  </si>
  <si>
    <t>116</t>
  </si>
  <si>
    <t>42298487</t>
  </si>
  <si>
    <t xml:space="preserve">Příruba závit. DN 80/2"č.8100 </t>
  </si>
  <si>
    <t>117</t>
  </si>
  <si>
    <t>230032034</t>
  </si>
  <si>
    <t>Montáž přírubových spojů do PN 16 DN 250</t>
  </si>
  <si>
    <t>Montáž přírubových spojů - DN  250</t>
  </si>
  <si>
    <t>118</t>
  </si>
  <si>
    <t>31996074</t>
  </si>
  <si>
    <t>Příruba nerez DN 250 PN 10</t>
  </si>
  <si>
    <t>119</t>
  </si>
  <si>
    <t>SO 09 - ČSOV - elektroinstalace a přenos dat</t>
  </si>
  <si>
    <t>358133815</t>
  </si>
  <si>
    <t>ovládací hlavice zap-vyp např.MOELLER M22-WRK/K10</t>
  </si>
  <si>
    <t>358133810</t>
  </si>
  <si>
    <t>ovládací hlavice R-0-A např.MOELLER M22-WRK/20</t>
  </si>
  <si>
    <t>358892060</t>
  </si>
  <si>
    <t>chránič proudový 4pólový OFI 25/4/030 typ AC</t>
  </si>
  <si>
    <t>chránič proudový 4pólový např. OFI 25/4/030</t>
  </si>
  <si>
    <t>358890705</t>
  </si>
  <si>
    <t>proud.chránič s naproud.ochranou 10kA např.LFI 10B/1N/0,03</t>
  </si>
  <si>
    <t>358224000</t>
  </si>
  <si>
    <t>jistič 3pólový-charakteristika B LPN (LSN) 13B/3</t>
  </si>
  <si>
    <t>jistič 3pólový-charakteristika B např.LSN 16B/3</t>
  </si>
  <si>
    <t>358221060</t>
  </si>
  <si>
    <t>jistič 1pólový-charakteristika B LPN (LSN) 4B/1</t>
  </si>
  <si>
    <t>jistič 1pólový-charakteristika B např.LSN 4B/1</t>
  </si>
  <si>
    <t>358221070</t>
  </si>
  <si>
    <t>jistič 1pólový-charakteristika B LPN (LSN) 6B/1</t>
  </si>
  <si>
    <t>jistič 1pólový-charakteristika B např.LSN 6B/1</t>
  </si>
  <si>
    <t>358223970</t>
  </si>
  <si>
    <t>jistič 3pólový-charakteristika B LPN (LSN) 6B/3</t>
  </si>
  <si>
    <t>jistič 3pólový-charakteristika B např.LSN 6B/3</t>
  </si>
  <si>
    <t>358200280</t>
  </si>
  <si>
    <t>stykač např.MOELLER DIL00M-10 230V, 8,8A, 4kW</t>
  </si>
  <si>
    <t>358200409</t>
  </si>
  <si>
    <t>pomocné kontakty např.MOELLER 22DILM</t>
  </si>
  <si>
    <t>389820025</t>
  </si>
  <si>
    <t>počítadlo provozních hodin např.MOELLER Z-BSZ 230</t>
  </si>
  <si>
    <t>358895170</t>
  </si>
  <si>
    <t>svodič přepětí - výměnný modul, SVM275, 230 V, varistor</t>
  </si>
  <si>
    <t>roční spínací hodiny např.THEBEN 617</t>
  </si>
  <si>
    <t>384300200</t>
  </si>
  <si>
    <t>interface GSM např.VIDEO TRADE VT-GSM-007</t>
  </si>
  <si>
    <t>384300201</t>
  </si>
  <si>
    <t>expandér např.VIDEO TRADE VT-EXP-007</t>
  </si>
  <si>
    <t>384300150</t>
  </si>
  <si>
    <t>procesorový panelmetr MERCOS DMP 01-1202</t>
  </si>
  <si>
    <t>384300221</t>
  </si>
  <si>
    <t>zdroj např. Esprit 817, 12V, 1,75A</t>
  </si>
  <si>
    <t>384300320</t>
  </si>
  <si>
    <t>zdroj 24V, 1,3A např.ZPN-6-S</t>
  </si>
  <si>
    <t>346157605</t>
  </si>
  <si>
    <t>akumulátor NP712, 7Ah, 12V</t>
  </si>
  <si>
    <t>345628530</t>
  </si>
  <si>
    <t>hlavní ochranná přípojnice</t>
  </si>
  <si>
    <t>358228121</t>
  </si>
  <si>
    <t>přep.ochrana např.SALTEK DA-275DJ, 1fáz, 3.stupeň</t>
  </si>
  <si>
    <t>358228100</t>
  </si>
  <si>
    <t>příslušenství MODEION ZO-BH-0630-400 odnímatelné zařízení pro BH630NE(SE)405, BH630NE(SE)406</t>
  </si>
  <si>
    <t>přep.ochrana např.SALTEK FLP-B+C, 1fáz 1.+ 2.stupeň</t>
  </si>
  <si>
    <t>358228200</t>
  </si>
  <si>
    <t xml:space="preserve">příslušenství MODEION CS-BH-PS01 potenciálové svorky pro BH, 10/16 A, pro 1,5-2,5/4-6 mm² Cu ohebný </t>
  </si>
  <si>
    <t>Tlumivka oddělovací např.SALTEK RTO-16, 500V, 16A</t>
  </si>
  <si>
    <t>358227525</t>
  </si>
  <si>
    <t>motorový spoštěč např.MOELLER Z-MS-10/3 (6,3-10A)</t>
  </si>
  <si>
    <t>358260111</t>
  </si>
  <si>
    <t>relé pro kontrolu výpadku a sledu fází např.CROUZET FW</t>
  </si>
  <si>
    <t>358260121</t>
  </si>
  <si>
    <t>relé pro kontrolu průsaku do motoru např.NIV-100/S</t>
  </si>
  <si>
    <t>358260115</t>
  </si>
  <si>
    <t>relé pro kontrolu výšky hladiny např. SYRELEC DNRT2</t>
  </si>
  <si>
    <t>358352076</t>
  </si>
  <si>
    <t>relé pomocné např.SCHRACK PT 580730, 4P/5A, 230V, AC,</t>
  </si>
  <si>
    <t>358352099</t>
  </si>
  <si>
    <t>patice např.SCHRACK YPT 78704, 4P/6A, pro relé</t>
  </si>
  <si>
    <t>358136200</t>
  </si>
  <si>
    <t>signálka blikající např.HBS-95 230V, stř., rudá, pr.22,5</t>
  </si>
  <si>
    <t>358136202</t>
  </si>
  <si>
    <t>signálka blikající např.HBS-95 230V, stř., žlutá, pr.22,5</t>
  </si>
  <si>
    <t>358136280</t>
  </si>
  <si>
    <t>signálka akustická např.AS-95 230V, stř., pr.22,5</t>
  </si>
  <si>
    <t>358116715</t>
  </si>
  <si>
    <t>vačkový spínač do rozvaděče např.VS 25 1103 A4</t>
  </si>
  <si>
    <t>345622000</t>
  </si>
  <si>
    <t>svornice řadová RSA 10 objednací číslo A151110</t>
  </si>
  <si>
    <t>svornice řadová např.RSA 10 objednací číslo A151110</t>
  </si>
  <si>
    <t>345621480</t>
  </si>
  <si>
    <t>svornice řadová RSA 4 objednací číslo A131110</t>
  </si>
  <si>
    <t>svornice řadová např.RSA 4 objednací číslo A131110</t>
  </si>
  <si>
    <t>345510500</t>
  </si>
  <si>
    <t>zásuvka IP44, 230V/16A, na vnitřní dveře</t>
  </si>
  <si>
    <t>358110500</t>
  </si>
  <si>
    <t>zásuvka 400V/16A, 5.pól., pod vnitřní dveře např. WALTHER 116</t>
  </si>
  <si>
    <t>358352150</t>
  </si>
  <si>
    <t>relé instalační spínací, 230V, např.OEZ S20-10, 230V</t>
  </si>
  <si>
    <t>358352151</t>
  </si>
  <si>
    <t>relé instalační 2 spínací, 230V, např.OEZ S20-20, 230V</t>
  </si>
  <si>
    <t>358352153</t>
  </si>
  <si>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</si>
  <si>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</si>
  <si>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</si>
  <si>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</si>
  <si>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</si>
  <si>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</si>
  <si>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</si>
  <si>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{50e730cd-7aea-423f-ba59-ab38a7b6ef03}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</si>
  <si>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</si>
  <si>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</si>
  <si>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</si>
  <si>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</si>
  <si>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</si>
  <si>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</si>
  <si>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</si>
  <si>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</si>
  <si>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</si>
  <si>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16h116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</si>
  <si>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</si>
  <si>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</si>
  <si>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Chlum Sv. Máří - Inženýrské sítě pro 8 RD</t>
  </si>
  <si>
    <t>0,1</t>
  </si>
  <si>
    <t>KSO:</t>
  </si>
  <si>
    <t>CC-CZ:</t>
  </si>
  <si>
    <t>1</t>
  </si>
  <si>
    <t>Místo:</t>
  </si>
  <si>
    <t>Chlum Sv. Máří</t>
  </si>
  <si>
    <t>Datum:</t>
  </si>
  <si>
    <t>3.10.2017</t>
  </si>
  <si>
    <t>10</t>
  </si>
  <si>
    <t>100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</si>
  <si>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</si>
  <si>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</si>
  <si>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</si>
  <si>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</si>
  <si>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</si>
  <si>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</si>
  <si>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</si>
  <si>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KV ENGINEERING s.r.o.</t>
  </si>
  <si>
    <t>True</t>
  </si>
  <si>
    <t>Poznámka:</t>
  </si>
  <si>
    <t>Soupis prací je sestaven za využití položek Cenové soustavy ÚRS. Cenové a technické podmínky položek Cenové soustavy ÚRS, které nejsou uvedeny v soupisu prací (tzv. úvodní části katalogů) jsou neomezeně dálkově k dispozici na www.cs-urs.cz . Položky soupisu prací, které nemají ve sloupci "Cenová soustava" uveden žádný údaj (nebo R-položka), nepocházá z Cenové soustavy ÚRS.
Nedílnou součástí Rozpočtu a Výkazu výměr je projektová dokumentace. Nabídkové ceny mohou být vytvářeny dle Výkazu výměr pouze s projektem a jeho Výkazem výměr.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</si>
  <si>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</si>
  <si>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</si>
  <si>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</si>
  <si>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</si>
  <si>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</si>
  <si>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</si>
  <si>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</si>
  <si>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</si>
  <si>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</si>
  <si>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</si>
  <si>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</si>
  <si>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</si>
  <si>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</si>
  <si>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</si>
  <si>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</si>
  <si>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</si>
  <si>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</si>
  <si>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</si>
  <si>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</si>
  <si>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</si>
  <si>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</si>
  <si>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</si>
  <si>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</si>
  <si>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</si>
  <si>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</si>
  <si>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</si>
  <si>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</si>
  <si>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</si>
  <si>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</si>
  <si>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</si>
  <si>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</si>
  <si>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</si>
  <si>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</si>
  <si>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</si>
  <si>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</si>
  <si>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</si>
  <si>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</si>
  <si>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</si>
  <si>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</si>
  <si>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</si>
  <si>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Komunikace a terénní úpravy</t>
  </si>
  <si>
    <t>STA</t>
  </si>
  <si>
    <t>{c283b42f-99bc-4e37-a5cd-26502a30a177}</t>
  </si>
  <si>
    <t>2</t>
  </si>
  <si>
    <t>SO 02</t>
  </si>
  <si>
    <t>Vodovod</t>
  </si>
  <si>
    <t>{f718c587-58ad-4bcb-9127-8f5f339b60b5}</t>
  </si>
  <si>
    <t>SO 03</t>
  </si>
  <si>
    <t>Splašková kanalizace</t>
  </si>
  <si>
    <t>{f43e447e-4404-494d-b524-986ce5304c90}</t>
  </si>
  <si>
    <t>SO 04</t>
  </si>
  <si>
    <t>Dešťová kanalizace</t>
  </si>
  <si>
    <t>{ce0fc6fb-dbea-439f-a40c-885a9dea2fa4}</t>
  </si>
  <si>
    <t>SO 06</t>
  </si>
  <si>
    <t>Přípojka NN pro ČSOV</t>
  </si>
  <si>
    <t>{a82b0cc5-a74d-4fb6-8a05-38d8e6737c80}</t>
  </si>
  <si>
    <t>SO 08</t>
  </si>
  <si>
    <t>Čerpací stanice odpadních vod</t>
  </si>
  <si>
    <t>{58379b69-98e7-4f0f-832a-7dbe9158f3a9}</t>
  </si>
  <si>
    <t>SO 09</t>
  </si>
  <si>
    <t>ČSOV - elektroinstalace a přenos dat</t>
  </si>
  <si>
    <t>{ffe13664-2b7d-4617-a278-d3c22d0a5305}</t>
  </si>
  <si>
    <t>VON</t>
  </si>
  <si>
    <t xml:space="preserve">Vedlejší a ostaní náklady </t>
  </si>
  <si>
    <t>{15f93ab8-d007-4e19-808a-72759e4e9310}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</si>
  <si>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</si>
  <si>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</si>
  <si>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</si>
  <si>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</si>
  <si>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</si>
  <si>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</si>
  <si>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</si>
  <si>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01 - Komunikace a terénní úpravy</t>
  </si>
  <si>
    <t>Soupis prací je sestaven za využití položek Cenové soustavy ÚRS. Cenové a technické podmínky položek Cenové soustavy ÚRS, které nejsou uvedeny v soupisu prací (tzv. úvodní části katalogů) jsou neomezeně dálkově k dispozici na www.cs-urs.cz . Položky soupisu prací, které nemají ve sloupci "Cenová soustava" uveden žádný údaj (nebo R-položka), nepocházá z Cenové soustavy ÚRS. Nedílnou součástí Rozpočtu a Výkazu výměr je projektová dokumentace. Nabídkové ceny mohou být vytvářeny dle Výkazu výměr pouze s projektem a jeho Výkazem výměr.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</si>
  <si>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</si>
  <si>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</si>
  <si>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</si>
  <si>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</si>
  <si>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</si>
  <si>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</si>
  <si>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</si>
  <si>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</si>
  <si>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</t>
  </si>
  <si>
    <t xml:space="preserve">    9 - Ostatní konstrukce a práce, bourání</t>
  </si>
  <si>
    <t xml:space="preserve">      91 - Doplňující práce na komunikaci</t>
  </si>
  <si>
    <t xml:space="preserve">      93 - Dokončovací práce inž.staveb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</si>
  <si>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</si>
  <si>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</si>
  <si>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</si>
  <si>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</si>
  <si>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</si>
  <si>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</si>
  <si>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</si>
  <si>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</si>
  <si>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</si>
  <si>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</si>
  <si>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</si>
  <si>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</si>
  <si>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</si>
  <si>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</si>
  <si>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</si>
  <si>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</si>
  <si>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</si>
  <si>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</si>
  <si>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</si>
  <si>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</si>
  <si>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181951102</t>
  </si>
  <si>
    <t>Úprava pláně v hornině tř. 1 až 4 se zhutněním</t>
  </si>
  <si>
    <t>m2</t>
  </si>
  <si>
    <t>CS ÚRS 2017 02</t>
  </si>
  <si>
    <t>4</t>
  </si>
  <si>
    <t>-991914401</t>
  </si>
  <si>
    <t>PP</t>
  </si>
  <si>
    <t>Úprava pláně vyrovnáním výškových rozdílů v hornině tř. 1 až 4 se zhutněním</t>
  </si>
  <si>
    <t>1651874714</t>
  </si>
  <si>
    <t>3</t>
  </si>
  <si>
    <t>122202202</t>
  </si>
  <si>
    <t>Odkopávky a prokopávky nezapažené pro silnice objemu do 1000 m3 v hornině tř. 3</t>
  </si>
  <si>
    <t>m3</t>
  </si>
  <si>
    <t>Odkopávky pro silnice v hor. 3 do 1000 m3</t>
  </si>
  <si>
    <t>VV</t>
  </si>
  <si>
    <t>1013,60*0,40</t>
  </si>
  <si>
    <t>1,50*14,50</t>
  </si>
  <si>
    <t>0,65*185,50</t>
  </si>
  <si>
    <t>Součet</t>
  </si>
  <si>
    <t>122202209</t>
  </si>
  <si>
    <t>Příplatek k odkopávkám a prokopávkám pro silnice v hornině tř. 3 za lepivost</t>
  </si>
  <si>
    <t>Příplatek za lepivost - odkop. pro silnice v hor.3</t>
  </si>
  <si>
    <t>5</t>
  </si>
  <si>
    <t>162301102</t>
  </si>
  <si>
    <t>Vodorovné přemístění do 1000 m výkopku/sypaniny z horniny tř. 1 až 4</t>
  </si>
  <si>
    <t>Vodorovné přemístění výkopku z hor.1-4 do 1000 m</t>
  </si>
  <si>
    <t>6</t>
  </si>
  <si>
    <t>171101105</t>
  </si>
  <si>
    <t>Uložení sypaniny z hornin soudržných do násypů zhutněných do 103 % PS</t>
  </si>
  <si>
    <t>Uložení sypaniny do násypů zhutněných na 103% PS</t>
  </si>
  <si>
    <t>63,00*0,95</t>
  </si>
  <si>
    <t>9,50*((9,6+5,0)/2)</t>
  </si>
  <si>
    <t>7</t>
  </si>
  <si>
    <t>171101101</t>
  </si>
  <si>
    <t>Uložení sypaniny z hornin soudržných do násypů zhutněných na 95 % PS</t>
  </si>
  <si>
    <t>Uložení sypaniny do násypů zhutněných na 95% PS</t>
  </si>
  <si>
    <t>(3,30+2,90)/2*174,00</t>
  </si>
  <si>
    <t>8</t>
  </si>
  <si>
    <t>182201101</t>
  </si>
  <si>
    <t>Svahování násypů</t>
  </si>
  <si>
    <t>9</t>
  </si>
  <si>
    <t>171151101</t>
  </si>
  <si>
    <t>Hutnění boků násypů pro jakýkoliv sklon a míru zhutnění svahu</t>
  </si>
  <si>
    <t>Hutnění boků násypů</t>
  </si>
  <si>
    <t>181301111</t>
  </si>
  <si>
    <t>Rozprostření ornice tl vrstvy do 100 mm pl přes 500 m2 v rovině nebo ve svahu do 1:5</t>
  </si>
  <si>
    <t>Rozprostření ornice, rovina, tl.do 10 cm,nad 500m2</t>
  </si>
  <si>
    <t>11</t>
  </si>
  <si>
    <t>182301131</t>
  </si>
  <si>
    <t>Rozprostření ornice pl přes 500 m2 ve svahu přes 1:5 tl vrstvy do 100 mm</t>
  </si>
  <si>
    <t>Rozprostření ornice, svah, tl. do 10 cm, nad 500m2</t>
  </si>
  <si>
    <t>12</t>
  </si>
  <si>
    <t>181411131</t>
  </si>
  <si>
    <t>Založení parkového trávníku výsevem plochy do 1000 m2 v rovině a ve svahu do 1:5</t>
  </si>
  <si>
    <t>-1716178782</t>
  </si>
  <si>
    <t>Založení trávníku na půdě předem připravené plochy do 1000 m2 výsevem včetně utažení parkového v rovině nebo na svahu do 1:5</t>
  </si>
  <si>
    <t>13</t>
  </si>
  <si>
    <t>181411132</t>
  </si>
  <si>
    <t>Založení parkového trávníku výsevem plochy do 1000 m2 ve svahu do 1:2</t>
  </si>
  <si>
    <t>1064259585</t>
  </si>
  <si>
    <t>Založení trávníku na půdě předem připravené plochy do 1000 m2 výsevem včetně utažení parkového na svahu přes 1:5 do 1:2</t>
  </si>
  <si>
    <t>14</t>
  </si>
  <si>
    <t>M</t>
  </si>
  <si>
    <t>005724100</t>
  </si>
  <si>
    <t>osivo směs travní parková</t>
  </si>
  <si>
    <t>kg</t>
  </si>
  <si>
    <t>-1735623706</t>
  </si>
  <si>
    <t>Osiva pícnin směsi travní balení obvykle 25 kg parková</t>
  </si>
  <si>
    <t>2600*0,003</t>
  </si>
  <si>
    <t>112101102</t>
  </si>
  <si>
    <t>Kácení stromů listnatých D kmene do 500 mm</t>
  </si>
  <si>
    <t>kus</t>
  </si>
  <si>
    <t>Kácení stromů listnatých o průměru kmene 30-50 cm</t>
  </si>
  <si>
    <t>16</t>
  </si>
  <si>
    <t>112201102</t>
  </si>
  <si>
    <t>Odstranění pařezů D do 500 mm</t>
  </si>
  <si>
    <t>Odstranění pařezů pod úrovní, o průměru 30 - 50 cm</t>
  </si>
  <si>
    <t>17</t>
  </si>
  <si>
    <t>111211131</t>
  </si>
  <si>
    <t>Spálení listnatého klestu se snášením D do 30 cm ve svahu do 1:3</t>
  </si>
  <si>
    <t>801419746</t>
  </si>
  <si>
    <t>Pálení větví stromů se snášením na hromady listnatých v rovině nebo ve svahu do 1:3, průměru kmene do 30 cm</t>
  </si>
  <si>
    <t>3*10</t>
  </si>
  <si>
    <t>Svislé a kompletní konstrukce</t>
  </si>
  <si>
    <t>18</t>
  </si>
  <si>
    <t>326214111</t>
  </si>
  <si>
    <t>Zdivo z lomového kamene do drátěných košů gabionů s urovnáním hran</t>
  </si>
  <si>
    <t>-354164630</t>
  </si>
  <si>
    <t>Zdivo z lomového kamene na sucho do drátěných košů (gabionů) s urovnáním viditelných hran</t>
  </si>
  <si>
    <t>14,50*1,5</t>
  </si>
  <si>
    <t>19</t>
  </si>
  <si>
    <t>338171123</t>
  </si>
  <si>
    <t>Osazování sloupků a vzpěr plotových ocelových v 2,60 m se zabetonováním</t>
  </si>
  <si>
    <t>-337215779</t>
  </si>
  <si>
    <t>Osazování sloupků a vzpěr plotových ocelových trubkových nebo profilovaných výšky do 2,60 m se zabetonováním (tř. C 25/30) do 0,08 m3 do připravených jamek</t>
  </si>
  <si>
    <t>20</t>
  </si>
  <si>
    <t>553422550</t>
  </si>
  <si>
    <t>sloupek plotový průběžný pozinkovaný a komaxitový 2500/38x1,5 mm</t>
  </si>
  <si>
    <t>-1939912751</t>
  </si>
  <si>
    <t>553422630</t>
  </si>
  <si>
    <t>sloupek plotový koncový pozinkovaný a komaxitový 2500/48x1,5 mm</t>
  </si>
  <si>
    <t>-679129860</t>
  </si>
  <si>
    <t>22</t>
  </si>
  <si>
    <t>553422720</t>
  </si>
  <si>
    <t>vzpěra plotová 38x1,5 mm včetně krytky s uchem, 2000 mm</t>
  </si>
  <si>
    <t>1491556591</t>
  </si>
  <si>
    <t>23</t>
  </si>
  <si>
    <t>553426540</t>
  </si>
  <si>
    <t>Brána ocelová h = 1700 mm š = 3000 mm, 2 sloupky</t>
  </si>
  <si>
    <t>24</t>
  </si>
  <si>
    <t>348401130</t>
  </si>
  <si>
    <t>Osazení oplocení ze strojového pletiva s napínacími dráty výšky do 2,0 m do 15° sklonu svahu</t>
  </si>
  <si>
    <t>m</t>
  </si>
  <si>
    <t>1649462122</t>
  </si>
  <si>
    <t>Osazení oplocení ze strojového pletiva s napínacími dráty do 15 st. sklonu svahu, výšky přes 1,6 do 2,0 m</t>
  </si>
  <si>
    <t>25</t>
  </si>
  <si>
    <t>313275030</t>
  </si>
  <si>
    <t>pletivo čtvercová oka 50 mm x 2,2 mm x 175 cm</t>
  </si>
  <si>
    <t>1039911495</t>
  </si>
  <si>
    <t>pletivo drátěné plastifikované se čtvercovými oky 50 mm/2,2 mm, 175 cm</t>
  </si>
  <si>
    <t>9,2</t>
  </si>
  <si>
    <t>Komunikace</t>
  </si>
  <si>
    <t>26</t>
  </si>
  <si>
    <t>564851114</t>
  </si>
  <si>
    <t>Podklad ze štěrkodrtě ŠD tl 180 mm</t>
  </si>
  <si>
    <t>Podklad ze štěrkodrti po zhutnění tloušťky 18 cm</t>
  </si>
  <si>
    <t>27</t>
  </si>
  <si>
    <t>564761111</t>
  </si>
  <si>
    <t>Podklad z kameniva hrubého drceného vel. 32-63 mm tl 200 mm</t>
  </si>
  <si>
    <t>Podklad z kameniva drceného vel.32-63 mm,tl. 20 cm</t>
  </si>
  <si>
    <t>28</t>
  </si>
  <si>
    <t>567122111</t>
  </si>
  <si>
    <t>Podklad ze směsi stmelené cementem SC C 8/10 (KSC I) tl 120 mm</t>
  </si>
  <si>
    <t>Podklad z kameniva zpev.cementem KZC 1 tl.12 cm</t>
  </si>
  <si>
    <t>29</t>
  </si>
  <si>
    <t>573111111</t>
  </si>
  <si>
    <t>Postřik živičný infiltrační s posypem z asfaltu množství 0,60 kg/m2</t>
  </si>
  <si>
    <t>Postřik živičný infiltr.+ posyp, asfalt. 0,60kg/m2</t>
  </si>
  <si>
    <t>30</t>
  </si>
  <si>
    <t>565151111</t>
  </si>
  <si>
    <t>Vyrovnání povrchu dosavadních podkladů obalovaným kamenivem ACP (OK) tl 70 mm</t>
  </si>
  <si>
    <t>1228940207</t>
  </si>
  <si>
    <t>Vyrovnání povrchu dosavadních podkladů s rozprostřením hmot a zhutněním obalovaným kamenivem ACP (OK) tl. 70 mm</t>
  </si>
  <si>
    <t>31</t>
  </si>
  <si>
    <t>573211111</t>
  </si>
  <si>
    <t>Postřik živičný spojovací z asfaltu v množství do 0,70 kg/m2</t>
  </si>
  <si>
    <t>Postřik živičný spojovací z asfaltu 0,5-0,7 kg/m2</t>
  </si>
  <si>
    <t>32</t>
  </si>
  <si>
    <t>577133121</t>
  </si>
  <si>
    <t>Asfaltový beton vrstva obrusná ACO 8 (ABJ) tl 40 mm š přes 3 m z nemodifikovaného asfaltu</t>
  </si>
  <si>
    <t>-973935365</t>
  </si>
  <si>
    <t>Asfaltový beton vrstva obrusná ACO 8 (ABJ) s rozprostřením a se zhutněním z nemodifikovaného asfaltu v pruhu šířky přes 3 m, po zhutnění tl. 40 mm</t>
  </si>
  <si>
    <t>33</t>
  </si>
  <si>
    <t>564851111</t>
  </si>
  <si>
    <t>Podklad ze štěrkodrtě ŠD tl 150 mm</t>
  </si>
  <si>
    <t>Podklad ze štěrkodrti po zhutnění tloušťky 15 cm</t>
  </si>
  <si>
    <t>34</t>
  </si>
  <si>
    <t>596211110</t>
  </si>
  <si>
    <t>Kladení zámkové dlažby komunikací pro pěší tl 60 mm skupiny A pl do 50 m2</t>
  </si>
  <si>
    <t>1801995597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</si>
  <si>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</si>
  <si>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35</t>
  </si>
  <si>
    <t>592453080</t>
  </si>
  <si>
    <t>dlažba betonová tvarově jedenoduchá 20 x 10 x 6 cm přírodní</t>
  </si>
  <si>
    <t>Dlažba betonová tvarově jedenoduchá přírodní  20x10x6</t>
  </si>
  <si>
    <t>36</t>
  </si>
  <si>
    <t>596211210</t>
  </si>
  <si>
    <t>Kladení zámkové dlažby komunikací pro pěší tl 80 mm skupiny A pl do 50 m2</t>
  </si>
  <si>
    <t>-979024695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</si>
  <si>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do 50 m2</t>
  </si>
  <si>
    <t>37</t>
  </si>
  <si>
    <t>592452660</t>
  </si>
  <si>
    <t>dlažba  betonová tvarově jedenoduchá 20 x 10 x 8 cm barevná</t>
  </si>
  <si>
    <t>Dlažba  betonová tvarově jedenoduchá barevná  20x10x8</t>
  </si>
  <si>
    <t>38</t>
  </si>
  <si>
    <t>592452670</t>
  </si>
  <si>
    <t>dlažba  betonová tvarově jedenoduchá pro nevidomé 20 x 10 x 6 cm barevná</t>
  </si>
  <si>
    <t>-670840859</t>
  </si>
  <si>
    <t>Dlaždice betonové dlažba zámková (ČSN EN 1338) dlažba vibrolisovaná tvarově jednoduchá dlažba pro nevidomé 20 x 10 x 6</t>
  </si>
  <si>
    <t>39</t>
  </si>
  <si>
    <t>597591121</t>
  </si>
  <si>
    <t>Rigol zemní s dřevěným prahem š 1000 mm</t>
  </si>
  <si>
    <t>Rigol zemní š. 40 cm, svahy 1:1,5</t>
  </si>
  <si>
    <t>94,00</t>
  </si>
  <si>
    <t>29,50</t>
  </si>
  <si>
    <t>40</t>
  </si>
  <si>
    <t>564871111</t>
  </si>
  <si>
    <t>Podklad ze štěrkodrtě ŠD tl 250 mm</t>
  </si>
  <si>
    <t>Podklad ze štěrkodrti po zhutnění tloušťky 25 cm</t>
  </si>
  <si>
    <t>P</t>
  </si>
  <si>
    <t>Poznámka k položce:
Podklad pod opěrnou zeď z gabionů</t>
  </si>
  <si>
    <t>Ostatní konstrukce a práce, bourání</t>
  </si>
  <si>
    <t>91</t>
  </si>
  <si>
    <t>Doplňující práce na komunikaci</t>
  </si>
  <si>
    <t>41</t>
  </si>
  <si>
    <t>919411111</t>
  </si>
  <si>
    <t>Čelo propustku z betonu prostého pro propustek z trub DN 300 až 500</t>
  </si>
  <si>
    <t>Čelo propustku z bet.prostého z trub DN 30-50 cm</t>
  </si>
  <si>
    <t>42</t>
  </si>
  <si>
    <t>919413111</t>
  </si>
  <si>
    <t>Vtoková jímka z betonu prostého propustku z trub do DN 800</t>
  </si>
  <si>
    <t>Vtoková jímka z B 10 propustku z trub DN do 80 cm</t>
  </si>
  <si>
    <t>Poznámka k položce:
1 x vtoková jímka; 1 x odtoková jímka</t>
  </si>
  <si>
    <t>43</t>
  </si>
  <si>
    <t>919521014</t>
  </si>
  <si>
    <t>Zřízení propustků z trub betonových DN 500</t>
  </si>
  <si>
    <t>-1357905583</t>
  </si>
  <si>
    <t>Zřízení propustků a hospodářských přejezdů z trub betonových a železobetonových do DN 500</t>
  </si>
  <si>
    <t>44</t>
  </si>
  <si>
    <t>919535556</t>
  </si>
  <si>
    <t>Obetonování trubního propustku betonem se zvýšenými nároky na prostředí tř. C 25/30</t>
  </si>
  <si>
    <t>-1198721875</t>
  </si>
  <si>
    <t>Obetonování trubního propustku betonem prostým se zvýšenými nároky na prostředí tř. C 25/30</t>
  </si>
  <si>
    <t>0,60*10,20*0,60</t>
  </si>
  <si>
    <t>0,20*10,20*1,20</t>
  </si>
  <si>
    <t>45</t>
  </si>
  <si>
    <t>592225480</t>
  </si>
  <si>
    <t>trouba hrdlová přímá železobet. s integrovaným těsněním TZH-Q 500/2500 integro 50 x 250 x 8,5 cm</t>
  </si>
  <si>
    <t>-1980700345</t>
  </si>
  <si>
    <t>trouba hrdlová přímá železobet. s integrovaným těsněním  50 x 250 x 8,5 cm</t>
  </si>
  <si>
    <t>46</t>
  </si>
  <si>
    <t>313166560</t>
  </si>
  <si>
    <t>síť výztužná svařovaná KARI KA 16, 100 x 100 mm, D 4 mm, 3 x 2 m</t>
  </si>
  <si>
    <t>Síť svařovaná Kari KA 16 3 x 2 m rohož</t>
  </si>
  <si>
    <t>47</t>
  </si>
  <si>
    <t>916231213</t>
  </si>
  <si>
    <t>Osazení chodníkového obrubníku betonového stojatého s boční opěrou do lože z betonu prostého</t>
  </si>
  <si>
    <t>391778038</t>
  </si>
  <si>
    <t>Osazení chodníkového obrubníku betonového se zřízením lože, s vyplněním a zatřením spár cementovou maltou stojatého s boční opěrou z betonu prostého tř. C 12/15, do lože z betonu prostého téže značky</t>
  </si>
  <si>
    <t>20,15</t>
  </si>
  <si>
    <t>3,35</t>
  </si>
  <si>
    <t>48</t>
  </si>
  <si>
    <t>592172140</t>
  </si>
  <si>
    <t>obrubník betonový záhonový šedý(přírodní) 50 x 5 x 25 cm</t>
  </si>
  <si>
    <t>823539454</t>
  </si>
  <si>
    <t>Obrubníky betonové a železobetonové obrubník záhonový šedý (přírodní)           50 x 5 x 25</t>
  </si>
  <si>
    <t>26,85*2*1,01</t>
  </si>
  <si>
    <t>49</t>
  </si>
  <si>
    <t>916131213</t>
  </si>
  <si>
    <t>Osazení silničního obrubníku betonového stojatého s boční opěrou do lože z betonu prostého</t>
  </si>
  <si>
    <t>1501785691</t>
  </si>
  <si>
    <t>Osazení silničního obrubníku betonového se zřízením lože, s vyplněním a zatřením spár cementovou maltou stojatého s boční opěrou z betonu prostého tř. C 12/15, do lože z betonu prostého téže značky</t>
  </si>
  <si>
    <t>380,30</t>
  </si>
  <si>
    <t>203,55</t>
  </si>
  <si>
    <t>12,60</t>
  </si>
  <si>
    <t>4,00</t>
  </si>
  <si>
    <t>50</t>
  </si>
  <si>
    <t>592174920</t>
  </si>
  <si>
    <t>obrubník betonový silniční ABO 15-30 100x10x30 cm</t>
  </si>
  <si>
    <t>-1558193845</t>
  </si>
  <si>
    <t>Obrubníky betonové a železobetonové obrubník silniční ABO  15-30    100 x 15 x 30</t>
  </si>
  <si>
    <t>600,45*1,01 'Přepočtené koeficientem množství</t>
  </si>
  <si>
    <t>51</t>
  </si>
  <si>
    <t>914511112</t>
  </si>
  <si>
    <t>Montáž sloupku dopravních značek délky do 3,5 m s betonovým základem a patkou</t>
  </si>
  <si>
    <t>-394891599</t>
  </si>
  <si>
    <t>Montáž sloupku dopravních značek délky do 3,5 m do hliníkové patky</t>
  </si>
  <si>
    <t>52</t>
  </si>
  <si>
    <t>914111111</t>
  </si>
  <si>
    <t>Montáž svislé dopravní značky do velikosti 1 m2 objímkami na sloupek nebo konzolu</t>
  </si>
  <si>
    <t>-585234104</t>
  </si>
  <si>
    <t>Montáž svislé dopravní značky základní velikosti do 1 m2 objímkami na sloupky nebo konzoly</t>
  </si>
  <si>
    <t>53</t>
  </si>
  <si>
    <t>404459600</t>
  </si>
  <si>
    <t>Sloupek Fe 60/3 s povrchovou úpravou</t>
  </si>
  <si>
    <t>54</t>
  </si>
  <si>
    <t>404459750</t>
  </si>
  <si>
    <t>Dopravní příslušenství, objímka Fe povrch úprava</t>
  </si>
  <si>
    <t>55</t>
  </si>
  <si>
    <t>404501130</t>
  </si>
  <si>
    <t>Dopravní příslušenství, pouzdro sloupku zemní</t>
  </si>
  <si>
    <t>56</t>
  </si>
  <si>
    <t>404501150</t>
  </si>
  <si>
    <t>Dopravní příslušenství, matice zemního pouzdra</t>
  </si>
  <si>
    <t>57</t>
  </si>
  <si>
    <t>404501140</t>
  </si>
  <si>
    <t>Dopravní příslušensví, zátka zemního pouzdra</t>
  </si>
  <si>
    <t>58</t>
  </si>
  <si>
    <t>404501170</t>
  </si>
  <si>
    <t>Dopravní příslušenství, zátka sloupku plastová</t>
  </si>
  <si>
    <t>59</t>
  </si>
  <si>
    <t>404450550</t>
  </si>
  <si>
    <t>Značka dopr inf IP 26a, b, 750/1000 fól1, EG 7letá</t>
  </si>
  <si>
    <t>Poznámka k položce:
1 x IP26a; 1 x IP26b</t>
  </si>
  <si>
    <t>60</t>
  </si>
  <si>
    <t>404450440</t>
  </si>
  <si>
    <t>Značka dopr inf IP 4b-7,10a,b 500/500 fól1,EG7letá</t>
  </si>
  <si>
    <t>Poznámka k položce:
IP10a</t>
  </si>
  <si>
    <t>61</t>
  </si>
  <si>
    <t>915611111</t>
  </si>
  <si>
    <t>Předznačení vodorovného liniového značení</t>
  </si>
  <si>
    <t>-1874426527</t>
  </si>
  <si>
    <t>Předznačení pro vodorovné značení stříkané barvou nebo prováděné z nátěrových hmot liniové dělicí čáry, vodicí proužky</t>
  </si>
  <si>
    <t>6*2,0</t>
  </si>
  <si>
    <t>8*0,75</t>
  </si>
  <si>
    <t>62</t>
  </si>
  <si>
    <t>915111112</t>
  </si>
  <si>
    <t>Vodorovné dopravní značení šířky 125 mm retroreflexní bílou barvou dělící čáry souvislé</t>
  </si>
  <si>
    <t>2132553595</t>
  </si>
  <si>
    <t>Vodorovné dopravní značení stříkané barvou dělící čára šířky 125 mm souvislá bílá retroreflexní</t>
  </si>
  <si>
    <t>63</t>
  </si>
  <si>
    <t>919735113</t>
  </si>
  <si>
    <t>Řezání stávajícího živičného krytu hl do 150 mm</t>
  </si>
  <si>
    <t>Řezání stávajícího živičného krytu tl. 10 - 15 cm</t>
  </si>
  <si>
    <t>93</t>
  </si>
  <si>
    <t>Dokončovací práce inž.staveb</t>
  </si>
  <si>
    <t>64</t>
  </si>
  <si>
    <t>935112211</t>
  </si>
  <si>
    <t>Osazení příkopového žlabu do betonu tl 100 mm z betonových tvárnic š 800 mm</t>
  </si>
  <si>
    <t>Osazení přík.žlabu do B10 tl.10 cm z tvárnic 65 cm</t>
  </si>
  <si>
    <t>39,35</t>
  </si>
  <si>
    <t>10,75</t>
  </si>
  <si>
    <t>65</t>
  </si>
  <si>
    <t>592275180</t>
  </si>
  <si>
    <t>žlabovka betonová TBZ 39-50 50x50x13 cm</t>
  </si>
  <si>
    <t>Žlabovka příkopová TBM 1/65/33  33x63x15</t>
  </si>
  <si>
    <t>50,10/0,33</t>
  </si>
  <si>
    <t>998</t>
  </si>
  <si>
    <t>Přesun hmot</t>
  </si>
  <si>
    <t>66</t>
  </si>
  <si>
    <t>998225111</t>
  </si>
  <si>
    <t>Přesun hmot pro pozemní komunikace s krytem z kamene, monolitickým betonovým nebo živičným</t>
  </si>
  <si>
    <t>t</t>
  </si>
  <si>
    <t>Přesun hmot, pozemní komunikace, kryt živičný</t>
  </si>
  <si>
    <t>SO 02 - Vodovod</t>
  </si>
  <si>
    <t xml:space="preserve">    1 - ZEMNI PRACE STAVEBNI</t>
  </si>
  <si>
    <t xml:space="preserve">    4 - VODOROVNE KONSTRUKCE</t>
  </si>
  <si>
    <t xml:space="preserve">    8 - POTRUBI</t>
  </si>
  <si>
    <t>998 - Přesun hmot</t>
  </si>
  <si>
    <t>M - Práce a dodávky M</t>
  </si>
  <si>
    <t xml:space="preserve">    621 - 21-M ELEKTROMONTAZE</t>
  </si>
  <si>
    <t xml:space="preserve">    623 - 23-M DODAVKY A MONTAZE POTRUBI</t>
  </si>
  <si>
    <t>ZEMNI PRACE STAVEBNI</t>
  </si>
  <si>
    <t>115101201</t>
  </si>
  <si>
    <t>Čerpání vody na dopravní výšku do 10 m průměrný přítok do 500 l/min</t>
  </si>
  <si>
    <t>hod</t>
  </si>
  <si>
    <t>Čerpání vody 10m 500l     *</t>
  </si>
  <si>
    <t>115101301</t>
  </si>
  <si>
    <t>Pohotovost čerpací soupravy pro dopravní výšku do 10 m přítok do 500 l/min</t>
  </si>
  <si>
    <t>den</t>
  </si>
  <si>
    <t>Pohotovost čerp do 10m do 500l</t>
  </si>
  <si>
    <t>132201202</t>
  </si>
  <si>
    <t>Hloubení rýh š do 2000 mm v hornině tř. 3 objemu do 1000 m3</t>
  </si>
  <si>
    <t>Hlb rýh 2000mm hor 3 1000m3 *</t>
  </si>
  <si>
    <t xml:space="preserve">vod.řad 1     </t>
  </si>
  <si>
    <t>(1.515*28.5+1.545*10.9+1.6*11.8+1.47*12.6+1.485*34,9)*0,9*0,5</t>
  </si>
  <si>
    <t xml:space="preserve">(1.62*8.9+1.35*27.3+1.145*14.7+1.15*15.8+1.025*6.6+0.72*11.2)*0.9*0.5 </t>
  </si>
  <si>
    <t xml:space="preserve">vod.řad 1a    </t>
  </si>
  <si>
    <t xml:space="preserve">(1.635*5+1.63*18.7+1.65*24.8+1.645*6.6+1.59*9.5+1.55*2.3)*0.9*0.5 </t>
  </si>
  <si>
    <t xml:space="preserve">přípojky      </t>
  </si>
  <si>
    <t>(1.37*4.6+1.555*4.6+1.985*16.9+1.205*4.6+1.26*19.6)*0,8*0,5</t>
  </si>
  <si>
    <t xml:space="preserve">(1.455*4.7+1.59*4.7+1.74*6.4+1.52*5.7+1.705*5.1)*0.8*0.5 </t>
  </si>
  <si>
    <t xml:space="preserve">vým.potr.     </t>
  </si>
  <si>
    <t xml:space="preserve">2.1*18*1.3*0.5                                    </t>
  </si>
  <si>
    <t>132201209</t>
  </si>
  <si>
    <t>Příplatek za lepivost k hloubení rýh š do 2000 mm v hornině tř. 3</t>
  </si>
  <si>
    <t>Přípl za lepivost rýh v horn.3    *</t>
  </si>
  <si>
    <t>132301202</t>
  </si>
  <si>
    <t>Hloubení rýh š do 2000 mm v hornině tř. 4 objemu do 1000 m3</t>
  </si>
  <si>
    <t>Hlb ryh 60-200cm hor4 do 1000m3 *</t>
  </si>
  <si>
    <t xml:space="preserve">468.686*0.5                                       </t>
  </si>
  <si>
    <t>132301209</t>
  </si>
  <si>
    <t>Příplatek za lepivost k hloubení rýh š do 2000 mm v hornině tř. 4</t>
  </si>
  <si>
    <t>Přípl za lepivost rýh v horn.4</t>
  </si>
  <si>
    <t>151101101</t>
  </si>
  <si>
    <t>Zřízení příložného pažení a rozepření stěn rýh hl do 2 m</t>
  </si>
  <si>
    <t>Pažení příložné hl.do 2m rýhy   *</t>
  </si>
  <si>
    <t>151101111</t>
  </si>
  <si>
    <t>Odstranění příložného pažení a rozepření stěn rýh hl do 2 m</t>
  </si>
  <si>
    <t>Odstranění pažení rýh hl. 2m příl.*</t>
  </si>
  <si>
    <t>151101102</t>
  </si>
  <si>
    <t>Zřízení příložného pažení a rozepření stěn rýh hl do 4 m</t>
  </si>
  <si>
    <t>Pažení příložné hl.do 4m rýhy  *</t>
  </si>
  <si>
    <t xml:space="preserve">2.1*18*1.3*2                                      </t>
  </si>
  <si>
    <t>151101112</t>
  </si>
  <si>
    <t>Odstranění příložného pažení a rozepření stěn rýh hl do 4 m</t>
  </si>
  <si>
    <t>Odstranění pažení rýh hl. 4m příl.*</t>
  </si>
  <si>
    <t>161101101</t>
  </si>
  <si>
    <t>Svislé přemístění výkopku z horniny tř. 1 až 4 hl výkopu do 2,5 m</t>
  </si>
  <si>
    <t>Svislé přemíst výkopku horn4 2.5m *</t>
  </si>
  <si>
    <t>162701105</t>
  </si>
  <si>
    <t>Vodorovné přemístění do 10000 m výkopku/sypaniny z horniny tř. 1 až 4</t>
  </si>
  <si>
    <t>Vodorovné přem.výkopku do 10000m1-4*</t>
  </si>
  <si>
    <t xml:space="preserve">lože řad 1    </t>
  </si>
  <si>
    <t xml:space="preserve">183.2*0.9*0.1                                     </t>
  </si>
  <si>
    <t xml:space="preserve">lože řad1a    </t>
  </si>
  <si>
    <t xml:space="preserve">66.9*0.9*0.1                                      </t>
  </si>
  <si>
    <t xml:space="preserve">lože příp.    </t>
  </si>
  <si>
    <t xml:space="preserve">76.9*0.8*0.1                                      </t>
  </si>
  <si>
    <t xml:space="preserve">lože vým.p    </t>
  </si>
  <si>
    <t xml:space="preserve">18*1.3*0.1                                        </t>
  </si>
  <si>
    <t xml:space="preserve">obs.řad 1     </t>
  </si>
  <si>
    <t xml:space="preserve">183.2*0.9*0.39                                    </t>
  </si>
  <si>
    <t xml:space="preserve">obs.řad1a     </t>
  </si>
  <si>
    <t xml:space="preserve">66.9*0.9*0.39                                     </t>
  </si>
  <si>
    <t xml:space="preserve">obsyp příp    </t>
  </si>
  <si>
    <t xml:space="preserve">76.9*0.8*0.34                                     </t>
  </si>
  <si>
    <t xml:space="preserve">obs.vým.p     </t>
  </si>
  <si>
    <t xml:space="preserve">18*1.3*0.7                                        </t>
  </si>
  <si>
    <t>162701109</t>
  </si>
  <si>
    <t>Příplatek k vodorovnému přemístění výkopku/sypaniny z horniny tř. 1 až 4 ZKD 1000 m přes 10000 m</t>
  </si>
  <si>
    <t>Příplatek zkd 1000m tř.1-4</t>
  </si>
  <si>
    <t xml:space="preserve">156.083*2                                         </t>
  </si>
  <si>
    <t>171201201</t>
  </si>
  <si>
    <t>Uložení sypaniny na skládky</t>
  </si>
  <si>
    <t>Uložení sypaniny na skládku   *</t>
  </si>
  <si>
    <t>171201211</t>
  </si>
  <si>
    <t>Poplatek za uložení odpadu ze sypaniny na skládce (skládkovné)</t>
  </si>
  <si>
    <t>1401572680</t>
  </si>
  <si>
    <t>Uložení sypaniny poplatek za uložení sypaniny na skládce (skládkovné)</t>
  </si>
  <si>
    <t>156,083*2 'Přepočtené koeficientem množství</t>
  </si>
  <si>
    <t>174101101</t>
  </si>
  <si>
    <t>Zásyp jam, šachet rýh nebo kolem objektů sypaninou se zhutněním</t>
  </si>
  <si>
    <t>Zásyp zhutnění jam   *</t>
  </si>
  <si>
    <t xml:space="preserve">468.686-156.083                                   </t>
  </si>
  <si>
    <t>175111101</t>
  </si>
  <si>
    <t>Obsypání potrubí ručně sypaninou bez prohození, uloženou do 3 m</t>
  </si>
  <si>
    <t>1195874472</t>
  </si>
  <si>
    <t>Obsypání potrubí ručně sypaninou z vhodných hornin tř. 1 až 4 nebo materiálem připraveným podél výkopu ve vzdálenosti do 3 m od jeho kraje, pro jakoukoliv hloubku výkopu a míru zhutnění bez prohození sypaniny</t>
  </si>
  <si>
    <t>64.303+23.482+20.917+16.38-250.1*3.14*0.045*0.045-76.9*3.14*0.02*0.02-18*3.14*0.2*0.2</t>
  </si>
  <si>
    <t>583413480</t>
  </si>
  <si>
    <t>kamenivo drcené drobné horninová směs frakce 0-4</t>
  </si>
  <si>
    <t>-500069692</t>
  </si>
  <si>
    <t xml:space="preserve">121.134*1.1*1.02*1,67                                  </t>
  </si>
  <si>
    <t>VODOROVNE KONSTRUKCE</t>
  </si>
  <si>
    <t>451573111</t>
  </si>
  <si>
    <t>Lože pod potrubí otevřený výkop ze štěrkopísku</t>
  </si>
  <si>
    <t>Lože výkopu ze štěrkopísku  *</t>
  </si>
  <si>
    <t xml:space="preserve">16.488+6.021+6.152+2.34                           </t>
  </si>
  <si>
    <t>452313131</t>
  </si>
  <si>
    <t>Podkladní bloky z betonu prostého tř. C 12/15 otevřený výkop</t>
  </si>
  <si>
    <t>Blok B výkop B tř-(ZNII)   *01</t>
  </si>
  <si>
    <t xml:space="preserve">0.5*0.4*0.3*6                                     </t>
  </si>
  <si>
    <t>452353101</t>
  </si>
  <si>
    <t>Bednění podkladních bloků otevřený výkop</t>
  </si>
  <si>
    <t>Bednění bloků v otevřenem výkopu *</t>
  </si>
  <si>
    <t xml:space="preserve">(0.5+0.4)*2*0.3*6                                 </t>
  </si>
  <si>
    <t>POTRUBI</t>
  </si>
  <si>
    <t>892241111</t>
  </si>
  <si>
    <t>Tlaková zkouška vodou potrubí do 80</t>
  </si>
  <si>
    <t>Tlak zkouška vodov potr DN do 80 *</t>
  </si>
  <si>
    <t xml:space="preserve">250.1+76.9                                        </t>
  </si>
  <si>
    <t>892421111</t>
  </si>
  <si>
    <t>Tlaková zkouška vodou potrubí DN 400 nebo 500</t>
  </si>
  <si>
    <t>Tlak zkouška vodov potr DN 500</t>
  </si>
  <si>
    <t>892372111</t>
  </si>
  <si>
    <t>Zabezpečení konců potrubí DN do 300 při tlakových zkouškách vodou</t>
  </si>
  <si>
    <t>Zabezpečení vodov potr DN do 300 *</t>
  </si>
  <si>
    <t>892233122</t>
  </si>
  <si>
    <t>Proplach a dezinfekce vodovodního potrubí DN od 40 do 70</t>
  </si>
  <si>
    <t>669162178</t>
  </si>
  <si>
    <t>892273122</t>
  </si>
  <si>
    <t>Proplach a dezinfekce vodovodního potrubí DN od 80 do 125</t>
  </si>
  <si>
    <t>-1904694416</t>
  </si>
  <si>
    <t>892423122</t>
  </si>
  <si>
    <t>Proplach a dezinfekce vodovodního potrubí DN 400 nebo 500</t>
  </si>
  <si>
    <t>1280589723</t>
  </si>
  <si>
    <t>899401111</t>
  </si>
  <si>
    <t>Osazení poklopů litinových ventilových</t>
  </si>
  <si>
    <t>Osaz poklopů litin ventilových</t>
  </si>
  <si>
    <t>42298028</t>
  </si>
  <si>
    <t xml:space="preserve">Uliční víčko tuhé-tež.  č.1650 </t>
  </si>
  <si>
    <t>ks</t>
  </si>
  <si>
    <t>899401112</t>
  </si>
  <si>
    <t>Osazení poklopů litinových šoupátkových</t>
  </si>
  <si>
    <t>Osaz poklopu litin šoupátkových *</t>
  </si>
  <si>
    <t>42298010</t>
  </si>
  <si>
    <t>Ul.víčko tuhé pro šoup. č.1750</t>
  </si>
  <si>
    <t>899401113</t>
  </si>
  <si>
    <t>Osazení poklopů litinových hydrantových</t>
  </si>
  <si>
    <t>Osaz poklopu litin hydrantovych</t>
  </si>
  <si>
    <t>42298259</t>
  </si>
  <si>
    <t xml:space="preserve">Poklop k podz.hydrantu č.1950 </t>
  </si>
  <si>
    <t>877355121R</t>
  </si>
  <si>
    <t>Výřez a montáž tvarovek odbočných na potrubí z kanalizačních trub z PVC DN 200 - včetně tvarovky</t>
  </si>
  <si>
    <t>252123440</t>
  </si>
  <si>
    <t>Výřez a montáž odbočné tvarovky na potrubí z trub z tvrdého PVC DN 200</t>
  </si>
  <si>
    <t>850395121</t>
  </si>
  <si>
    <t>Výřez nebo výsek na potrubí z trub litinových tlakových DN 400</t>
  </si>
  <si>
    <t>Výř nebo výs na potr litin DN 400 *</t>
  </si>
  <si>
    <t>851391131</t>
  </si>
  <si>
    <t>Montáž potrubí z trub litinových hrdlových s integrovaným těsněním otevřený výkop DN 400</t>
  </si>
  <si>
    <t>-587441031</t>
  </si>
  <si>
    <t>Montáž potrubí z trub litinových tlakových hrdlových v otevřeném výkopu s integrovaným těsněním DN 400</t>
  </si>
  <si>
    <t>55251200</t>
  </si>
  <si>
    <t>Trouba lit.tlak.hrdl.UNI STD VU L=6m</t>
  </si>
  <si>
    <t>Poznámka k položce:
DN 400</t>
  </si>
  <si>
    <t xml:space="preserve">18/6                                              </t>
  </si>
  <si>
    <t>857391131</t>
  </si>
  <si>
    <t>Montáž litinových tvarovek jednoosých hrdlových otevřený výkop s integrovaným těsněním DN 400</t>
  </si>
  <si>
    <t>1315941621</t>
  </si>
  <si>
    <t>Montáž litinových tvarovek na potrubí litinovém tlakovém jednoosých na potrubí z trub hrdlových v otevřeném výkopu, kanálu nebo v šachtě s integrovaným těsněním DN 400</t>
  </si>
  <si>
    <t>55254226</t>
  </si>
  <si>
    <t>Přesuvka hrdlová DN 400  U</t>
  </si>
  <si>
    <t>857242122</t>
  </si>
  <si>
    <t>Montáž litinových tvarovek jednoosých přírubových otevřený výkop DN 80</t>
  </si>
  <si>
    <t>-986700177</t>
  </si>
  <si>
    <t>Montáž litinových tvarovek na potrubí litinovém tlakovém jednoosých na potrubí z trub přírubových v otevřeném výkopu, kanálu nebo v šachtě DN 80</t>
  </si>
  <si>
    <t xml:space="preserve">2+8                                               </t>
  </si>
  <si>
    <t>552506420</t>
  </si>
  <si>
    <t>koleno přírubové s patkou PP litinové DN 80</t>
  </si>
  <si>
    <t>-805152153</t>
  </si>
  <si>
    <t>286123940</t>
  </si>
  <si>
    <t>příruba PP-V PN10/16, d 90 DN80</t>
  </si>
  <si>
    <t>1550162605</t>
  </si>
  <si>
    <t>příruba plastová PP kanalizačního potrubí PN 10/16, d 90 DN 80</t>
  </si>
  <si>
    <t>286123440</t>
  </si>
  <si>
    <t>nákružek lemový  PE100 SDR11 d 90</t>
  </si>
  <si>
    <t>1452125574</t>
  </si>
  <si>
    <t>nákružek lemový  PE100 SDR 11, d 90</t>
  </si>
  <si>
    <t>857244122</t>
  </si>
  <si>
    <t>Montáž litinových tvarovek odbočných přírubových otevřený výkop DN 80</t>
  </si>
  <si>
    <t>1168367132</t>
  </si>
  <si>
    <t>Montáž litinových tvarovek na potrubí litinovém tlakovém odbočných na potrubí z trub přírubových v otevřeném výkopu, kanálu nebo v šachtě DN 80</t>
  </si>
  <si>
    <t>552507130</t>
  </si>
  <si>
    <t>tvarovka přírubová s přírubovou odbočkou T-DN 80x80 PN 10-16-25-40 natural</t>
  </si>
  <si>
    <t>-1973134941</t>
  </si>
  <si>
    <t>871171141</t>
  </si>
  <si>
    <t>Montáž potrubí z PE100 SDR 11 otevřený výkop svařovaných na tupo D 40 x 3,7 mm</t>
  </si>
  <si>
    <t>-52344678</t>
  </si>
  <si>
    <t>Montáž vodovodního potrubí z plastů v otevřeném výkopu z polyetylenu PE 100 svařovaných na tupo SDR 11/PN16 D 40 x 3,7 mm</t>
  </si>
  <si>
    <t>286133800</t>
  </si>
  <si>
    <t>potrubí kanalizační tlakové PE100 SDR 11, návin se signalizační vrstvou  40 x 3,7 mm</t>
  </si>
  <si>
    <t>-416518752</t>
  </si>
  <si>
    <t>potrubí kanalizační tlakové PE100 SDR 11, návin se signalizační vrstvou 40 x 3,7 mm</t>
  </si>
  <si>
    <t xml:space="preserve">77*1.015                                          </t>
  </si>
  <si>
    <t>871241151</t>
  </si>
  <si>
    <t>Montáž potrubí z PE100 SDR 17 otevřený výkop svařovaných na tupo D 90 x 5,4 mm</t>
  </si>
  <si>
    <t>-1669314738</t>
  </si>
  <si>
    <t>Montáž vodovodního potrubí z plastů v otevřeném výkopu z polyetylenu PE 100 svařovaných na tupo SDR 17/PN10 D 90 x 5,4 mm</t>
  </si>
  <si>
    <t xml:space="preserve">183.2+66.9                                        </t>
  </si>
  <si>
    <t>286131290</t>
  </si>
  <si>
    <t>potrubí vodovodní PE100 PN10 SDR17 6 m, 12 m,100 m, 90 x 5,4 mm</t>
  </si>
  <si>
    <t>-765361649</t>
  </si>
  <si>
    <t xml:space="preserve">250.1*1.015                                       </t>
  </si>
  <si>
    <t>877171101</t>
  </si>
  <si>
    <t>Montáž elektrospojek na potrubí z PE trub D 40</t>
  </si>
  <si>
    <t>208706318</t>
  </si>
  <si>
    <t>Montáž tvarovek na vodovodním plastovém potrubí z polyetylenu PE 100 elektrotvarovek SDR 11/PN16 spojek nebo redukcí D 40</t>
  </si>
  <si>
    <t xml:space="preserve">7+8                                               </t>
  </si>
  <si>
    <t>286159700</t>
  </si>
  <si>
    <t>elektrospojka SDR 11, PE 100, PN 16 d 40</t>
  </si>
  <si>
    <t>1812648504</t>
  </si>
  <si>
    <t xml:space="preserve">7*1.015                                           </t>
  </si>
  <si>
    <t>286150210</t>
  </si>
  <si>
    <t>elektrozáslepka,  PE 100, d 40</t>
  </si>
  <si>
    <t>396775136</t>
  </si>
  <si>
    <t>elektrozáslepka, PE 100, d 40</t>
  </si>
  <si>
    <t xml:space="preserve">8*1.015                                           </t>
  </si>
  <si>
    <t>877241101</t>
  </si>
  <si>
    <t>Montáž elektrospojek na potrubí z PE trub D 90</t>
  </si>
  <si>
    <t>329591205</t>
  </si>
  <si>
    <t>Montáž tvarovek na vodovodním plastovém potrubí z polyetylenu PE 100 elektrotvarovek SDR 11/PN16 spojek nebo redukcí D 90</t>
  </si>
  <si>
    <t xml:space="preserve">30                                         </t>
  </si>
  <si>
    <t>286159740</t>
  </si>
  <si>
    <t>elektrospojka SDR 11, PE 100, PN 16 d 90</t>
  </si>
  <si>
    <t>-1481525376</t>
  </si>
  <si>
    <t xml:space="preserve">30*1.015                                          </t>
  </si>
  <si>
    <t>877261112</t>
  </si>
  <si>
    <t>Montáž elektrokolen 90° na potrubí z PE trub D 110</t>
  </si>
  <si>
    <t>-2074831637</t>
  </si>
  <si>
    <t>Montáž tvarovek na vodovodním plastovém potrubí z polyetylenu PE 100 elektrotvarovek SDR 11/PN16 kolen 90 st. D 110</t>
  </si>
  <si>
    <t>1+1+2</t>
  </si>
  <si>
    <t>286149360</t>
  </si>
  <si>
    <t>elektrokoleno 90°, PE 100, PN 16, d 90</t>
  </si>
  <si>
    <t>1603643882</t>
  </si>
  <si>
    <t>28614124</t>
  </si>
  <si>
    <t>El.koleno D 90/W15 st PE 100</t>
  </si>
  <si>
    <t>28614125</t>
  </si>
  <si>
    <t>El.koleno D 90/W22 st PE 100</t>
  </si>
  <si>
    <t>891241112</t>
  </si>
  <si>
    <t>Montáž vodovodních šoupátek otevřený výkop DN 80</t>
  </si>
  <si>
    <t>-1506954799</t>
  </si>
  <si>
    <t>Montáž vodovodních armatur na potrubí šoupátek nebo klapek uzavíracích v otevřeném výkopu nebo v šachtách s osazením zemní soupravy (bez poklopů) DN 80</t>
  </si>
  <si>
    <t>422213230</t>
  </si>
  <si>
    <t>šoupátko pitná voda AVK, GGG50 F5, PN10/16 DN 80 x 280 mm</t>
  </si>
  <si>
    <t>-1948879930</t>
  </si>
  <si>
    <t>šoupátko pitná voda, litina GGG 50, dlouhá stavební délka, PN10/16 DN 80 x 280 mm</t>
  </si>
  <si>
    <t>42298061</t>
  </si>
  <si>
    <t>Zem.soupr.telesk.DN 80  č.9500</t>
  </si>
  <si>
    <t>891173111</t>
  </si>
  <si>
    <t>Montáž vodovodního ventilu hlavního pro přípojky DN 32</t>
  </si>
  <si>
    <t>Mtž vodov ventil hlav přípoj DN 32</t>
  </si>
  <si>
    <t>42298440</t>
  </si>
  <si>
    <t>Šoup.vev.dom.př.č.2600 D40/5/4"</t>
  </si>
  <si>
    <t>422910740</t>
  </si>
  <si>
    <t>souprava zemní LADA typ A pro šoupátka DN 100-150 mm, Rd 1,5 m</t>
  </si>
  <si>
    <t>-425724262</t>
  </si>
  <si>
    <t>souprava zemní pro šoupátka DN 100-150 mm, Rd 1,5 m</t>
  </si>
  <si>
    <t>891247111</t>
  </si>
  <si>
    <t>Montáž hydrantů podzemních DN 80</t>
  </si>
  <si>
    <t>Mtž hydrantů podzemních DN 80   *</t>
  </si>
  <si>
    <t>422735940</t>
  </si>
  <si>
    <t>hydrant podzemní DN80 PN16 tvárná litina, dvojitý uzávěr s koulí, krycí výška 1500 mm</t>
  </si>
  <si>
    <t>-2019603239</t>
  </si>
  <si>
    <t>hydrant podzemní DN80 PN16 dvojitý uzávěr s koulí, krycí výška 1500 mm</t>
  </si>
  <si>
    <t>67</t>
  </si>
  <si>
    <t>891249111</t>
  </si>
  <si>
    <t>Montáž navrtávacích pasů na potrubí z jakýchkoli trub DN 80</t>
  </si>
  <si>
    <t>Mtž navrtávacích pasu tr osc DN 80</t>
  </si>
  <si>
    <t>68</t>
  </si>
  <si>
    <t>422735470</t>
  </si>
  <si>
    <t>navrtávací pasy HAKU se závitovým výstupem z tvárné litiny, pro vodovodní PE a PVC potrubí 90-5/4”</t>
  </si>
  <si>
    <t>-665342430</t>
  </si>
  <si>
    <t>navrtávací pasy se závitovým výstupem z tvárné litiny, pro vodovodní PE a PVC potrubí 90-5/4”</t>
  </si>
  <si>
    <t>69</t>
  </si>
  <si>
    <t>998276101</t>
  </si>
  <si>
    <t>Přesun hmot pro trubní vedení z trub z plastických hmot otevřený výkop</t>
  </si>
  <si>
    <t>Přesun hm tr.plas.otevř.výkop  *</t>
  </si>
  <si>
    <t>Práce a dodávky M</t>
  </si>
  <si>
    <t>621</t>
  </si>
  <si>
    <t>21-M ELEKTROMONTAZE</t>
  </si>
  <si>
    <t>70</t>
  </si>
  <si>
    <t>210810002</t>
  </si>
  <si>
    <t>Montáž měděných kabelů CYKY, CYKYD, CYKYDY, NYM, NYY, YSLY 750 V 2x2,5 mm2 uložených volně</t>
  </si>
  <si>
    <t>Mtž.kabel ulož.volně výkop/kanál</t>
  </si>
  <si>
    <t>Poznámka k položce:
CYKY 2x2,5</t>
  </si>
  <si>
    <t>71</t>
  </si>
  <si>
    <t>341408250</t>
  </si>
  <si>
    <t>vodič silový s Cu jádrem CY H07 V-U 4 mm2</t>
  </si>
  <si>
    <t>256</t>
  </si>
  <si>
    <t>Vodič CY černý 4 drát</t>
  </si>
  <si>
    <t>623</t>
  </si>
  <si>
    <t>23-M DODAVKY A MONTAZE POTRUBI</t>
  </si>
  <si>
    <t>72</t>
  </si>
  <si>
    <t>230201024</t>
  </si>
  <si>
    <t>Montáž plynovodů D 168,1 mm tl stěny 4,5 mm</t>
  </si>
  <si>
    <t>-587149032</t>
  </si>
  <si>
    <t>Montáž potrubí z oceli D přes 133 do 168,1 tl. stěny 4,5 mm</t>
  </si>
  <si>
    <t>73</t>
  </si>
  <si>
    <t>140110980</t>
  </si>
  <si>
    <t>trubka ocelová bezešvá hladká jakost 11 353, 159 x 4,5 mm</t>
  </si>
  <si>
    <t>-574099322</t>
  </si>
  <si>
    <t>74</t>
  </si>
  <si>
    <t>230200117</t>
  </si>
  <si>
    <t>Nasunutí potrubní sekce do ocelové chráničky DN 80</t>
  </si>
  <si>
    <t>Nasunutí potr.sekce od ocel.</t>
  </si>
  <si>
    <t>Poznámka k položce:
chrán. dn   80</t>
  </si>
  <si>
    <t>SO 03 - Splašková kanalizace</t>
  </si>
  <si>
    <t xml:space="preserve">    9 - DOKONCUJICI KONSTRUKCE</t>
  </si>
  <si>
    <t>OST - Ostatní</t>
  </si>
  <si>
    <t xml:space="preserve">    900 - RŮZNÉ</t>
  </si>
  <si>
    <t xml:space="preserve">871.454*0.5                                       </t>
  </si>
  <si>
    <t xml:space="preserve">jednostranné                                      </t>
  </si>
  <si>
    <t xml:space="preserve">grav.kanal    </t>
  </si>
  <si>
    <t xml:space="preserve">1.47*1.8+1.535*9.5+2.04*4.4                       </t>
  </si>
  <si>
    <t xml:space="preserve">výtl.kanal    </t>
  </si>
  <si>
    <t>1.63*2.8+1.515*15.4+1.54*15.5+1.775*24.2+1.755*10.9+1.69*1.9+1.75*10.8+1.975*5.4+2*10.5+1.82*5.3</t>
  </si>
  <si>
    <t xml:space="preserve">příp.obous    </t>
  </si>
  <si>
    <t xml:space="preserve">1.91*2*2                                          </t>
  </si>
  <si>
    <t xml:space="preserve">2.4*13.5                                          </t>
  </si>
  <si>
    <t xml:space="preserve">2.24*20.5+2.26*12.7                               </t>
  </si>
  <si>
    <t xml:space="preserve">2.385*5.5+2.55*5.5+2.22*5.5                       </t>
  </si>
  <si>
    <t xml:space="preserve">lože grav.    </t>
  </si>
  <si>
    <t xml:space="preserve">146.8*1.2*0.1                                     </t>
  </si>
  <si>
    <t xml:space="preserve">lože výtl.    </t>
  </si>
  <si>
    <t xml:space="preserve">195*0.9*0.1                                       </t>
  </si>
  <si>
    <t xml:space="preserve">69.6*1*0.1                                        </t>
  </si>
  <si>
    <t xml:space="preserve">obsyp grav    </t>
  </si>
  <si>
    <t xml:space="preserve">156.8*1.2*0.55                                    </t>
  </si>
  <si>
    <t xml:space="preserve">obsyp výtl    </t>
  </si>
  <si>
    <t xml:space="preserve">195*0.9*0.375                                     </t>
  </si>
  <si>
    <t xml:space="preserve">69.6*1*0.45                                       </t>
  </si>
  <si>
    <t xml:space="preserve">šachty        </t>
  </si>
  <si>
    <t xml:space="preserve">3.14*0.6*0.6*(1.4+2.41+1.73+2.4*3)                </t>
  </si>
  <si>
    <t xml:space="preserve">dom.šachty    </t>
  </si>
  <si>
    <t>3.14*0.212*0.212*(2.36+1.41+2.8+2.57+2.38+2.23+1.94+2.35+2.41)</t>
  </si>
  <si>
    <t xml:space="preserve">260.034*2                                         </t>
  </si>
  <si>
    <t>1292671329</t>
  </si>
  <si>
    <t xml:space="preserve">871.454-260.034                                   </t>
  </si>
  <si>
    <t>154931304</t>
  </si>
  <si>
    <t>103.488+65.813+31.32-146.8*3.14*0.14*0.14-195*3.14*0.0375*0.0375-69.6*3.14*0.08*0.08</t>
  </si>
  <si>
    <t>-1630223223</t>
  </si>
  <si>
    <t xml:space="preserve">189.327*1.1*1.02*1,67                                  </t>
  </si>
  <si>
    <t xml:space="preserve">17.616+17.55+6.96                                 </t>
  </si>
  <si>
    <t>452112111</t>
  </si>
  <si>
    <t>Osazení betonových prstenců nebo rámů v do 100 mm</t>
  </si>
  <si>
    <t>Osaz B prstenců výšky do 100mm</t>
  </si>
  <si>
    <t xml:space="preserve">1+2+3                                             </t>
  </si>
  <si>
    <t>592243910</t>
  </si>
  <si>
    <t>prstenec betonový vyrovnávací TBW-Q 625/60/120 62,5 x 6 x 12 cm</t>
  </si>
  <si>
    <t>1528567381</t>
  </si>
  <si>
    <t>prstenec betonový vyrovnávací 62,5 x 6 x 12 cm</t>
  </si>
  <si>
    <t>592243920</t>
  </si>
  <si>
    <t>prstenec betonový vyrovnávací TBW-Q 625/80/120 62,5 x 8 x 12 cm</t>
  </si>
  <si>
    <t>2026879562</t>
  </si>
  <si>
    <t>prstenec betonový vyrovnávací 62,5 x 8 x 12 cm</t>
  </si>
  <si>
    <t>592243930</t>
  </si>
  <si>
    <t>prstenec betonový vyrovnávací TBW-Q 625/100/120 62,5 x10 x 12 cm</t>
  </si>
  <si>
    <t>1299661128</t>
  </si>
  <si>
    <t>prstenec betonový vyrovnávací  62,5 x10 x 12 cm</t>
  </si>
  <si>
    <t>452112121</t>
  </si>
  <si>
    <t>Osazení betonových prstenců nebo rámů v do 200 mm</t>
  </si>
  <si>
    <t>Osaz B prstenců výšky do 200mm  *</t>
  </si>
  <si>
    <t>592241380</t>
  </si>
  <si>
    <t>prstenec betonový vyrovnávací TBW-Q 625/120/90 62,5x12x9 cm</t>
  </si>
  <si>
    <t>846707087</t>
  </si>
  <si>
    <t>prstenec betonový vyrovnávací 62,5x12x9 cm</t>
  </si>
  <si>
    <t>899104112</t>
  </si>
  <si>
    <t>Osazení poklopů litinových nebo ocelových včetně rámů pro třídu zatížení D400, E600</t>
  </si>
  <si>
    <t>1476907673</t>
  </si>
  <si>
    <t>Osazení poklopů litinových a ocelových včetně rámů pro třídu zatížení D400, E600</t>
  </si>
  <si>
    <t>592246610</t>
  </si>
  <si>
    <t>poklop šachtový D1 /betonová výplň+ litina/ D 400 - BEGU, s odvětráním</t>
  </si>
  <si>
    <t>-1433229668</t>
  </si>
  <si>
    <t>poklop šachtový betonová výplň+ litina 785(610)x160 mm, s odvětráním</t>
  </si>
  <si>
    <t>871231141</t>
  </si>
  <si>
    <t>Montáž potrubí z PE100 SDR 11 otevřený výkop svařovaných na tupo D 75 x 6,8 mm</t>
  </si>
  <si>
    <t>-467498912</t>
  </si>
  <si>
    <t>Montáž vodovodního potrubí z plastů v otevřeném výkopu z polyetylenu PE 100 svařovaných na tupo SDR 11/PN16 D 75 x 6,8 mm</t>
  </si>
  <si>
    <t>286135990</t>
  </si>
  <si>
    <t>potrubí dvouvrstvé PE100 s 10% signalizační vrstvou, SDR 11, 75x6,8. L=12m</t>
  </si>
  <si>
    <t>-592001414</t>
  </si>
  <si>
    <t xml:space="preserve">195*1.015                                         </t>
  </si>
  <si>
    <t>877231110</t>
  </si>
  <si>
    <t>Montáž elektrokolen 45° na potrubí z PE trub D 75</t>
  </si>
  <si>
    <t>74630143</t>
  </si>
  <si>
    <t>Montáž tvarovek na vodovodním plastovém potrubí z polyetylenu PE 100 elektrotvarovek SDR 11/PN16 kolen 45 st. D 75</t>
  </si>
  <si>
    <t>2+1</t>
  </si>
  <si>
    <t>877231112</t>
  </si>
  <si>
    <t>Montáž elektrokolen 90° na potrubí z PE trub D 75</t>
  </si>
  <si>
    <t>650968125</t>
  </si>
  <si>
    <t>Montáž tvarovek na vodovodním plastovém potrubí z polyetylenu PE 100 elektrotvarovek SDR 11/PN16 kolen 90 st. D 75</t>
  </si>
  <si>
    <t>286149470</t>
  </si>
  <si>
    <t>elektrokoleno 45°, PE 100, PN 16, d 75</t>
  </si>
  <si>
    <t>-2120473297</t>
  </si>
  <si>
    <t>2,03</t>
  </si>
  <si>
    <t>286149471</t>
  </si>
  <si>
    <t>elektrokoleno 30°, PE 100, PN 16, d 75</t>
  </si>
  <si>
    <t>726737018</t>
  </si>
  <si>
    <t>1,015</t>
  </si>
  <si>
    <t>286149350</t>
  </si>
  <si>
    <t>elektrokoleno 90°, PE 100, PN 16, d 75</t>
  </si>
  <si>
    <t>-864385230</t>
  </si>
  <si>
    <t>817264111</t>
  </si>
  <si>
    <t>Montáž betonových útesů s hrdlem DN 100</t>
  </si>
  <si>
    <t>Mtž B útesů s hrdlem DN 100</t>
  </si>
  <si>
    <t>Poznámka k položce:
napojení výtl.potrubí do šachty</t>
  </si>
  <si>
    <t>871313121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</si>
</sst>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20"/>
      <name val="Trebuchet MS"/>
      <family val="2"/>
    </font>
    <font>
      <sz val="8"/>
      <color indexed="43"/>
      <name val="Trebuchet MS"/>
      <family val="2"/>
    </font>
    <font>
      <sz val="10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8"/>
      <color indexed="12"/>
      <name val="Wingdings 2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sz val="10"/>
      <color indexed="12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7"/>
      <color indexed="55"/>
      <name val="Trebuchet MS"/>
      <family val="2"/>
    </font>
    <font>
      <sz val="7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i/>
      <sz val="9"/>
      <name val="Trebuchet MS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/>
      <top/>
      <bottom style="thin"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7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3" fillId="4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1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29" fillId="0" borderId="25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0" fillId="2" borderId="0" xfId="0" applyFill="1" applyProtection="1">
      <protection/>
    </xf>
    <xf numFmtId="0" fontId="8" fillId="0" borderId="0" xfId="0" applyFont="1" applyAlignment="1" applyProtection="1">
      <alignment/>
      <protection locked="0"/>
    </xf>
    <xf numFmtId="4" fontId="0" fillId="3" borderId="26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4" fontId="36" fillId="3" borderId="2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0" fontId="0" fillId="0" borderId="27" xfId="0" applyFont="1" applyBorder="1" applyAlignment="1" applyProtection="1">
      <alignment vertical="center" wrapText="1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13" fillId="0" borderId="25" xfId="0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7" xfId="0" applyFont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25" xfId="0" applyFont="1" applyBorder="1" applyAlignment="1" applyProtection="1">
      <alignment horizontal="left" vertical="center"/>
      <protection locked="0"/>
    </xf>
    <xf numFmtId="0" fontId="29" fillId="0" borderId="25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13" fillId="0" borderId="25" xfId="0" applyFont="1" applyBorder="1" applyAlignment="1" applyProtection="1">
      <alignment horizontal="left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25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25" xfId="0" applyFont="1" applyBorder="1" applyAlignment="1" applyProtection="1">
      <alignment vertical="center"/>
      <protection locked="0"/>
    </xf>
    <xf numFmtId="0" fontId="29" fillId="0" borderId="25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vertical="top"/>
      <protection locked="0"/>
    </xf>
    <xf numFmtId="0" fontId="5" fillId="0" borderId="25" xfId="0" applyFont="1" applyBorder="1" applyAlignment="1" applyProtection="1">
      <alignment/>
      <protection locked="0"/>
    </xf>
    <xf numFmtId="0" fontId="0" fillId="0" borderId="30" xfId="0" applyFont="1" applyBorder="1" applyAlignment="1" applyProtection="1">
      <alignment vertical="top"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25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31" fillId="2" borderId="0" xfId="20" applyFont="1" applyFill="1" applyAlignment="1" applyProtection="1">
      <alignment vertical="center"/>
      <protection/>
    </xf>
    <xf numFmtId="0" fontId="39" fillId="2" borderId="0" xfId="20" applyFill="1" applyProtection="1"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34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right"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3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right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4" borderId="17" xfId="0" applyFont="1" applyFill="1" applyBorder="1" applyAlignment="1" applyProtection="1">
      <alignment horizontal="center" vertical="center" wrapText="1"/>
      <protection/>
    </xf>
    <xf numFmtId="0" fontId="3" fillId="4" borderId="18" xfId="0" applyFont="1" applyFill="1" applyBorder="1" applyAlignment="1" applyProtection="1">
      <alignment horizontal="center" vertical="center" wrapText="1"/>
      <protection/>
    </xf>
    <xf numFmtId="0" fontId="3" fillId="4" borderId="19" xfId="0" applyFont="1" applyFill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left" vertical="center"/>
      <protection/>
    </xf>
    <xf numFmtId="4" fontId="24" fillId="0" borderId="0" xfId="0" applyNumberFormat="1" applyFont="1" applyAlignment="1" applyProtection="1">
      <alignment/>
      <protection/>
    </xf>
    <xf numFmtId="0" fontId="0" fillId="0" borderId="20" xfId="0" applyFont="1" applyBorder="1" applyAlignment="1" applyProtection="1">
      <alignment vertical="center"/>
      <protection/>
    </xf>
    <xf numFmtId="166" fontId="32" fillId="0" borderId="13" xfId="0" applyNumberFormat="1" applyFont="1" applyBorder="1" applyAlignment="1" applyProtection="1">
      <alignment/>
      <protection/>
    </xf>
    <xf numFmtId="166" fontId="32" fillId="0" borderId="14" xfId="0" applyNumberFormat="1" applyFont="1" applyBorder="1" applyAlignment="1" applyProtection="1">
      <alignment/>
      <protection/>
    </xf>
    <xf numFmtId="4" fontId="33" fillId="0" borderId="0" xfId="0" applyNumberFormat="1" applyFont="1" applyAlignment="1" applyProtection="1">
      <alignment vertical="center"/>
      <protection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4" fontId="6" fillId="0" borderId="0" xfId="0" applyNumberFormat="1" applyFont="1" applyAlignment="1" applyProtection="1">
      <alignment/>
      <protection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6" xfId="0" applyFont="1" applyBorder="1" applyAlignment="1" applyProtection="1">
      <alignment horizontal="center" vertical="center"/>
      <protection/>
    </xf>
    <xf numFmtId="49" fontId="0" fillId="0" borderId="26" xfId="0" applyNumberFormat="1" applyFont="1" applyBorder="1" applyAlignment="1" applyProtection="1">
      <alignment horizontal="left" vertical="center" wrapText="1"/>
      <protection/>
    </xf>
    <xf numFmtId="0" fontId="0" fillId="0" borderId="26" xfId="0" applyFont="1" applyBorder="1" applyAlignment="1" applyProtection="1">
      <alignment horizontal="left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167" fontId="0" fillId="0" borderId="26" xfId="0" applyNumberFormat="1" applyFont="1" applyBorder="1" applyAlignment="1" applyProtection="1">
      <alignment vertical="center"/>
      <protection/>
    </xf>
    <xf numFmtId="4" fontId="0" fillId="0" borderId="26" xfId="0" applyNumberFormat="1" applyFont="1" applyBorder="1" applyAlignment="1" applyProtection="1">
      <alignment vertical="center"/>
      <protection/>
    </xf>
    <xf numFmtId="0" fontId="2" fillId="3" borderId="26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36" fillId="0" borderId="26" xfId="0" applyFont="1" applyBorder="1" applyAlignment="1" applyProtection="1">
      <alignment horizontal="center" vertical="center"/>
      <protection/>
    </xf>
    <xf numFmtId="49" fontId="36" fillId="0" borderId="26" xfId="0" applyNumberFormat="1" applyFont="1" applyBorder="1" applyAlignment="1" applyProtection="1">
      <alignment horizontal="left" vertical="center" wrapText="1"/>
      <protection/>
    </xf>
    <xf numFmtId="0" fontId="36" fillId="0" borderId="26" xfId="0" applyFont="1" applyBorder="1" applyAlignment="1" applyProtection="1">
      <alignment horizontal="left" vertical="center" wrapText="1"/>
      <protection/>
    </xf>
    <xf numFmtId="0" fontId="36" fillId="0" borderId="26" xfId="0" applyFont="1" applyBorder="1" applyAlignment="1" applyProtection="1">
      <alignment horizontal="center" vertical="center" wrapText="1"/>
      <protection/>
    </xf>
    <xf numFmtId="167" fontId="36" fillId="0" borderId="26" xfId="0" applyNumberFormat="1" applyFont="1" applyBorder="1" applyAlignment="1" applyProtection="1">
      <alignment vertical="center"/>
      <protection/>
    </xf>
    <xf numFmtId="4" fontId="36" fillId="0" borderId="26" xfId="0" applyNumberFormat="1" applyFont="1" applyBorder="1" applyAlignment="1" applyProtection="1">
      <alignment vertical="center"/>
      <protection/>
    </xf>
    <xf numFmtId="0" fontId="36" fillId="0" borderId="4" xfId="0" applyFont="1" applyBorder="1" applyAlignment="1" applyProtection="1">
      <alignment vertical="center"/>
      <protection/>
    </xf>
    <xf numFmtId="0" fontId="36" fillId="3" borderId="26" xfId="0" applyFont="1" applyFill="1" applyBorder="1" applyAlignment="1" applyProtection="1">
      <alignment horizontal="left" vertical="center"/>
      <protection/>
    </xf>
    <xf numFmtId="0" fontId="36" fillId="0" borderId="0" xfId="0" applyFont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16" fillId="4" borderId="0" xfId="0" applyFont="1" applyFill="1" applyAlignment="1">
      <alignment horizontal="center" vertical="center"/>
    </xf>
    <xf numFmtId="0" fontId="0" fillId="0" borderId="0" xfId="0"/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1" fillId="2" borderId="0" xfId="20" applyFont="1" applyFill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16" fillId="4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29" fillId="0" borderId="25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29" fillId="0" borderId="25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025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66700" cy="266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049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3073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4097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512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6145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7169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8193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9217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1"/>
  <sheetViews>
    <sheetView showGridLines="0" workbookViewId="0" topLeftCell="A1">
      <pane ySplit="1" topLeftCell="A31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7" t="s">
        <v>1172</v>
      </c>
      <c r="B1" s="8"/>
      <c r="C1" s="8"/>
      <c r="D1" s="9" t="s">
        <v>1173</v>
      </c>
      <c r="E1" s="8"/>
      <c r="F1" s="8"/>
      <c r="G1" s="8"/>
      <c r="H1" s="8"/>
      <c r="I1" s="8"/>
      <c r="J1" s="8"/>
      <c r="K1" s="10" t="s">
        <v>1174</v>
      </c>
      <c r="L1" s="10"/>
      <c r="M1" s="10"/>
      <c r="N1" s="10"/>
      <c r="O1" s="10"/>
      <c r="P1" s="10"/>
      <c r="Q1" s="10"/>
      <c r="R1" s="10"/>
      <c r="S1" s="10"/>
      <c r="T1" s="8"/>
      <c r="U1" s="8"/>
      <c r="V1" s="8"/>
      <c r="W1" s="10" t="s">
        <v>1175</v>
      </c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1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3" t="s">
        <v>1176</v>
      </c>
      <c r="BB1" s="13" t="s">
        <v>1177</v>
      </c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T1" s="14" t="s">
        <v>1178</v>
      </c>
      <c r="BU1" s="14" t="s">
        <v>1178</v>
      </c>
      <c r="BV1" s="14" t="s">
        <v>1179</v>
      </c>
    </row>
    <row r="2" spans="3:72" ht="36.95" customHeight="1">
      <c r="AR2" s="318" t="s">
        <v>1180</v>
      </c>
      <c r="AS2" s="319"/>
      <c r="AT2" s="319"/>
      <c r="AU2" s="319"/>
      <c r="AV2" s="319"/>
      <c r="AW2" s="319"/>
      <c r="AX2" s="319"/>
      <c r="AY2" s="319"/>
      <c r="AZ2" s="319"/>
      <c r="BA2" s="319"/>
      <c r="BB2" s="319"/>
      <c r="BC2" s="319"/>
      <c r="BD2" s="319"/>
      <c r="BE2" s="319"/>
      <c r="BS2" s="15" t="s">
        <v>1181</v>
      </c>
      <c r="BT2" s="15" t="s">
        <v>1182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8"/>
      <c r="BS3" s="15" t="s">
        <v>1181</v>
      </c>
      <c r="BT3" s="15" t="s">
        <v>1183</v>
      </c>
    </row>
    <row r="4" spans="2:71" ht="36.95" customHeight="1">
      <c r="B4" s="19"/>
      <c r="C4" s="20"/>
      <c r="D4" s="21" t="s">
        <v>1184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2"/>
      <c r="AS4" s="23" t="s">
        <v>1185</v>
      </c>
      <c r="BE4" s="24" t="s">
        <v>1186</v>
      </c>
      <c r="BS4" s="15" t="s">
        <v>1187</v>
      </c>
    </row>
    <row r="5" spans="2:71" ht="14.45" customHeight="1">
      <c r="B5" s="19"/>
      <c r="C5" s="20"/>
      <c r="D5" s="25" t="s">
        <v>1188</v>
      </c>
      <c r="E5" s="20"/>
      <c r="F5" s="20"/>
      <c r="G5" s="20"/>
      <c r="H5" s="20"/>
      <c r="I5" s="20"/>
      <c r="J5" s="20"/>
      <c r="K5" s="349" t="s">
        <v>1189</v>
      </c>
      <c r="L5" s="350"/>
      <c r="M5" s="350"/>
      <c r="N5" s="350"/>
      <c r="O5" s="350"/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0"/>
      <c r="AB5" s="350"/>
      <c r="AC5" s="350"/>
      <c r="AD5" s="350"/>
      <c r="AE5" s="350"/>
      <c r="AF5" s="350"/>
      <c r="AG5" s="350"/>
      <c r="AH5" s="350"/>
      <c r="AI5" s="350"/>
      <c r="AJ5" s="350"/>
      <c r="AK5" s="350"/>
      <c r="AL5" s="350"/>
      <c r="AM5" s="350"/>
      <c r="AN5" s="350"/>
      <c r="AO5" s="350"/>
      <c r="AP5" s="20"/>
      <c r="AQ5" s="22"/>
      <c r="BE5" s="347" t="s">
        <v>1190</v>
      </c>
      <c r="BS5" s="15" t="s">
        <v>1181</v>
      </c>
    </row>
    <row r="6" spans="2:71" ht="36.95" customHeight="1">
      <c r="B6" s="19"/>
      <c r="C6" s="20"/>
      <c r="D6" s="27" t="s">
        <v>1191</v>
      </c>
      <c r="E6" s="20"/>
      <c r="F6" s="20"/>
      <c r="G6" s="20"/>
      <c r="H6" s="20"/>
      <c r="I6" s="20"/>
      <c r="J6" s="20"/>
      <c r="K6" s="351" t="s">
        <v>1192</v>
      </c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350"/>
      <c r="AA6" s="350"/>
      <c r="AB6" s="350"/>
      <c r="AC6" s="350"/>
      <c r="AD6" s="350"/>
      <c r="AE6" s="350"/>
      <c r="AF6" s="350"/>
      <c r="AG6" s="350"/>
      <c r="AH6" s="350"/>
      <c r="AI6" s="350"/>
      <c r="AJ6" s="350"/>
      <c r="AK6" s="350"/>
      <c r="AL6" s="350"/>
      <c r="AM6" s="350"/>
      <c r="AN6" s="350"/>
      <c r="AO6" s="350"/>
      <c r="AP6" s="20"/>
      <c r="AQ6" s="22"/>
      <c r="BE6" s="348"/>
      <c r="BS6" s="15" t="s">
        <v>1193</v>
      </c>
    </row>
    <row r="7" spans="2:71" ht="14.45" customHeight="1">
      <c r="B7" s="19"/>
      <c r="C7" s="20"/>
      <c r="D7" s="28" t="s">
        <v>1194</v>
      </c>
      <c r="E7" s="20"/>
      <c r="F7" s="20"/>
      <c r="G7" s="20"/>
      <c r="H7" s="20"/>
      <c r="I7" s="20"/>
      <c r="J7" s="20"/>
      <c r="K7" s="26" t="s">
        <v>1177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8" t="s">
        <v>1195</v>
      </c>
      <c r="AL7" s="20"/>
      <c r="AM7" s="20"/>
      <c r="AN7" s="26" t="s">
        <v>1177</v>
      </c>
      <c r="AO7" s="20"/>
      <c r="AP7" s="20"/>
      <c r="AQ7" s="22"/>
      <c r="BE7" s="348"/>
      <c r="BS7" s="15" t="s">
        <v>1196</v>
      </c>
    </row>
    <row r="8" spans="2:71" ht="14.45" customHeight="1">
      <c r="B8" s="19"/>
      <c r="C8" s="20"/>
      <c r="D8" s="28" t="s">
        <v>1197</v>
      </c>
      <c r="E8" s="20"/>
      <c r="F8" s="20"/>
      <c r="G8" s="20"/>
      <c r="H8" s="20"/>
      <c r="I8" s="20"/>
      <c r="J8" s="20"/>
      <c r="K8" s="26" t="s">
        <v>1198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8" t="s">
        <v>1199</v>
      </c>
      <c r="AL8" s="20"/>
      <c r="AM8" s="20"/>
      <c r="AN8" s="29" t="s">
        <v>1200</v>
      </c>
      <c r="AO8" s="20"/>
      <c r="AP8" s="20"/>
      <c r="AQ8" s="22"/>
      <c r="BE8" s="348"/>
      <c r="BS8" s="15" t="s">
        <v>1201</v>
      </c>
    </row>
    <row r="9" spans="2:71" ht="14.4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2"/>
      <c r="BE9" s="348"/>
      <c r="BS9" s="15" t="s">
        <v>1202</v>
      </c>
    </row>
    <row r="10" spans="2:71" ht="14.45" customHeight="1">
      <c r="B10" s="19"/>
      <c r="C10" s="20"/>
      <c r="D10" s="28" t="s">
        <v>1203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8" t="s">
        <v>1204</v>
      </c>
      <c r="AL10" s="20"/>
      <c r="AM10" s="20"/>
      <c r="AN10" s="26" t="s">
        <v>1177</v>
      </c>
      <c r="AO10" s="20"/>
      <c r="AP10" s="20"/>
      <c r="AQ10" s="22"/>
      <c r="BE10" s="348"/>
      <c r="BS10" s="15" t="s">
        <v>1193</v>
      </c>
    </row>
    <row r="11" spans="2:71" ht="18.4" customHeight="1">
      <c r="B11" s="19"/>
      <c r="C11" s="20"/>
      <c r="D11" s="20"/>
      <c r="E11" s="26" t="s">
        <v>1205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8" t="s">
        <v>1206</v>
      </c>
      <c r="AL11" s="20"/>
      <c r="AM11" s="20"/>
      <c r="AN11" s="26" t="s">
        <v>1177</v>
      </c>
      <c r="AO11" s="20"/>
      <c r="AP11" s="20"/>
      <c r="AQ11" s="22"/>
      <c r="BE11" s="348"/>
      <c r="BS11" s="15" t="s">
        <v>1193</v>
      </c>
    </row>
    <row r="12" spans="2:7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2"/>
      <c r="BE12" s="348"/>
      <c r="BS12" s="15" t="s">
        <v>1193</v>
      </c>
    </row>
    <row r="13" spans="2:71" ht="14.45" customHeight="1">
      <c r="B13" s="19"/>
      <c r="C13" s="20"/>
      <c r="D13" s="28" t="s">
        <v>1207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8" t="s">
        <v>1204</v>
      </c>
      <c r="AL13" s="20"/>
      <c r="AM13" s="20"/>
      <c r="AN13" s="30" t="s">
        <v>1208</v>
      </c>
      <c r="AO13" s="20"/>
      <c r="AP13" s="20"/>
      <c r="AQ13" s="22"/>
      <c r="BE13" s="348"/>
      <c r="BS13" s="15" t="s">
        <v>1193</v>
      </c>
    </row>
    <row r="14" spans="2:71" ht="15">
      <c r="B14" s="19"/>
      <c r="C14" s="20"/>
      <c r="D14" s="20"/>
      <c r="E14" s="352" t="s">
        <v>1208</v>
      </c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  <c r="AJ14" s="353"/>
      <c r="AK14" s="28" t="s">
        <v>1206</v>
      </c>
      <c r="AL14" s="20"/>
      <c r="AM14" s="20"/>
      <c r="AN14" s="30" t="s">
        <v>1208</v>
      </c>
      <c r="AO14" s="20"/>
      <c r="AP14" s="20"/>
      <c r="AQ14" s="22"/>
      <c r="BE14" s="348"/>
      <c r="BS14" s="15" t="s">
        <v>1193</v>
      </c>
    </row>
    <row r="15" spans="2:7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2"/>
      <c r="BE15" s="348"/>
      <c r="BS15" s="15" t="s">
        <v>1178</v>
      </c>
    </row>
    <row r="16" spans="2:71" ht="14.45" customHeight="1">
      <c r="B16" s="19"/>
      <c r="C16" s="20"/>
      <c r="D16" s="28" t="s">
        <v>1209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8" t="s">
        <v>1204</v>
      </c>
      <c r="AL16" s="20"/>
      <c r="AM16" s="20"/>
      <c r="AN16" s="26" t="s">
        <v>1177</v>
      </c>
      <c r="AO16" s="20"/>
      <c r="AP16" s="20"/>
      <c r="AQ16" s="22"/>
      <c r="BE16" s="348"/>
      <c r="BS16" s="15" t="s">
        <v>1178</v>
      </c>
    </row>
    <row r="17" spans="2:71" ht="18.4" customHeight="1">
      <c r="B17" s="19"/>
      <c r="C17" s="20"/>
      <c r="D17" s="20"/>
      <c r="E17" s="26" t="s">
        <v>1210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8" t="s">
        <v>1206</v>
      </c>
      <c r="AL17" s="20"/>
      <c r="AM17" s="20"/>
      <c r="AN17" s="26" t="s">
        <v>1177</v>
      </c>
      <c r="AO17" s="20"/>
      <c r="AP17" s="20"/>
      <c r="AQ17" s="22"/>
      <c r="BE17" s="348"/>
      <c r="BS17" s="15" t="s">
        <v>1211</v>
      </c>
    </row>
    <row r="18" spans="2:7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2"/>
      <c r="BE18" s="348"/>
      <c r="BS18" s="15" t="s">
        <v>1181</v>
      </c>
    </row>
    <row r="19" spans="2:71" ht="14.45" customHeight="1">
      <c r="B19" s="19"/>
      <c r="C19" s="20"/>
      <c r="D19" s="28" t="s">
        <v>1212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2"/>
      <c r="BE19" s="348"/>
      <c r="BS19" s="15" t="s">
        <v>1181</v>
      </c>
    </row>
    <row r="20" spans="2:71" ht="85.5" customHeight="1">
      <c r="B20" s="19"/>
      <c r="C20" s="20"/>
      <c r="D20" s="20"/>
      <c r="E20" s="354" t="s">
        <v>1213</v>
      </c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4"/>
      <c r="S20" s="354"/>
      <c r="T20" s="354"/>
      <c r="U20" s="354"/>
      <c r="V20" s="354"/>
      <c r="W20" s="354"/>
      <c r="X20" s="354"/>
      <c r="Y20" s="354"/>
      <c r="Z20" s="354"/>
      <c r="AA20" s="354"/>
      <c r="AB20" s="354"/>
      <c r="AC20" s="354"/>
      <c r="AD20" s="354"/>
      <c r="AE20" s="354"/>
      <c r="AF20" s="354"/>
      <c r="AG20" s="354"/>
      <c r="AH20" s="354"/>
      <c r="AI20" s="354"/>
      <c r="AJ20" s="354"/>
      <c r="AK20" s="354"/>
      <c r="AL20" s="354"/>
      <c r="AM20" s="354"/>
      <c r="AN20" s="354"/>
      <c r="AO20" s="20"/>
      <c r="AP20" s="20"/>
      <c r="AQ20" s="22"/>
      <c r="BE20" s="348"/>
      <c r="BS20" s="15" t="s">
        <v>1178</v>
      </c>
    </row>
    <row r="21" spans="2:57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2"/>
      <c r="BE21" s="348"/>
    </row>
    <row r="22" spans="2:57" ht="6.95" customHeight="1">
      <c r="B22" s="19"/>
      <c r="C22" s="20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20"/>
      <c r="AQ22" s="22"/>
      <c r="BE22" s="348"/>
    </row>
    <row r="23" spans="2:57" s="1" customFormat="1" ht="25.9" customHeight="1">
      <c r="B23" s="32"/>
      <c r="C23" s="33"/>
      <c r="D23" s="34" t="s">
        <v>1214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44">
        <f>ROUND(AG51,2)</f>
        <v>0</v>
      </c>
      <c r="AL23" s="345"/>
      <c r="AM23" s="345"/>
      <c r="AN23" s="345"/>
      <c r="AO23" s="345"/>
      <c r="AP23" s="33"/>
      <c r="AQ23" s="36"/>
      <c r="BE23" s="348"/>
    </row>
    <row r="24" spans="2:57" s="1" customFormat="1" ht="6.95" customHeight="1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6"/>
      <c r="BE24" s="348"/>
    </row>
    <row r="25" spans="2:57" s="1" customFormat="1" ht="13.5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46" t="s">
        <v>1215</v>
      </c>
      <c r="M25" s="346"/>
      <c r="N25" s="346"/>
      <c r="O25" s="346"/>
      <c r="P25" s="33"/>
      <c r="Q25" s="33"/>
      <c r="R25" s="33"/>
      <c r="S25" s="33"/>
      <c r="T25" s="33"/>
      <c r="U25" s="33"/>
      <c r="V25" s="33"/>
      <c r="W25" s="346" t="s">
        <v>1216</v>
      </c>
      <c r="X25" s="346"/>
      <c r="Y25" s="346"/>
      <c r="Z25" s="346"/>
      <c r="AA25" s="346"/>
      <c r="AB25" s="346"/>
      <c r="AC25" s="346"/>
      <c r="AD25" s="346"/>
      <c r="AE25" s="346"/>
      <c r="AF25" s="33"/>
      <c r="AG25" s="33"/>
      <c r="AH25" s="33"/>
      <c r="AI25" s="33"/>
      <c r="AJ25" s="33"/>
      <c r="AK25" s="346" t="s">
        <v>1217</v>
      </c>
      <c r="AL25" s="346"/>
      <c r="AM25" s="346"/>
      <c r="AN25" s="346"/>
      <c r="AO25" s="346"/>
      <c r="AP25" s="33"/>
      <c r="AQ25" s="36"/>
      <c r="BE25" s="348"/>
    </row>
    <row r="26" spans="2:57" s="2" customFormat="1" ht="14.45" customHeight="1">
      <c r="B26" s="37"/>
      <c r="C26" s="38"/>
      <c r="D26" s="39" t="s">
        <v>1218</v>
      </c>
      <c r="E26" s="38"/>
      <c r="F26" s="39" t="s">
        <v>1219</v>
      </c>
      <c r="G26" s="38"/>
      <c r="H26" s="38"/>
      <c r="I26" s="38"/>
      <c r="J26" s="38"/>
      <c r="K26" s="38"/>
      <c r="L26" s="341">
        <v>0.21</v>
      </c>
      <c r="M26" s="342"/>
      <c r="N26" s="342"/>
      <c r="O26" s="342"/>
      <c r="P26" s="38"/>
      <c r="Q26" s="38"/>
      <c r="R26" s="38"/>
      <c r="S26" s="38"/>
      <c r="T26" s="38"/>
      <c r="U26" s="38"/>
      <c r="V26" s="38"/>
      <c r="W26" s="343">
        <f>ROUND(AZ51,2)</f>
        <v>0</v>
      </c>
      <c r="X26" s="342"/>
      <c r="Y26" s="342"/>
      <c r="Z26" s="342"/>
      <c r="AA26" s="342"/>
      <c r="AB26" s="342"/>
      <c r="AC26" s="342"/>
      <c r="AD26" s="342"/>
      <c r="AE26" s="342"/>
      <c r="AF26" s="38"/>
      <c r="AG26" s="38"/>
      <c r="AH26" s="38"/>
      <c r="AI26" s="38"/>
      <c r="AJ26" s="38"/>
      <c r="AK26" s="343">
        <f>ROUND(AV51,2)</f>
        <v>0</v>
      </c>
      <c r="AL26" s="342"/>
      <c r="AM26" s="342"/>
      <c r="AN26" s="342"/>
      <c r="AO26" s="342"/>
      <c r="AP26" s="38"/>
      <c r="AQ26" s="40"/>
      <c r="BE26" s="348"/>
    </row>
    <row r="27" spans="2:57" s="2" customFormat="1" ht="14.45" customHeight="1">
      <c r="B27" s="37"/>
      <c r="C27" s="38"/>
      <c r="D27" s="38"/>
      <c r="E27" s="38"/>
      <c r="F27" s="39" t="s">
        <v>1220</v>
      </c>
      <c r="G27" s="38"/>
      <c r="H27" s="38"/>
      <c r="I27" s="38"/>
      <c r="J27" s="38"/>
      <c r="K27" s="38"/>
      <c r="L27" s="341">
        <v>0.15</v>
      </c>
      <c r="M27" s="342"/>
      <c r="N27" s="342"/>
      <c r="O27" s="342"/>
      <c r="P27" s="38"/>
      <c r="Q27" s="38"/>
      <c r="R27" s="38"/>
      <c r="S27" s="38"/>
      <c r="T27" s="38"/>
      <c r="U27" s="38"/>
      <c r="V27" s="38"/>
      <c r="W27" s="343">
        <f>ROUND(BA51,2)</f>
        <v>0</v>
      </c>
      <c r="X27" s="342"/>
      <c r="Y27" s="342"/>
      <c r="Z27" s="342"/>
      <c r="AA27" s="342"/>
      <c r="AB27" s="342"/>
      <c r="AC27" s="342"/>
      <c r="AD27" s="342"/>
      <c r="AE27" s="342"/>
      <c r="AF27" s="38"/>
      <c r="AG27" s="38"/>
      <c r="AH27" s="38"/>
      <c r="AI27" s="38"/>
      <c r="AJ27" s="38"/>
      <c r="AK27" s="343">
        <f>ROUND(AW51,2)</f>
        <v>0</v>
      </c>
      <c r="AL27" s="342"/>
      <c r="AM27" s="342"/>
      <c r="AN27" s="342"/>
      <c r="AO27" s="342"/>
      <c r="AP27" s="38"/>
      <c r="AQ27" s="40"/>
      <c r="BE27" s="348"/>
    </row>
    <row r="28" spans="2:57" s="2" customFormat="1" ht="14.45" customHeight="1" hidden="1">
      <c r="B28" s="37"/>
      <c r="C28" s="38"/>
      <c r="D28" s="38"/>
      <c r="E28" s="38"/>
      <c r="F28" s="39" t="s">
        <v>1221</v>
      </c>
      <c r="G28" s="38"/>
      <c r="H28" s="38"/>
      <c r="I28" s="38"/>
      <c r="J28" s="38"/>
      <c r="K28" s="38"/>
      <c r="L28" s="341">
        <v>0.21</v>
      </c>
      <c r="M28" s="342"/>
      <c r="N28" s="342"/>
      <c r="O28" s="342"/>
      <c r="P28" s="38"/>
      <c r="Q28" s="38"/>
      <c r="R28" s="38"/>
      <c r="S28" s="38"/>
      <c r="T28" s="38"/>
      <c r="U28" s="38"/>
      <c r="V28" s="38"/>
      <c r="W28" s="343">
        <f>ROUND(BB51,2)</f>
        <v>0</v>
      </c>
      <c r="X28" s="342"/>
      <c r="Y28" s="342"/>
      <c r="Z28" s="342"/>
      <c r="AA28" s="342"/>
      <c r="AB28" s="342"/>
      <c r="AC28" s="342"/>
      <c r="AD28" s="342"/>
      <c r="AE28" s="342"/>
      <c r="AF28" s="38"/>
      <c r="AG28" s="38"/>
      <c r="AH28" s="38"/>
      <c r="AI28" s="38"/>
      <c r="AJ28" s="38"/>
      <c r="AK28" s="343">
        <v>0</v>
      </c>
      <c r="AL28" s="342"/>
      <c r="AM28" s="342"/>
      <c r="AN28" s="342"/>
      <c r="AO28" s="342"/>
      <c r="AP28" s="38"/>
      <c r="AQ28" s="40"/>
      <c r="BE28" s="348"/>
    </row>
    <row r="29" spans="2:57" s="2" customFormat="1" ht="14.45" customHeight="1" hidden="1">
      <c r="B29" s="37"/>
      <c r="C29" s="38"/>
      <c r="D29" s="38"/>
      <c r="E29" s="38"/>
      <c r="F29" s="39" t="s">
        <v>1222</v>
      </c>
      <c r="G29" s="38"/>
      <c r="H29" s="38"/>
      <c r="I29" s="38"/>
      <c r="J29" s="38"/>
      <c r="K29" s="38"/>
      <c r="L29" s="341">
        <v>0.15</v>
      </c>
      <c r="M29" s="342"/>
      <c r="N29" s="342"/>
      <c r="O29" s="342"/>
      <c r="P29" s="38"/>
      <c r="Q29" s="38"/>
      <c r="R29" s="38"/>
      <c r="S29" s="38"/>
      <c r="T29" s="38"/>
      <c r="U29" s="38"/>
      <c r="V29" s="38"/>
      <c r="W29" s="343">
        <f>ROUND(BC51,2)</f>
        <v>0</v>
      </c>
      <c r="X29" s="342"/>
      <c r="Y29" s="342"/>
      <c r="Z29" s="342"/>
      <c r="AA29" s="342"/>
      <c r="AB29" s="342"/>
      <c r="AC29" s="342"/>
      <c r="AD29" s="342"/>
      <c r="AE29" s="342"/>
      <c r="AF29" s="38"/>
      <c r="AG29" s="38"/>
      <c r="AH29" s="38"/>
      <c r="AI29" s="38"/>
      <c r="AJ29" s="38"/>
      <c r="AK29" s="343">
        <v>0</v>
      </c>
      <c r="AL29" s="342"/>
      <c r="AM29" s="342"/>
      <c r="AN29" s="342"/>
      <c r="AO29" s="342"/>
      <c r="AP29" s="38"/>
      <c r="AQ29" s="40"/>
      <c r="BE29" s="348"/>
    </row>
    <row r="30" spans="2:57" s="2" customFormat="1" ht="14.45" customHeight="1" hidden="1">
      <c r="B30" s="37"/>
      <c r="C30" s="38"/>
      <c r="D30" s="38"/>
      <c r="E30" s="38"/>
      <c r="F30" s="39" t="s">
        <v>1223</v>
      </c>
      <c r="G30" s="38"/>
      <c r="H30" s="38"/>
      <c r="I30" s="38"/>
      <c r="J30" s="38"/>
      <c r="K30" s="38"/>
      <c r="L30" s="341">
        <v>0</v>
      </c>
      <c r="M30" s="342"/>
      <c r="N30" s="342"/>
      <c r="O30" s="342"/>
      <c r="P30" s="38"/>
      <c r="Q30" s="38"/>
      <c r="R30" s="38"/>
      <c r="S30" s="38"/>
      <c r="T30" s="38"/>
      <c r="U30" s="38"/>
      <c r="V30" s="38"/>
      <c r="W30" s="343">
        <f>ROUND(BD51,2)</f>
        <v>0</v>
      </c>
      <c r="X30" s="342"/>
      <c r="Y30" s="342"/>
      <c r="Z30" s="342"/>
      <c r="AA30" s="342"/>
      <c r="AB30" s="342"/>
      <c r="AC30" s="342"/>
      <c r="AD30" s="342"/>
      <c r="AE30" s="342"/>
      <c r="AF30" s="38"/>
      <c r="AG30" s="38"/>
      <c r="AH30" s="38"/>
      <c r="AI30" s="38"/>
      <c r="AJ30" s="38"/>
      <c r="AK30" s="343">
        <v>0</v>
      </c>
      <c r="AL30" s="342"/>
      <c r="AM30" s="342"/>
      <c r="AN30" s="342"/>
      <c r="AO30" s="342"/>
      <c r="AP30" s="38"/>
      <c r="AQ30" s="40"/>
      <c r="BE30" s="348"/>
    </row>
    <row r="31" spans="2:57" s="1" customFormat="1" ht="6.95" customHeight="1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6"/>
      <c r="BE31" s="348"/>
    </row>
    <row r="32" spans="2:57" s="1" customFormat="1" ht="25.9" customHeight="1">
      <c r="B32" s="32"/>
      <c r="C32" s="41"/>
      <c r="D32" s="42" t="s">
        <v>1224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4" t="s">
        <v>1225</v>
      </c>
      <c r="U32" s="43"/>
      <c r="V32" s="43"/>
      <c r="W32" s="43"/>
      <c r="X32" s="329" t="s">
        <v>1226</v>
      </c>
      <c r="Y32" s="330"/>
      <c r="Z32" s="330"/>
      <c r="AA32" s="330"/>
      <c r="AB32" s="330"/>
      <c r="AC32" s="43"/>
      <c r="AD32" s="43"/>
      <c r="AE32" s="43"/>
      <c r="AF32" s="43"/>
      <c r="AG32" s="43"/>
      <c r="AH32" s="43"/>
      <c r="AI32" s="43"/>
      <c r="AJ32" s="43"/>
      <c r="AK32" s="331">
        <f>SUM(AK23:AK30)</f>
        <v>0</v>
      </c>
      <c r="AL32" s="330"/>
      <c r="AM32" s="330"/>
      <c r="AN32" s="330"/>
      <c r="AO32" s="332"/>
      <c r="AP32" s="41"/>
      <c r="AQ32" s="45"/>
      <c r="BE32" s="348"/>
    </row>
    <row r="33" spans="2:43" s="1" customFormat="1" ht="6.95" customHeight="1"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6"/>
    </row>
    <row r="34" spans="2:43" s="1" customFormat="1" ht="6.95" customHeight="1"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8"/>
    </row>
    <row r="38" spans="2:44" s="1" customFormat="1" ht="6.95" customHeight="1"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32"/>
    </row>
    <row r="39" spans="2:44" s="1" customFormat="1" ht="36.95" customHeight="1">
      <c r="B39" s="32"/>
      <c r="C39" s="51" t="s">
        <v>1227</v>
      </c>
      <c r="AR39" s="32"/>
    </row>
    <row r="40" spans="2:44" s="1" customFormat="1" ht="6.95" customHeight="1">
      <c r="B40" s="32"/>
      <c r="AR40" s="32"/>
    </row>
    <row r="41" spans="2:44" s="3" customFormat="1" ht="14.45" customHeight="1">
      <c r="B41" s="52"/>
      <c r="C41" s="53" t="s">
        <v>1188</v>
      </c>
      <c r="L41" s="3" t="str">
        <f>K5</f>
        <v>16h116</v>
      </c>
      <c r="AR41" s="52"/>
    </row>
    <row r="42" spans="2:44" s="4" customFormat="1" ht="36.95" customHeight="1">
      <c r="B42" s="54"/>
      <c r="C42" s="55" t="s">
        <v>1191</v>
      </c>
      <c r="L42" s="337" t="str">
        <f>K6</f>
        <v>Chlum Sv. Máří - Inženýrské sítě pro 8 RD</v>
      </c>
      <c r="M42" s="338"/>
      <c r="N42" s="338"/>
      <c r="O42" s="338"/>
      <c r="P42" s="338"/>
      <c r="Q42" s="338"/>
      <c r="R42" s="338"/>
      <c r="S42" s="338"/>
      <c r="T42" s="338"/>
      <c r="U42" s="338"/>
      <c r="V42" s="338"/>
      <c r="W42" s="338"/>
      <c r="X42" s="338"/>
      <c r="Y42" s="338"/>
      <c r="Z42" s="338"/>
      <c r="AA42" s="338"/>
      <c r="AB42" s="338"/>
      <c r="AC42" s="338"/>
      <c r="AD42" s="338"/>
      <c r="AE42" s="338"/>
      <c r="AF42" s="338"/>
      <c r="AG42" s="338"/>
      <c r="AH42" s="338"/>
      <c r="AI42" s="338"/>
      <c r="AJ42" s="338"/>
      <c r="AK42" s="338"/>
      <c r="AL42" s="338"/>
      <c r="AM42" s="338"/>
      <c r="AN42" s="338"/>
      <c r="AO42" s="338"/>
      <c r="AR42" s="54"/>
    </row>
    <row r="43" spans="2:44" s="1" customFormat="1" ht="6.95" customHeight="1">
      <c r="B43" s="32"/>
      <c r="AR43" s="32"/>
    </row>
    <row r="44" spans="2:44" s="1" customFormat="1" ht="15">
      <c r="B44" s="32"/>
      <c r="C44" s="53" t="s">
        <v>1197</v>
      </c>
      <c r="L44" s="56" t="str">
        <f>IF(K8="","",K8)</f>
        <v>Chlum Sv. Máří</v>
      </c>
      <c r="AI44" s="53" t="s">
        <v>1199</v>
      </c>
      <c r="AM44" s="339" t="str">
        <f>IF(AN8="","",AN8)</f>
        <v>3.10.2017</v>
      </c>
      <c r="AN44" s="339"/>
      <c r="AR44" s="32"/>
    </row>
    <row r="45" spans="2:44" s="1" customFormat="1" ht="6.95" customHeight="1">
      <c r="B45" s="32"/>
      <c r="AR45" s="32"/>
    </row>
    <row r="46" spans="2:56" s="1" customFormat="1" ht="15">
      <c r="B46" s="32"/>
      <c r="C46" s="53" t="s">
        <v>1203</v>
      </c>
      <c r="L46" s="3" t="str">
        <f>IF(E11="","",E11)</f>
        <v xml:space="preserve"> </v>
      </c>
      <c r="AI46" s="53" t="s">
        <v>1209</v>
      </c>
      <c r="AM46" s="340" t="str">
        <f>IF(E17="","",E17)</f>
        <v>KV ENGINEERING s.r.o.</v>
      </c>
      <c r="AN46" s="340"/>
      <c r="AO46" s="340"/>
      <c r="AP46" s="340"/>
      <c r="AR46" s="32"/>
      <c r="AS46" s="323" t="s">
        <v>1228</v>
      </c>
      <c r="AT46" s="324"/>
      <c r="AU46" s="57"/>
      <c r="AV46" s="57"/>
      <c r="AW46" s="57"/>
      <c r="AX46" s="57"/>
      <c r="AY46" s="57"/>
      <c r="AZ46" s="57"/>
      <c r="BA46" s="57"/>
      <c r="BB46" s="57"/>
      <c r="BC46" s="57"/>
      <c r="BD46" s="58"/>
    </row>
    <row r="47" spans="2:56" s="1" customFormat="1" ht="15">
      <c r="B47" s="32"/>
      <c r="C47" s="53" t="s">
        <v>1207</v>
      </c>
      <c r="L47" s="3" t="str">
        <f>IF(E14="Vyplň údaj","",E14)</f>
        <v/>
      </c>
      <c r="AR47" s="32"/>
      <c r="AS47" s="325"/>
      <c r="AT47" s="326"/>
      <c r="AU47" s="33"/>
      <c r="AV47" s="33"/>
      <c r="AW47" s="33"/>
      <c r="AX47" s="33"/>
      <c r="AY47" s="33"/>
      <c r="AZ47" s="33"/>
      <c r="BA47" s="33"/>
      <c r="BB47" s="33"/>
      <c r="BC47" s="33"/>
      <c r="BD47" s="59"/>
    </row>
    <row r="48" spans="2:56" s="1" customFormat="1" ht="10.9" customHeight="1">
      <c r="B48" s="32"/>
      <c r="AR48" s="32"/>
      <c r="AS48" s="325"/>
      <c r="AT48" s="326"/>
      <c r="AU48" s="33"/>
      <c r="AV48" s="33"/>
      <c r="AW48" s="33"/>
      <c r="AX48" s="33"/>
      <c r="AY48" s="33"/>
      <c r="AZ48" s="33"/>
      <c r="BA48" s="33"/>
      <c r="BB48" s="33"/>
      <c r="BC48" s="33"/>
      <c r="BD48" s="59"/>
    </row>
    <row r="49" spans="2:56" s="1" customFormat="1" ht="29.25" customHeight="1">
      <c r="B49" s="32"/>
      <c r="C49" s="333" t="s">
        <v>1229</v>
      </c>
      <c r="D49" s="334"/>
      <c r="E49" s="334"/>
      <c r="F49" s="334"/>
      <c r="G49" s="334"/>
      <c r="H49" s="43"/>
      <c r="I49" s="335" t="s">
        <v>1230</v>
      </c>
      <c r="J49" s="334"/>
      <c r="K49" s="334"/>
      <c r="L49" s="334"/>
      <c r="M49" s="334"/>
      <c r="N49" s="334"/>
      <c r="O49" s="334"/>
      <c r="P49" s="334"/>
      <c r="Q49" s="334"/>
      <c r="R49" s="334"/>
      <c r="S49" s="334"/>
      <c r="T49" s="334"/>
      <c r="U49" s="334"/>
      <c r="V49" s="334"/>
      <c r="W49" s="334"/>
      <c r="X49" s="334"/>
      <c r="Y49" s="334"/>
      <c r="Z49" s="334"/>
      <c r="AA49" s="334"/>
      <c r="AB49" s="334"/>
      <c r="AC49" s="334"/>
      <c r="AD49" s="334"/>
      <c r="AE49" s="334"/>
      <c r="AF49" s="334"/>
      <c r="AG49" s="336" t="s">
        <v>1231</v>
      </c>
      <c r="AH49" s="334"/>
      <c r="AI49" s="334"/>
      <c r="AJ49" s="334"/>
      <c r="AK49" s="334"/>
      <c r="AL49" s="334"/>
      <c r="AM49" s="334"/>
      <c r="AN49" s="335" t="s">
        <v>1232</v>
      </c>
      <c r="AO49" s="334"/>
      <c r="AP49" s="334"/>
      <c r="AQ49" s="60" t="s">
        <v>1233</v>
      </c>
      <c r="AR49" s="32"/>
      <c r="AS49" s="61" t="s">
        <v>1234</v>
      </c>
      <c r="AT49" s="62" t="s">
        <v>1235</v>
      </c>
      <c r="AU49" s="62" t="s">
        <v>1236</v>
      </c>
      <c r="AV49" s="62" t="s">
        <v>1237</v>
      </c>
      <c r="AW49" s="62" t="s">
        <v>1238</v>
      </c>
      <c r="AX49" s="62" t="s">
        <v>1239</v>
      </c>
      <c r="AY49" s="62" t="s">
        <v>1240</v>
      </c>
      <c r="AZ49" s="62" t="s">
        <v>1241</v>
      </c>
      <c r="BA49" s="62" t="s">
        <v>1242</v>
      </c>
      <c r="BB49" s="62" t="s">
        <v>1243</v>
      </c>
      <c r="BC49" s="62" t="s">
        <v>1244</v>
      </c>
      <c r="BD49" s="63" t="s">
        <v>1245</v>
      </c>
    </row>
    <row r="50" spans="2:56" s="1" customFormat="1" ht="10.9" customHeight="1">
      <c r="B50" s="32"/>
      <c r="AR50" s="32"/>
      <c r="AS50" s="64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8"/>
    </row>
    <row r="51" spans="2:90" s="4" customFormat="1" ht="32.45" customHeight="1">
      <c r="B51" s="54"/>
      <c r="C51" s="65" t="s">
        <v>1246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327">
        <f>ROUND(SUM(AG52:AG59),2)</f>
        <v>0</v>
      </c>
      <c r="AH51" s="327"/>
      <c r="AI51" s="327"/>
      <c r="AJ51" s="327"/>
      <c r="AK51" s="327"/>
      <c r="AL51" s="327"/>
      <c r="AM51" s="327"/>
      <c r="AN51" s="328">
        <f aca="true" t="shared" si="0" ref="AN51:AN59">SUM(AG51,AT51)</f>
        <v>0</v>
      </c>
      <c r="AO51" s="328"/>
      <c r="AP51" s="328"/>
      <c r="AQ51" s="67" t="s">
        <v>1177</v>
      </c>
      <c r="AR51" s="54"/>
      <c r="AS51" s="68">
        <f>ROUND(SUM(AS52:AS59),2)</f>
        <v>0</v>
      </c>
      <c r="AT51" s="69">
        <f aca="true" t="shared" si="1" ref="AT51:AT59">ROUND(SUM(AV51:AW51),2)</f>
        <v>0</v>
      </c>
      <c r="AU51" s="70">
        <f>ROUND(SUM(AU52:AU59),5)</f>
        <v>0</v>
      </c>
      <c r="AV51" s="69">
        <f>ROUND(AZ51*L26,2)</f>
        <v>0</v>
      </c>
      <c r="AW51" s="69">
        <f>ROUND(BA51*L27,2)</f>
        <v>0</v>
      </c>
      <c r="AX51" s="69">
        <f>ROUND(BB51*L26,2)</f>
        <v>0</v>
      </c>
      <c r="AY51" s="69">
        <f>ROUND(BC51*L27,2)</f>
        <v>0</v>
      </c>
      <c r="AZ51" s="69">
        <f>ROUND(SUM(AZ52:AZ59),2)</f>
        <v>0</v>
      </c>
      <c r="BA51" s="69">
        <f>ROUND(SUM(BA52:BA59),2)</f>
        <v>0</v>
      </c>
      <c r="BB51" s="69">
        <f>ROUND(SUM(BB52:BB59),2)</f>
        <v>0</v>
      </c>
      <c r="BC51" s="69">
        <f>ROUND(SUM(BC52:BC59),2)</f>
        <v>0</v>
      </c>
      <c r="BD51" s="71">
        <f>ROUND(SUM(BD52:BD59),2)</f>
        <v>0</v>
      </c>
      <c r="BS51" s="55" t="s">
        <v>1247</v>
      </c>
      <c r="BT51" s="55" t="s">
        <v>1248</v>
      </c>
      <c r="BU51" s="72" t="s">
        <v>1249</v>
      </c>
      <c r="BV51" s="55" t="s">
        <v>1250</v>
      </c>
      <c r="BW51" s="55" t="s">
        <v>1179</v>
      </c>
      <c r="BX51" s="55" t="s">
        <v>1251</v>
      </c>
      <c r="CL51" s="55" t="s">
        <v>1177</v>
      </c>
    </row>
    <row r="52" spans="1:91" s="5" customFormat="1" ht="16.5" customHeight="1">
      <c r="A52" s="73" t="s">
        <v>1252</v>
      </c>
      <c r="B52" s="74"/>
      <c r="C52" s="75"/>
      <c r="D52" s="322" t="s">
        <v>1253</v>
      </c>
      <c r="E52" s="322"/>
      <c r="F52" s="322"/>
      <c r="G52" s="322"/>
      <c r="H52" s="322"/>
      <c r="I52" s="76"/>
      <c r="J52" s="322" t="s">
        <v>1254</v>
      </c>
      <c r="K52" s="322"/>
      <c r="L52" s="322"/>
      <c r="M52" s="322"/>
      <c r="N52" s="322"/>
      <c r="O52" s="322"/>
      <c r="P52" s="322"/>
      <c r="Q52" s="322"/>
      <c r="R52" s="322"/>
      <c r="S52" s="322"/>
      <c r="T52" s="322"/>
      <c r="U52" s="322"/>
      <c r="V52" s="322"/>
      <c r="W52" s="322"/>
      <c r="X52" s="322"/>
      <c r="Y52" s="322"/>
      <c r="Z52" s="322"/>
      <c r="AA52" s="322"/>
      <c r="AB52" s="322"/>
      <c r="AC52" s="322"/>
      <c r="AD52" s="322"/>
      <c r="AE52" s="322"/>
      <c r="AF52" s="322"/>
      <c r="AG52" s="320">
        <f>'SO 01 - Komunikace a teré...'!J27</f>
        <v>0</v>
      </c>
      <c r="AH52" s="321"/>
      <c r="AI52" s="321"/>
      <c r="AJ52" s="321"/>
      <c r="AK52" s="321"/>
      <c r="AL52" s="321"/>
      <c r="AM52" s="321"/>
      <c r="AN52" s="320">
        <f t="shared" si="0"/>
        <v>0</v>
      </c>
      <c r="AO52" s="321"/>
      <c r="AP52" s="321"/>
      <c r="AQ52" s="77" t="s">
        <v>1255</v>
      </c>
      <c r="AR52" s="74"/>
      <c r="AS52" s="78">
        <v>0</v>
      </c>
      <c r="AT52" s="79">
        <f t="shared" si="1"/>
        <v>0</v>
      </c>
      <c r="AU52" s="80">
        <f>'SO 01 - Komunikace a teré...'!P84</f>
        <v>0</v>
      </c>
      <c r="AV52" s="79">
        <f>'SO 01 - Komunikace a teré...'!J30</f>
        <v>0</v>
      </c>
      <c r="AW52" s="79">
        <f>'SO 01 - Komunikace a teré...'!J31</f>
        <v>0</v>
      </c>
      <c r="AX52" s="79">
        <f>'SO 01 - Komunikace a teré...'!J32</f>
        <v>0</v>
      </c>
      <c r="AY52" s="79">
        <f>'SO 01 - Komunikace a teré...'!J33</f>
        <v>0</v>
      </c>
      <c r="AZ52" s="79">
        <f>'SO 01 - Komunikace a teré...'!F30</f>
        <v>0</v>
      </c>
      <c r="BA52" s="79">
        <f>'SO 01 - Komunikace a teré...'!F31</f>
        <v>0</v>
      </c>
      <c r="BB52" s="79">
        <f>'SO 01 - Komunikace a teré...'!F32</f>
        <v>0</v>
      </c>
      <c r="BC52" s="79">
        <f>'SO 01 - Komunikace a teré...'!F33</f>
        <v>0</v>
      </c>
      <c r="BD52" s="81">
        <f>'SO 01 - Komunikace a teré...'!F34</f>
        <v>0</v>
      </c>
      <c r="BT52" s="82" t="s">
        <v>1196</v>
      </c>
      <c r="BV52" s="82" t="s">
        <v>1250</v>
      </c>
      <c r="BW52" s="82" t="s">
        <v>1256</v>
      </c>
      <c r="BX52" s="82" t="s">
        <v>1179</v>
      </c>
      <c r="CL52" s="82" t="s">
        <v>1177</v>
      </c>
      <c r="CM52" s="82" t="s">
        <v>1257</v>
      </c>
    </row>
    <row r="53" spans="1:91" s="5" customFormat="1" ht="16.5" customHeight="1">
      <c r="A53" s="73" t="s">
        <v>1252</v>
      </c>
      <c r="B53" s="74"/>
      <c r="C53" s="75"/>
      <c r="D53" s="322" t="s">
        <v>1258</v>
      </c>
      <c r="E53" s="322"/>
      <c r="F53" s="322"/>
      <c r="G53" s="322"/>
      <c r="H53" s="322"/>
      <c r="I53" s="76"/>
      <c r="J53" s="322" t="s">
        <v>1259</v>
      </c>
      <c r="K53" s="322"/>
      <c r="L53" s="322"/>
      <c r="M53" s="322"/>
      <c r="N53" s="322"/>
      <c r="O53" s="322"/>
      <c r="P53" s="322"/>
      <c r="Q53" s="322"/>
      <c r="R53" s="322"/>
      <c r="S53" s="322"/>
      <c r="T53" s="322"/>
      <c r="U53" s="322"/>
      <c r="V53" s="322"/>
      <c r="W53" s="322"/>
      <c r="X53" s="322"/>
      <c r="Y53" s="322"/>
      <c r="Z53" s="322"/>
      <c r="AA53" s="322"/>
      <c r="AB53" s="322"/>
      <c r="AC53" s="322"/>
      <c r="AD53" s="322"/>
      <c r="AE53" s="322"/>
      <c r="AF53" s="322"/>
      <c r="AG53" s="320">
        <f>'SO 02 - Vodovod'!J27</f>
        <v>0</v>
      </c>
      <c r="AH53" s="321"/>
      <c r="AI53" s="321"/>
      <c r="AJ53" s="321"/>
      <c r="AK53" s="321"/>
      <c r="AL53" s="321"/>
      <c r="AM53" s="321"/>
      <c r="AN53" s="320">
        <f t="shared" si="0"/>
        <v>0</v>
      </c>
      <c r="AO53" s="321"/>
      <c r="AP53" s="321"/>
      <c r="AQ53" s="77" t="s">
        <v>1255</v>
      </c>
      <c r="AR53" s="74"/>
      <c r="AS53" s="78">
        <v>0</v>
      </c>
      <c r="AT53" s="79">
        <f t="shared" si="1"/>
        <v>0</v>
      </c>
      <c r="AU53" s="80">
        <f>'SO 02 - Vodovod'!P84</f>
        <v>0</v>
      </c>
      <c r="AV53" s="79">
        <f>'SO 02 - Vodovod'!J30</f>
        <v>0</v>
      </c>
      <c r="AW53" s="79">
        <f>'SO 02 - Vodovod'!J31</f>
        <v>0</v>
      </c>
      <c r="AX53" s="79">
        <f>'SO 02 - Vodovod'!J32</f>
        <v>0</v>
      </c>
      <c r="AY53" s="79">
        <f>'SO 02 - Vodovod'!J33</f>
        <v>0</v>
      </c>
      <c r="AZ53" s="79">
        <f>'SO 02 - Vodovod'!F30</f>
        <v>0</v>
      </c>
      <c r="BA53" s="79">
        <f>'SO 02 - Vodovod'!F31</f>
        <v>0</v>
      </c>
      <c r="BB53" s="79">
        <f>'SO 02 - Vodovod'!F32</f>
        <v>0</v>
      </c>
      <c r="BC53" s="79">
        <f>'SO 02 - Vodovod'!F33</f>
        <v>0</v>
      </c>
      <c r="BD53" s="81">
        <f>'SO 02 - Vodovod'!F34</f>
        <v>0</v>
      </c>
      <c r="BT53" s="82" t="s">
        <v>1196</v>
      </c>
      <c r="BV53" s="82" t="s">
        <v>1250</v>
      </c>
      <c r="BW53" s="82" t="s">
        <v>1260</v>
      </c>
      <c r="BX53" s="82" t="s">
        <v>1179</v>
      </c>
      <c r="CL53" s="82" t="s">
        <v>1177</v>
      </c>
      <c r="CM53" s="82" t="s">
        <v>1257</v>
      </c>
    </row>
    <row r="54" spans="1:91" s="5" customFormat="1" ht="16.5" customHeight="1">
      <c r="A54" s="73" t="s">
        <v>1252</v>
      </c>
      <c r="B54" s="74"/>
      <c r="C54" s="75"/>
      <c r="D54" s="322" t="s">
        <v>1261</v>
      </c>
      <c r="E54" s="322"/>
      <c r="F54" s="322"/>
      <c r="G54" s="322"/>
      <c r="H54" s="322"/>
      <c r="I54" s="76"/>
      <c r="J54" s="322" t="s">
        <v>1262</v>
      </c>
      <c r="K54" s="322"/>
      <c r="L54" s="322"/>
      <c r="M54" s="322"/>
      <c r="N54" s="322"/>
      <c r="O54" s="322"/>
      <c r="P54" s="322"/>
      <c r="Q54" s="322"/>
      <c r="R54" s="322"/>
      <c r="S54" s="322"/>
      <c r="T54" s="322"/>
      <c r="U54" s="322"/>
      <c r="V54" s="322"/>
      <c r="W54" s="322"/>
      <c r="X54" s="322"/>
      <c r="Y54" s="322"/>
      <c r="Z54" s="322"/>
      <c r="AA54" s="322"/>
      <c r="AB54" s="322"/>
      <c r="AC54" s="322"/>
      <c r="AD54" s="322"/>
      <c r="AE54" s="322"/>
      <c r="AF54" s="322"/>
      <c r="AG54" s="320">
        <f>'SO 03 - Splašková kanalizace'!J27</f>
        <v>0</v>
      </c>
      <c r="AH54" s="321"/>
      <c r="AI54" s="321"/>
      <c r="AJ54" s="321"/>
      <c r="AK54" s="321"/>
      <c r="AL54" s="321"/>
      <c r="AM54" s="321"/>
      <c r="AN54" s="320">
        <f t="shared" si="0"/>
        <v>0</v>
      </c>
      <c r="AO54" s="321"/>
      <c r="AP54" s="321"/>
      <c r="AQ54" s="77" t="s">
        <v>1255</v>
      </c>
      <c r="AR54" s="74"/>
      <c r="AS54" s="78">
        <v>0</v>
      </c>
      <c r="AT54" s="79">
        <f t="shared" si="1"/>
        <v>0</v>
      </c>
      <c r="AU54" s="80">
        <f>'SO 03 - Splašková kanalizace'!P87</f>
        <v>0</v>
      </c>
      <c r="AV54" s="79">
        <f>'SO 03 - Splašková kanalizace'!J30</f>
        <v>0</v>
      </c>
      <c r="AW54" s="79">
        <f>'SO 03 - Splašková kanalizace'!J31</f>
        <v>0</v>
      </c>
      <c r="AX54" s="79">
        <f>'SO 03 - Splašková kanalizace'!J32</f>
        <v>0</v>
      </c>
      <c r="AY54" s="79">
        <f>'SO 03 - Splašková kanalizace'!J33</f>
        <v>0</v>
      </c>
      <c r="AZ54" s="79">
        <f>'SO 03 - Splašková kanalizace'!F30</f>
        <v>0</v>
      </c>
      <c r="BA54" s="79">
        <f>'SO 03 - Splašková kanalizace'!F31</f>
        <v>0</v>
      </c>
      <c r="BB54" s="79">
        <f>'SO 03 - Splašková kanalizace'!F32</f>
        <v>0</v>
      </c>
      <c r="BC54" s="79">
        <f>'SO 03 - Splašková kanalizace'!F33</f>
        <v>0</v>
      </c>
      <c r="BD54" s="81">
        <f>'SO 03 - Splašková kanalizace'!F34</f>
        <v>0</v>
      </c>
      <c r="BT54" s="82" t="s">
        <v>1196</v>
      </c>
      <c r="BV54" s="82" t="s">
        <v>1250</v>
      </c>
      <c r="BW54" s="82" t="s">
        <v>1263</v>
      </c>
      <c r="BX54" s="82" t="s">
        <v>1179</v>
      </c>
      <c r="CL54" s="82" t="s">
        <v>1177</v>
      </c>
      <c r="CM54" s="82" t="s">
        <v>1257</v>
      </c>
    </row>
    <row r="55" spans="1:91" s="5" customFormat="1" ht="16.5" customHeight="1">
      <c r="A55" s="73" t="s">
        <v>1252</v>
      </c>
      <c r="B55" s="74"/>
      <c r="C55" s="75"/>
      <c r="D55" s="322" t="s">
        <v>1264</v>
      </c>
      <c r="E55" s="322"/>
      <c r="F55" s="322"/>
      <c r="G55" s="322"/>
      <c r="H55" s="322"/>
      <c r="I55" s="76"/>
      <c r="J55" s="322" t="s">
        <v>1265</v>
      </c>
      <c r="K55" s="322"/>
      <c r="L55" s="322"/>
      <c r="M55" s="322"/>
      <c r="N55" s="322"/>
      <c r="O55" s="322"/>
      <c r="P55" s="322"/>
      <c r="Q55" s="322"/>
      <c r="R55" s="322"/>
      <c r="S55" s="322"/>
      <c r="T55" s="322"/>
      <c r="U55" s="322"/>
      <c r="V55" s="322"/>
      <c r="W55" s="322"/>
      <c r="X55" s="322"/>
      <c r="Y55" s="322"/>
      <c r="Z55" s="322"/>
      <c r="AA55" s="322"/>
      <c r="AB55" s="322"/>
      <c r="AC55" s="322"/>
      <c r="AD55" s="322"/>
      <c r="AE55" s="322"/>
      <c r="AF55" s="322"/>
      <c r="AG55" s="320">
        <f>'SO 04 - Dešťová kanalizace'!J27</f>
        <v>0</v>
      </c>
      <c r="AH55" s="321"/>
      <c r="AI55" s="321"/>
      <c r="AJ55" s="321"/>
      <c r="AK55" s="321"/>
      <c r="AL55" s="321"/>
      <c r="AM55" s="321"/>
      <c r="AN55" s="320">
        <f t="shared" si="0"/>
        <v>0</v>
      </c>
      <c r="AO55" s="321"/>
      <c r="AP55" s="321"/>
      <c r="AQ55" s="77" t="s">
        <v>1255</v>
      </c>
      <c r="AR55" s="74"/>
      <c r="AS55" s="78">
        <v>0</v>
      </c>
      <c r="AT55" s="79">
        <f t="shared" si="1"/>
        <v>0</v>
      </c>
      <c r="AU55" s="80">
        <f>'SO 04 - Dešťová kanalizace'!P83</f>
        <v>0</v>
      </c>
      <c r="AV55" s="79">
        <f>'SO 04 - Dešťová kanalizace'!J30</f>
        <v>0</v>
      </c>
      <c r="AW55" s="79">
        <f>'SO 04 - Dešťová kanalizace'!J31</f>
        <v>0</v>
      </c>
      <c r="AX55" s="79">
        <f>'SO 04 - Dešťová kanalizace'!J32</f>
        <v>0</v>
      </c>
      <c r="AY55" s="79">
        <f>'SO 04 - Dešťová kanalizace'!J33</f>
        <v>0</v>
      </c>
      <c r="AZ55" s="79">
        <f>'SO 04 - Dešťová kanalizace'!F30</f>
        <v>0</v>
      </c>
      <c r="BA55" s="79">
        <f>'SO 04 - Dešťová kanalizace'!F31</f>
        <v>0</v>
      </c>
      <c r="BB55" s="79">
        <f>'SO 04 - Dešťová kanalizace'!F32</f>
        <v>0</v>
      </c>
      <c r="BC55" s="79">
        <f>'SO 04 - Dešťová kanalizace'!F33</f>
        <v>0</v>
      </c>
      <c r="BD55" s="81">
        <f>'SO 04 - Dešťová kanalizace'!F34</f>
        <v>0</v>
      </c>
      <c r="BT55" s="82" t="s">
        <v>1196</v>
      </c>
      <c r="BV55" s="82" t="s">
        <v>1250</v>
      </c>
      <c r="BW55" s="82" t="s">
        <v>1266</v>
      </c>
      <c r="BX55" s="82" t="s">
        <v>1179</v>
      </c>
      <c r="CL55" s="82" t="s">
        <v>1177</v>
      </c>
      <c r="CM55" s="82" t="s">
        <v>1257</v>
      </c>
    </row>
    <row r="56" spans="1:91" s="5" customFormat="1" ht="16.5" customHeight="1">
      <c r="A56" s="73" t="s">
        <v>1252</v>
      </c>
      <c r="B56" s="74"/>
      <c r="C56" s="75"/>
      <c r="D56" s="322" t="s">
        <v>1267</v>
      </c>
      <c r="E56" s="322"/>
      <c r="F56" s="322"/>
      <c r="G56" s="322"/>
      <c r="H56" s="322"/>
      <c r="I56" s="76"/>
      <c r="J56" s="322" t="s">
        <v>1268</v>
      </c>
      <c r="K56" s="322"/>
      <c r="L56" s="322"/>
      <c r="M56" s="322"/>
      <c r="N56" s="322"/>
      <c r="O56" s="322"/>
      <c r="P56" s="322"/>
      <c r="Q56" s="322"/>
      <c r="R56" s="322"/>
      <c r="S56" s="322"/>
      <c r="T56" s="322"/>
      <c r="U56" s="322"/>
      <c r="V56" s="322"/>
      <c r="W56" s="322"/>
      <c r="X56" s="322"/>
      <c r="Y56" s="322"/>
      <c r="Z56" s="322"/>
      <c r="AA56" s="322"/>
      <c r="AB56" s="322"/>
      <c r="AC56" s="322"/>
      <c r="AD56" s="322"/>
      <c r="AE56" s="322"/>
      <c r="AF56" s="322"/>
      <c r="AG56" s="320">
        <f>'SO 06 - Přípojka NN pro ČSOV'!J27</f>
        <v>0</v>
      </c>
      <c r="AH56" s="321"/>
      <c r="AI56" s="321"/>
      <c r="AJ56" s="321"/>
      <c r="AK56" s="321"/>
      <c r="AL56" s="321"/>
      <c r="AM56" s="321"/>
      <c r="AN56" s="320">
        <f t="shared" si="0"/>
        <v>0</v>
      </c>
      <c r="AO56" s="321"/>
      <c r="AP56" s="321"/>
      <c r="AQ56" s="77" t="s">
        <v>1255</v>
      </c>
      <c r="AR56" s="74"/>
      <c r="AS56" s="78">
        <v>0</v>
      </c>
      <c r="AT56" s="79">
        <f t="shared" si="1"/>
        <v>0</v>
      </c>
      <c r="AU56" s="80">
        <f>'SO 06 - Přípojka NN pro ČSOV'!P79</f>
        <v>0</v>
      </c>
      <c r="AV56" s="79">
        <f>'SO 06 - Přípojka NN pro ČSOV'!J30</f>
        <v>0</v>
      </c>
      <c r="AW56" s="79">
        <f>'SO 06 - Přípojka NN pro ČSOV'!J31</f>
        <v>0</v>
      </c>
      <c r="AX56" s="79">
        <f>'SO 06 - Přípojka NN pro ČSOV'!J32</f>
        <v>0</v>
      </c>
      <c r="AY56" s="79">
        <f>'SO 06 - Přípojka NN pro ČSOV'!J33</f>
        <v>0</v>
      </c>
      <c r="AZ56" s="79">
        <f>'SO 06 - Přípojka NN pro ČSOV'!F30</f>
        <v>0</v>
      </c>
      <c r="BA56" s="79">
        <f>'SO 06 - Přípojka NN pro ČSOV'!F31</f>
        <v>0</v>
      </c>
      <c r="BB56" s="79">
        <f>'SO 06 - Přípojka NN pro ČSOV'!F32</f>
        <v>0</v>
      </c>
      <c r="BC56" s="79">
        <f>'SO 06 - Přípojka NN pro ČSOV'!F33</f>
        <v>0</v>
      </c>
      <c r="BD56" s="81">
        <f>'SO 06 - Přípojka NN pro ČSOV'!F34</f>
        <v>0</v>
      </c>
      <c r="BT56" s="82" t="s">
        <v>1196</v>
      </c>
      <c r="BV56" s="82" t="s">
        <v>1250</v>
      </c>
      <c r="BW56" s="82" t="s">
        <v>1269</v>
      </c>
      <c r="BX56" s="82" t="s">
        <v>1179</v>
      </c>
      <c r="CL56" s="82" t="s">
        <v>1177</v>
      </c>
      <c r="CM56" s="82" t="s">
        <v>1257</v>
      </c>
    </row>
    <row r="57" spans="1:91" s="5" customFormat="1" ht="16.5" customHeight="1">
      <c r="A57" s="73" t="s">
        <v>1252</v>
      </c>
      <c r="B57" s="74"/>
      <c r="C57" s="75"/>
      <c r="D57" s="322" t="s">
        <v>1270</v>
      </c>
      <c r="E57" s="322"/>
      <c r="F57" s="322"/>
      <c r="G57" s="322"/>
      <c r="H57" s="322"/>
      <c r="I57" s="76"/>
      <c r="J57" s="322" t="s">
        <v>1271</v>
      </c>
      <c r="K57" s="322"/>
      <c r="L57" s="322"/>
      <c r="M57" s="322"/>
      <c r="N57" s="322"/>
      <c r="O57" s="322"/>
      <c r="P57" s="322"/>
      <c r="Q57" s="322"/>
      <c r="R57" s="322"/>
      <c r="S57" s="322"/>
      <c r="T57" s="322"/>
      <c r="U57" s="322"/>
      <c r="V57" s="322"/>
      <c r="W57" s="322"/>
      <c r="X57" s="322"/>
      <c r="Y57" s="322"/>
      <c r="Z57" s="322"/>
      <c r="AA57" s="322"/>
      <c r="AB57" s="322"/>
      <c r="AC57" s="322"/>
      <c r="AD57" s="322"/>
      <c r="AE57" s="322"/>
      <c r="AF57" s="322"/>
      <c r="AG57" s="320">
        <f>'SO 08 - Čerpací stanice o...'!J27</f>
        <v>0</v>
      </c>
      <c r="AH57" s="321"/>
      <c r="AI57" s="321"/>
      <c r="AJ57" s="321"/>
      <c r="AK57" s="321"/>
      <c r="AL57" s="321"/>
      <c r="AM57" s="321"/>
      <c r="AN57" s="320">
        <f t="shared" si="0"/>
        <v>0</v>
      </c>
      <c r="AO57" s="321"/>
      <c r="AP57" s="321"/>
      <c r="AQ57" s="77" t="s">
        <v>1255</v>
      </c>
      <c r="AR57" s="74"/>
      <c r="AS57" s="78">
        <v>0</v>
      </c>
      <c r="AT57" s="79">
        <f t="shared" si="1"/>
        <v>0</v>
      </c>
      <c r="AU57" s="80">
        <f>'SO 08 - Čerpací stanice o...'!P93</f>
        <v>0</v>
      </c>
      <c r="AV57" s="79">
        <f>'SO 08 - Čerpací stanice o...'!J30</f>
        <v>0</v>
      </c>
      <c r="AW57" s="79">
        <f>'SO 08 - Čerpací stanice o...'!J31</f>
        <v>0</v>
      </c>
      <c r="AX57" s="79">
        <f>'SO 08 - Čerpací stanice o...'!J32</f>
        <v>0</v>
      </c>
      <c r="AY57" s="79">
        <f>'SO 08 - Čerpací stanice o...'!J33</f>
        <v>0</v>
      </c>
      <c r="AZ57" s="79">
        <f>'SO 08 - Čerpací stanice o...'!F30</f>
        <v>0</v>
      </c>
      <c r="BA57" s="79">
        <f>'SO 08 - Čerpací stanice o...'!F31</f>
        <v>0</v>
      </c>
      <c r="BB57" s="79">
        <f>'SO 08 - Čerpací stanice o...'!F32</f>
        <v>0</v>
      </c>
      <c r="BC57" s="79">
        <f>'SO 08 - Čerpací stanice o...'!F33</f>
        <v>0</v>
      </c>
      <c r="BD57" s="81">
        <f>'SO 08 - Čerpací stanice o...'!F34</f>
        <v>0</v>
      </c>
      <c r="BT57" s="82" t="s">
        <v>1196</v>
      </c>
      <c r="BV57" s="82" t="s">
        <v>1250</v>
      </c>
      <c r="BW57" s="82" t="s">
        <v>1272</v>
      </c>
      <c r="BX57" s="82" t="s">
        <v>1179</v>
      </c>
      <c r="CL57" s="82" t="s">
        <v>1177</v>
      </c>
      <c r="CM57" s="82" t="s">
        <v>1257</v>
      </c>
    </row>
    <row r="58" spans="1:91" s="5" customFormat="1" ht="16.5" customHeight="1">
      <c r="A58" s="73" t="s">
        <v>1252</v>
      </c>
      <c r="B58" s="74"/>
      <c r="C58" s="75"/>
      <c r="D58" s="322" t="s">
        <v>1273</v>
      </c>
      <c r="E58" s="322"/>
      <c r="F58" s="322"/>
      <c r="G58" s="322"/>
      <c r="H58" s="322"/>
      <c r="I58" s="76"/>
      <c r="J58" s="322" t="s">
        <v>1274</v>
      </c>
      <c r="K58" s="322"/>
      <c r="L58" s="322"/>
      <c r="M58" s="322"/>
      <c r="N58" s="322"/>
      <c r="O58" s="322"/>
      <c r="P58" s="322"/>
      <c r="Q58" s="322"/>
      <c r="R58" s="322"/>
      <c r="S58" s="322"/>
      <c r="T58" s="322"/>
      <c r="U58" s="322"/>
      <c r="V58" s="322"/>
      <c r="W58" s="322"/>
      <c r="X58" s="322"/>
      <c r="Y58" s="322"/>
      <c r="Z58" s="322"/>
      <c r="AA58" s="322"/>
      <c r="AB58" s="322"/>
      <c r="AC58" s="322"/>
      <c r="AD58" s="322"/>
      <c r="AE58" s="322"/>
      <c r="AF58" s="322"/>
      <c r="AG58" s="320">
        <f>'SO 09 - ČSOV - elektroins...'!J27</f>
        <v>0</v>
      </c>
      <c r="AH58" s="321"/>
      <c r="AI58" s="321"/>
      <c r="AJ58" s="321"/>
      <c r="AK58" s="321"/>
      <c r="AL58" s="321"/>
      <c r="AM58" s="321"/>
      <c r="AN58" s="320">
        <f t="shared" si="0"/>
        <v>0</v>
      </c>
      <c r="AO58" s="321"/>
      <c r="AP58" s="321"/>
      <c r="AQ58" s="77" t="s">
        <v>1255</v>
      </c>
      <c r="AR58" s="74"/>
      <c r="AS58" s="78">
        <v>0</v>
      </c>
      <c r="AT58" s="79">
        <f t="shared" si="1"/>
        <v>0</v>
      </c>
      <c r="AU58" s="80">
        <f>'SO 09 - ČSOV - elektroins...'!P78</f>
        <v>0</v>
      </c>
      <c r="AV58" s="79">
        <f>'SO 09 - ČSOV - elektroins...'!J30</f>
        <v>0</v>
      </c>
      <c r="AW58" s="79">
        <f>'SO 09 - ČSOV - elektroins...'!J31</f>
        <v>0</v>
      </c>
      <c r="AX58" s="79">
        <f>'SO 09 - ČSOV - elektroins...'!J32</f>
        <v>0</v>
      </c>
      <c r="AY58" s="79">
        <f>'SO 09 - ČSOV - elektroins...'!J33</f>
        <v>0</v>
      </c>
      <c r="AZ58" s="79">
        <f>'SO 09 - ČSOV - elektroins...'!F30</f>
        <v>0</v>
      </c>
      <c r="BA58" s="79">
        <f>'SO 09 - ČSOV - elektroins...'!F31</f>
        <v>0</v>
      </c>
      <c r="BB58" s="79">
        <f>'SO 09 - ČSOV - elektroins...'!F32</f>
        <v>0</v>
      </c>
      <c r="BC58" s="79">
        <f>'SO 09 - ČSOV - elektroins...'!F33</f>
        <v>0</v>
      </c>
      <c r="BD58" s="81">
        <f>'SO 09 - ČSOV - elektroins...'!F34</f>
        <v>0</v>
      </c>
      <c r="BT58" s="82" t="s">
        <v>1196</v>
      </c>
      <c r="BV58" s="82" t="s">
        <v>1250</v>
      </c>
      <c r="BW58" s="82" t="s">
        <v>1275</v>
      </c>
      <c r="BX58" s="82" t="s">
        <v>1179</v>
      </c>
      <c r="CL58" s="82" t="s">
        <v>1177</v>
      </c>
      <c r="CM58" s="82" t="s">
        <v>1257</v>
      </c>
    </row>
    <row r="59" spans="1:91" s="5" customFormat="1" ht="16.5" customHeight="1">
      <c r="A59" s="73" t="s">
        <v>1252</v>
      </c>
      <c r="B59" s="74"/>
      <c r="C59" s="75"/>
      <c r="D59" s="322" t="s">
        <v>1276</v>
      </c>
      <c r="E59" s="322"/>
      <c r="F59" s="322"/>
      <c r="G59" s="322"/>
      <c r="H59" s="322"/>
      <c r="I59" s="76"/>
      <c r="J59" s="322" t="s">
        <v>1277</v>
      </c>
      <c r="K59" s="322"/>
      <c r="L59" s="322"/>
      <c r="M59" s="322"/>
      <c r="N59" s="322"/>
      <c r="O59" s="322"/>
      <c r="P59" s="322"/>
      <c r="Q59" s="322"/>
      <c r="R59" s="322"/>
      <c r="S59" s="322"/>
      <c r="T59" s="322"/>
      <c r="U59" s="322"/>
      <c r="V59" s="322"/>
      <c r="W59" s="322"/>
      <c r="X59" s="322"/>
      <c r="Y59" s="322"/>
      <c r="Z59" s="322"/>
      <c r="AA59" s="322"/>
      <c r="AB59" s="322"/>
      <c r="AC59" s="322"/>
      <c r="AD59" s="322"/>
      <c r="AE59" s="322"/>
      <c r="AF59" s="322"/>
      <c r="AG59" s="320">
        <f>'VON - Vedlejší a ostaní n...'!J27</f>
        <v>0</v>
      </c>
      <c r="AH59" s="321"/>
      <c r="AI59" s="321"/>
      <c r="AJ59" s="321"/>
      <c r="AK59" s="321"/>
      <c r="AL59" s="321"/>
      <c r="AM59" s="321"/>
      <c r="AN59" s="320">
        <f t="shared" si="0"/>
        <v>0</v>
      </c>
      <c r="AO59" s="321"/>
      <c r="AP59" s="321"/>
      <c r="AQ59" s="77" t="s">
        <v>1276</v>
      </c>
      <c r="AR59" s="74"/>
      <c r="AS59" s="83">
        <v>0</v>
      </c>
      <c r="AT59" s="84">
        <f t="shared" si="1"/>
        <v>0</v>
      </c>
      <c r="AU59" s="85">
        <f>'VON - Vedlejší a ostaní n...'!P81</f>
        <v>0</v>
      </c>
      <c r="AV59" s="84">
        <f>'VON - Vedlejší a ostaní n...'!J30</f>
        <v>0</v>
      </c>
      <c r="AW59" s="84">
        <f>'VON - Vedlejší a ostaní n...'!J31</f>
        <v>0</v>
      </c>
      <c r="AX59" s="84">
        <f>'VON - Vedlejší a ostaní n...'!J32</f>
        <v>0</v>
      </c>
      <c r="AY59" s="84">
        <f>'VON - Vedlejší a ostaní n...'!J33</f>
        <v>0</v>
      </c>
      <c r="AZ59" s="84">
        <f>'VON - Vedlejší a ostaní n...'!F30</f>
        <v>0</v>
      </c>
      <c r="BA59" s="84">
        <f>'VON - Vedlejší a ostaní n...'!F31</f>
        <v>0</v>
      </c>
      <c r="BB59" s="84">
        <f>'VON - Vedlejší a ostaní n...'!F32</f>
        <v>0</v>
      </c>
      <c r="BC59" s="84">
        <f>'VON - Vedlejší a ostaní n...'!F33</f>
        <v>0</v>
      </c>
      <c r="BD59" s="86">
        <f>'VON - Vedlejší a ostaní n...'!F34</f>
        <v>0</v>
      </c>
      <c r="BT59" s="82" t="s">
        <v>1196</v>
      </c>
      <c r="BV59" s="82" t="s">
        <v>1250</v>
      </c>
      <c r="BW59" s="82" t="s">
        <v>1278</v>
      </c>
      <c r="BX59" s="82" t="s">
        <v>1179</v>
      </c>
      <c r="CL59" s="82" t="s">
        <v>1177</v>
      </c>
      <c r="CM59" s="82" t="s">
        <v>1257</v>
      </c>
    </row>
    <row r="60" spans="2:44" s="1" customFormat="1" ht="30" customHeight="1">
      <c r="B60" s="32"/>
      <c r="AR60" s="32"/>
    </row>
    <row r="61" spans="2:44" s="1" customFormat="1" ht="6.95" customHeight="1">
      <c r="B61" s="46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32"/>
    </row>
  </sheetData>
  <mergeCells count="69">
    <mergeCell ref="E14:AJ14"/>
    <mergeCell ref="E20:AN20"/>
    <mergeCell ref="L25:O25"/>
    <mergeCell ref="W25:AE25"/>
    <mergeCell ref="AK25:AO25"/>
    <mergeCell ref="L26:O26"/>
    <mergeCell ref="W28:AE28"/>
    <mergeCell ref="AK28:AO28"/>
    <mergeCell ref="W26:AE26"/>
    <mergeCell ref="AK26:AO26"/>
    <mergeCell ref="L27:O27"/>
    <mergeCell ref="W27:AE27"/>
    <mergeCell ref="AK27:AO27"/>
    <mergeCell ref="L29:O29"/>
    <mergeCell ref="W29:AE29"/>
    <mergeCell ref="AK29:AO29"/>
    <mergeCell ref="L28:O28"/>
    <mergeCell ref="L30:O30"/>
    <mergeCell ref="W30:AE30"/>
    <mergeCell ref="AK30:AO30"/>
    <mergeCell ref="X32:AB32"/>
    <mergeCell ref="AK32:AO32"/>
    <mergeCell ref="C49:G49"/>
    <mergeCell ref="I49:AF49"/>
    <mergeCell ref="AG49:AM49"/>
    <mergeCell ref="AN49:AP49"/>
    <mergeCell ref="L42:AO42"/>
    <mergeCell ref="AM44:AN44"/>
    <mergeCell ref="AM46:AP46"/>
    <mergeCell ref="D52:H52"/>
    <mergeCell ref="J52:AF52"/>
    <mergeCell ref="AN53:AP53"/>
    <mergeCell ref="AG53:AM53"/>
    <mergeCell ref="D53:H53"/>
    <mergeCell ref="J53:AF53"/>
    <mergeCell ref="D54:H54"/>
    <mergeCell ref="J54:AF54"/>
    <mergeCell ref="AN55:AP55"/>
    <mergeCell ref="AG55:AM55"/>
    <mergeCell ref="D55:H55"/>
    <mergeCell ref="J55:AF55"/>
    <mergeCell ref="D56:H56"/>
    <mergeCell ref="J56:AF56"/>
    <mergeCell ref="AN57:AP57"/>
    <mergeCell ref="AG57:AM57"/>
    <mergeCell ref="D57:H57"/>
    <mergeCell ref="J57:AF57"/>
    <mergeCell ref="D58:H58"/>
    <mergeCell ref="J58:AF58"/>
    <mergeCell ref="AN59:AP59"/>
    <mergeCell ref="AG59:AM59"/>
    <mergeCell ref="D59:H59"/>
    <mergeCell ref="J59:AF59"/>
    <mergeCell ref="AR2:BE2"/>
    <mergeCell ref="AN58:AP58"/>
    <mergeCell ref="AG58:AM58"/>
    <mergeCell ref="AN56:AP56"/>
    <mergeCell ref="AG56:AM56"/>
    <mergeCell ref="AN54:AP54"/>
    <mergeCell ref="AG54:AM54"/>
    <mergeCell ref="AN52:AP52"/>
    <mergeCell ref="AS46:AT48"/>
    <mergeCell ref="AG52:AM52"/>
    <mergeCell ref="AG51:AM51"/>
    <mergeCell ref="AN51:AP51"/>
    <mergeCell ref="AK23:AO23"/>
    <mergeCell ref="BE5:BE32"/>
    <mergeCell ref="K5:AO5"/>
    <mergeCell ref="K6:AO6"/>
  </mergeCells>
  <hyperlinks>
    <hyperlink ref="K1:S1" location="C2" display="1) Rekapitulace stavby"/>
    <hyperlink ref="W1:AI1" location="C51" display="2) Rekapitulace objektů stavby a soupisů prací"/>
    <hyperlink ref="A52" location="'SO 01 - Komunikace a teré...'!C2" display="/"/>
    <hyperlink ref="A53" location="'SO 02 - Vodovod'!C2" display="/"/>
    <hyperlink ref="A54" location="'SO 03 - Splašková kanalizace'!C2" display="/"/>
    <hyperlink ref="A55" location="'SO 04 - Dešťová kanalizace'!C2" display="/"/>
    <hyperlink ref="A56" location="'SO 06 - Přípojka NN pro ČSOV'!C2" display="/"/>
    <hyperlink ref="A57" location="'SO 08 - Čerpací stanice o...'!C2" display="/"/>
    <hyperlink ref="A58" location="'SO 09 - ČSOV - elektroins...'!C2" display="/"/>
    <hyperlink ref="A59" location="'VON - Vedlejší a ostaní n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97" customWidth="1"/>
    <col min="2" max="2" width="1.66796875" style="97" customWidth="1"/>
    <col min="3" max="4" width="5" style="97" customWidth="1"/>
    <col min="5" max="5" width="11.66015625" style="97" customWidth="1"/>
    <col min="6" max="6" width="9.16015625" style="97" customWidth="1"/>
    <col min="7" max="7" width="5" style="97" customWidth="1"/>
    <col min="8" max="8" width="77.83203125" style="97" customWidth="1"/>
    <col min="9" max="10" width="20" style="97" customWidth="1"/>
    <col min="11" max="11" width="1.66796875" style="97" customWidth="1"/>
  </cols>
  <sheetData>
    <row r="1" ht="37.5" customHeight="1"/>
    <row r="2" spans="2:11" ht="7.5" customHeight="1">
      <c r="B2" s="98"/>
      <c r="C2" s="99"/>
      <c r="D2" s="99"/>
      <c r="E2" s="99"/>
      <c r="F2" s="99"/>
      <c r="G2" s="99"/>
      <c r="H2" s="99"/>
      <c r="I2" s="99"/>
      <c r="J2" s="99"/>
      <c r="K2" s="100"/>
    </row>
    <row r="3" spans="2:11" s="6" customFormat="1" ht="45" customHeight="1">
      <c r="B3" s="101"/>
      <c r="C3" s="369" t="s">
        <v>120</v>
      </c>
      <c r="D3" s="369"/>
      <c r="E3" s="369"/>
      <c r="F3" s="369"/>
      <c r="G3" s="369"/>
      <c r="H3" s="369"/>
      <c r="I3" s="369"/>
      <c r="J3" s="369"/>
      <c r="K3" s="102"/>
    </row>
    <row r="4" spans="2:11" ht="25.5" customHeight="1">
      <c r="B4" s="103"/>
      <c r="C4" s="370" t="s">
        <v>121</v>
      </c>
      <c r="D4" s="370"/>
      <c r="E4" s="370"/>
      <c r="F4" s="370"/>
      <c r="G4" s="370"/>
      <c r="H4" s="370"/>
      <c r="I4" s="370"/>
      <c r="J4" s="370"/>
      <c r="K4" s="104"/>
    </row>
    <row r="5" spans="2:11" ht="5.25" customHeight="1">
      <c r="B5" s="103"/>
      <c r="C5" s="105"/>
      <c r="D5" s="105"/>
      <c r="E5" s="105"/>
      <c r="F5" s="105"/>
      <c r="G5" s="105"/>
      <c r="H5" s="105"/>
      <c r="I5" s="105"/>
      <c r="J5" s="105"/>
      <c r="K5" s="104"/>
    </row>
    <row r="6" spans="2:11" ht="15" customHeight="1">
      <c r="B6" s="103"/>
      <c r="C6" s="368" t="s">
        <v>122</v>
      </c>
      <c r="D6" s="368"/>
      <c r="E6" s="368"/>
      <c r="F6" s="368"/>
      <c r="G6" s="368"/>
      <c r="H6" s="368"/>
      <c r="I6" s="368"/>
      <c r="J6" s="368"/>
      <c r="K6" s="104"/>
    </row>
    <row r="7" spans="2:11" ht="15" customHeight="1">
      <c r="B7" s="107"/>
      <c r="C7" s="368" t="s">
        <v>123</v>
      </c>
      <c r="D7" s="368"/>
      <c r="E7" s="368"/>
      <c r="F7" s="368"/>
      <c r="G7" s="368"/>
      <c r="H7" s="368"/>
      <c r="I7" s="368"/>
      <c r="J7" s="368"/>
      <c r="K7" s="104"/>
    </row>
    <row r="8" spans="2:11" ht="12.75" customHeight="1">
      <c r="B8" s="107"/>
      <c r="C8" s="106"/>
      <c r="D8" s="106"/>
      <c r="E8" s="106"/>
      <c r="F8" s="106"/>
      <c r="G8" s="106"/>
      <c r="H8" s="106"/>
      <c r="I8" s="106"/>
      <c r="J8" s="106"/>
      <c r="K8" s="104"/>
    </row>
    <row r="9" spans="2:11" ht="15" customHeight="1">
      <c r="B9" s="107"/>
      <c r="C9" s="368" t="s">
        <v>124</v>
      </c>
      <c r="D9" s="368"/>
      <c r="E9" s="368"/>
      <c r="F9" s="368"/>
      <c r="G9" s="368"/>
      <c r="H9" s="368"/>
      <c r="I9" s="368"/>
      <c r="J9" s="368"/>
      <c r="K9" s="104"/>
    </row>
    <row r="10" spans="2:11" ht="15" customHeight="1">
      <c r="B10" s="107"/>
      <c r="C10" s="106"/>
      <c r="D10" s="368" t="s">
        <v>125</v>
      </c>
      <c r="E10" s="368"/>
      <c r="F10" s="368"/>
      <c r="G10" s="368"/>
      <c r="H10" s="368"/>
      <c r="I10" s="368"/>
      <c r="J10" s="368"/>
      <c r="K10" s="104"/>
    </row>
    <row r="11" spans="2:11" ht="15" customHeight="1">
      <c r="B11" s="107"/>
      <c r="C11" s="108"/>
      <c r="D11" s="368" t="s">
        <v>126</v>
      </c>
      <c r="E11" s="368"/>
      <c r="F11" s="368"/>
      <c r="G11" s="368"/>
      <c r="H11" s="368"/>
      <c r="I11" s="368"/>
      <c r="J11" s="368"/>
      <c r="K11" s="104"/>
    </row>
    <row r="12" spans="2:11" ht="12.75" customHeight="1">
      <c r="B12" s="107"/>
      <c r="C12" s="108"/>
      <c r="D12" s="108"/>
      <c r="E12" s="108"/>
      <c r="F12" s="108"/>
      <c r="G12" s="108"/>
      <c r="H12" s="108"/>
      <c r="I12" s="108"/>
      <c r="J12" s="108"/>
      <c r="K12" s="104"/>
    </row>
    <row r="13" spans="2:11" ht="15" customHeight="1">
      <c r="B13" s="107"/>
      <c r="C13" s="108"/>
      <c r="D13" s="368" t="s">
        <v>127</v>
      </c>
      <c r="E13" s="368"/>
      <c r="F13" s="368"/>
      <c r="G13" s="368"/>
      <c r="H13" s="368"/>
      <c r="I13" s="368"/>
      <c r="J13" s="368"/>
      <c r="K13" s="104"/>
    </row>
    <row r="14" spans="2:11" ht="15" customHeight="1">
      <c r="B14" s="107"/>
      <c r="C14" s="108"/>
      <c r="D14" s="368" t="s">
        <v>128</v>
      </c>
      <c r="E14" s="368"/>
      <c r="F14" s="368"/>
      <c r="G14" s="368"/>
      <c r="H14" s="368"/>
      <c r="I14" s="368"/>
      <c r="J14" s="368"/>
      <c r="K14" s="104"/>
    </row>
    <row r="15" spans="2:11" ht="15" customHeight="1">
      <c r="B15" s="107"/>
      <c r="C15" s="108"/>
      <c r="D15" s="368" t="s">
        <v>129</v>
      </c>
      <c r="E15" s="368"/>
      <c r="F15" s="368"/>
      <c r="G15" s="368"/>
      <c r="H15" s="368"/>
      <c r="I15" s="368"/>
      <c r="J15" s="368"/>
      <c r="K15" s="104"/>
    </row>
    <row r="16" spans="2:11" ht="15" customHeight="1">
      <c r="B16" s="107"/>
      <c r="C16" s="108"/>
      <c r="D16" s="108"/>
      <c r="E16" s="109" t="s">
        <v>1255</v>
      </c>
      <c r="F16" s="368" t="s">
        <v>130</v>
      </c>
      <c r="G16" s="368"/>
      <c r="H16" s="368"/>
      <c r="I16" s="368"/>
      <c r="J16" s="368"/>
      <c r="K16" s="104"/>
    </row>
    <row r="17" spans="2:11" ht="15" customHeight="1">
      <c r="B17" s="107"/>
      <c r="C17" s="108"/>
      <c r="D17" s="108"/>
      <c r="E17" s="109" t="s">
        <v>131</v>
      </c>
      <c r="F17" s="368" t="s">
        <v>132</v>
      </c>
      <c r="G17" s="368"/>
      <c r="H17" s="368"/>
      <c r="I17" s="368"/>
      <c r="J17" s="368"/>
      <c r="K17" s="104"/>
    </row>
    <row r="18" spans="2:11" ht="15" customHeight="1">
      <c r="B18" s="107"/>
      <c r="C18" s="108"/>
      <c r="D18" s="108"/>
      <c r="E18" s="109" t="s">
        <v>133</v>
      </c>
      <c r="F18" s="368" t="s">
        <v>134</v>
      </c>
      <c r="G18" s="368"/>
      <c r="H18" s="368"/>
      <c r="I18" s="368"/>
      <c r="J18" s="368"/>
      <c r="K18" s="104"/>
    </row>
    <row r="19" spans="2:11" ht="15" customHeight="1">
      <c r="B19" s="107"/>
      <c r="C19" s="108"/>
      <c r="D19" s="108"/>
      <c r="E19" s="109" t="s">
        <v>1276</v>
      </c>
      <c r="F19" s="368" t="s">
        <v>135</v>
      </c>
      <c r="G19" s="368"/>
      <c r="H19" s="368"/>
      <c r="I19" s="368"/>
      <c r="J19" s="368"/>
      <c r="K19" s="104"/>
    </row>
    <row r="20" spans="2:11" ht="15" customHeight="1">
      <c r="B20" s="107"/>
      <c r="C20" s="108"/>
      <c r="D20" s="108"/>
      <c r="E20" s="109" t="s">
        <v>402</v>
      </c>
      <c r="F20" s="368" t="s">
        <v>403</v>
      </c>
      <c r="G20" s="368"/>
      <c r="H20" s="368"/>
      <c r="I20" s="368"/>
      <c r="J20" s="368"/>
      <c r="K20" s="104"/>
    </row>
    <row r="21" spans="2:11" ht="15" customHeight="1">
      <c r="B21" s="107"/>
      <c r="C21" s="108"/>
      <c r="D21" s="108"/>
      <c r="E21" s="109" t="s">
        <v>136</v>
      </c>
      <c r="F21" s="368" t="s">
        <v>137</v>
      </c>
      <c r="G21" s="368"/>
      <c r="H21" s="368"/>
      <c r="I21" s="368"/>
      <c r="J21" s="368"/>
      <c r="K21" s="104"/>
    </row>
    <row r="22" spans="2:11" ht="12.75" customHeight="1">
      <c r="B22" s="107"/>
      <c r="C22" s="108"/>
      <c r="D22" s="108"/>
      <c r="E22" s="108"/>
      <c r="F22" s="108"/>
      <c r="G22" s="108"/>
      <c r="H22" s="108"/>
      <c r="I22" s="108"/>
      <c r="J22" s="108"/>
      <c r="K22" s="104"/>
    </row>
    <row r="23" spans="2:11" ht="15" customHeight="1">
      <c r="B23" s="107"/>
      <c r="C23" s="368" t="s">
        <v>138</v>
      </c>
      <c r="D23" s="368"/>
      <c r="E23" s="368"/>
      <c r="F23" s="368"/>
      <c r="G23" s="368"/>
      <c r="H23" s="368"/>
      <c r="I23" s="368"/>
      <c r="J23" s="368"/>
      <c r="K23" s="104"/>
    </row>
    <row r="24" spans="2:11" ht="15" customHeight="1">
      <c r="B24" s="107"/>
      <c r="C24" s="368" t="s">
        <v>139</v>
      </c>
      <c r="D24" s="368"/>
      <c r="E24" s="368"/>
      <c r="F24" s="368"/>
      <c r="G24" s="368"/>
      <c r="H24" s="368"/>
      <c r="I24" s="368"/>
      <c r="J24" s="368"/>
      <c r="K24" s="104"/>
    </row>
    <row r="25" spans="2:11" ht="15" customHeight="1">
      <c r="B25" s="107"/>
      <c r="C25" s="106"/>
      <c r="D25" s="368" t="s">
        <v>140</v>
      </c>
      <c r="E25" s="368"/>
      <c r="F25" s="368"/>
      <c r="G25" s="368"/>
      <c r="H25" s="368"/>
      <c r="I25" s="368"/>
      <c r="J25" s="368"/>
      <c r="K25" s="104"/>
    </row>
    <row r="26" spans="2:11" ht="15" customHeight="1">
      <c r="B26" s="107"/>
      <c r="C26" s="108"/>
      <c r="D26" s="368" t="s">
        <v>141</v>
      </c>
      <c r="E26" s="368"/>
      <c r="F26" s="368"/>
      <c r="G26" s="368"/>
      <c r="H26" s="368"/>
      <c r="I26" s="368"/>
      <c r="J26" s="368"/>
      <c r="K26" s="104"/>
    </row>
    <row r="27" spans="2:11" ht="12.75" customHeight="1">
      <c r="B27" s="107"/>
      <c r="C27" s="108"/>
      <c r="D27" s="108"/>
      <c r="E27" s="108"/>
      <c r="F27" s="108"/>
      <c r="G27" s="108"/>
      <c r="H27" s="108"/>
      <c r="I27" s="108"/>
      <c r="J27" s="108"/>
      <c r="K27" s="104"/>
    </row>
    <row r="28" spans="2:11" ht="15" customHeight="1">
      <c r="B28" s="107"/>
      <c r="C28" s="108"/>
      <c r="D28" s="368" t="s">
        <v>142</v>
      </c>
      <c r="E28" s="368"/>
      <c r="F28" s="368"/>
      <c r="G28" s="368"/>
      <c r="H28" s="368"/>
      <c r="I28" s="368"/>
      <c r="J28" s="368"/>
      <c r="K28" s="104"/>
    </row>
    <row r="29" spans="2:11" ht="15" customHeight="1">
      <c r="B29" s="107"/>
      <c r="C29" s="108"/>
      <c r="D29" s="368" t="s">
        <v>143</v>
      </c>
      <c r="E29" s="368"/>
      <c r="F29" s="368"/>
      <c r="G29" s="368"/>
      <c r="H29" s="368"/>
      <c r="I29" s="368"/>
      <c r="J29" s="368"/>
      <c r="K29" s="104"/>
    </row>
    <row r="30" spans="2:11" ht="12.75" customHeight="1">
      <c r="B30" s="107"/>
      <c r="C30" s="108"/>
      <c r="D30" s="108"/>
      <c r="E30" s="108"/>
      <c r="F30" s="108"/>
      <c r="G30" s="108"/>
      <c r="H30" s="108"/>
      <c r="I30" s="108"/>
      <c r="J30" s="108"/>
      <c r="K30" s="104"/>
    </row>
    <row r="31" spans="2:11" ht="15" customHeight="1">
      <c r="B31" s="107"/>
      <c r="C31" s="108"/>
      <c r="D31" s="368" t="s">
        <v>144</v>
      </c>
      <c r="E31" s="368"/>
      <c r="F31" s="368"/>
      <c r="G31" s="368"/>
      <c r="H31" s="368"/>
      <c r="I31" s="368"/>
      <c r="J31" s="368"/>
      <c r="K31" s="104"/>
    </row>
    <row r="32" spans="2:11" ht="15" customHeight="1">
      <c r="B32" s="107"/>
      <c r="C32" s="108"/>
      <c r="D32" s="368" t="s">
        <v>145</v>
      </c>
      <c r="E32" s="368"/>
      <c r="F32" s="368"/>
      <c r="G32" s="368"/>
      <c r="H32" s="368"/>
      <c r="I32" s="368"/>
      <c r="J32" s="368"/>
      <c r="K32" s="104"/>
    </row>
    <row r="33" spans="2:11" ht="15" customHeight="1">
      <c r="B33" s="107"/>
      <c r="C33" s="108"/>
      <c r="D33" s="368" t="s">
        <v>146</v>
      </c>
      <c r="E33" s="368"/>
      <c r="F33" s="368"/>
      <c r="G33" s="368"/>
      <c r="H33" s="368"/>
      <c r="I33" s="368"/>
      <c r="J33" s="368"/>
      <c r="K33" s="104"/>
    </row>
    <row r="34" spans="2:11" ht="15" customHeight="1">
      <c r="B34" s="107"/>
      <c r="C34" s="108"/>
      <c r="D34" s="106"/>
      <c r="E34" s="110" t="s">
        <v>1302</v>
      </c>
      <c r="F34" s="106"/>
      <c r="G34" s="368" t="s">
        <v>147</v>
      </c>
      <c r="H34" s="368"/>
      <c r="I34" s="368"/>
      <c r="J34" s="368"/>
      <c r="K34" s="104"/>
    </row>
    <row r="35" spans="2:11" ht="30.75" customHeight="1">
      <c r="B35" s="107"/>
      <c r="C35" s="108"/>
      <c r="D35" s="106"/>
      <c r="E35" s="110" t="s">
        <v>148</v>
      </c>
      <c r="F35" s="106"/>
      <c r="G35" s="368" t="s">
        <v>149</v>
      </c>
      <c r="H35" s="368"/>
      <c r="I35" s="368"/>
      <c r="J35" s="368"/>
      <c r="K35" s="104"/>
    </row>
    <row r="36" spans="2:11" ht="15" customHeight="1">
      <c r="B36" s="107"/>
      <c r="C36" s="108"/>
      <c r="D36" s="106"/>
      <c r="E36" s="110" t="s">
        <v>1229</v>
      </c>
      <c r="F36" s="106"/>
      <c r="G36" s="368" t="s">
        <v>150</v>
      </c>
      <c r="H36" s="368"/>
      <c r="I36" s="368"/>
      <c r="J36" s="368"/>
      <c r="K36" s="104"/>
    </row>
    <row r="37" spans="2:11" ht="15" customHeight="1">
      <c r="B37" s="107"/>
      <c r="C37" s="108"/>
      <c r="D37" s="106"/>
      <c r="E37" s="110" t="s">
        <v>1303</v>
      </c>
      <c r="F37" s="106"/>
      <c r="G37" s="368" t="s">
        <v>151</v>
      </c>
      <c r="H37" s="368"/>
      <c r="I37" s="368"/>
      <c r="J37" s="368"/>
      <c r="K37" s="104"/>
    </row>
    <row r="38" spans="2:11" ht="15" customHeight="1">
      <c r="B38" s="107"/>
      <c r="C38" s="108"/>
      <c r="D38" s="106"/>
      <c r="E38" s="110" t="s">
        <v>1304</v>
      </c>
      <c r="F38" s="106"/>
      <c r="G38" s="368" t="s">
        <v>152</v>
      </c>
      <c r="H38" s="368"/>
      <c r="I38" s="368"/>
      <c r="J38" s="368"/>
      <c r="K38" s="104"/>
    </row>
    <row r="39" spans="2:11" ht="15" customHeight="1">
      <c r="B39" s="107"/>
      <c r="C39" s="108"/>
      <c r="D39" s="106"/>
      <c r="E39" s="110" t="s">
        <v>1305</v>
      </c>
      <c r="F39" s="106"/>
      <c r="G39" s="368" t="s">
        <v>153</v>
      </c>
      <c r="H39" s="368"/>
      <c r="I39" s="368"/>
      <c r="J39" s="368"/>
      <c r="K39" s="104"/>
    </row>
    <row r="40" spans="2:11" ht="15" customHeight="1">
      <c r="B40" s="107"/>
      <c r="C40" s="108"/>
      <c r="D40" s="106"/>
      <c r="E40" s="110" t="s">
        <v>154</v>
      </c>
      <c r="F40" s="106"/>
      <c r="G40" s="368" t="s">
        <v>155</v>
      </c>
      <c r="H40" s="368"/>
      <c r="I40" s="368"/>
      <c r="J40" s="368"/>
      <c r="K40" s="104"/>
    </row>
    <row r="41" spans="2:11" ht="15" customHeight="1">
      <c r="B41" s="107"/>
      <c r="C41" s="108"/>
      <c r="D41" s="106"/>
      <c r="E41" s="110"/>
      <c r="F41" s="106"/>
      <c r="G41" s="368" t="s">
        <v>156</v>
      </c>
      <c r="H41" s="368"/>
      <c r="I41" s="368"/>
      <c r="J41" s="368"/>
      <c r="K41" s="104"/>
    </row>
    <row r="42" spans="2:11" ht="15" customHeight="1">
      <c r="B42" s="107"/>
      <c r="C42" s="108"/>
      <c r="D42" s="106"/>
      <c r="E42" s="110" t="s">
        <v>157</v>
      </c>
      <c r="F42" s="106"/>
      <c r="G42" s="368" t="s">
        <v>158</v>
      </c>
      <c r="H42" s="368"/>
      <c r="I42" s="368"/>
      <c r="J42" s="368"/>
      <c r="K42" s="104"/>
    </row>
    <row r="43" spans="2:11" ht="15" customHeight="1">
      <c r="B43" s="107"/>
      <c r="C43" s="108"/>
      <c r="D43" s="106"/>
      <c r="E43" s="110" t="s">
        <v>1307</v>
      </c>
      <c r="F43" s="106"/>
      <c r="G43" s="368" t="s">
        <v>159</v>
      </c>
      <c r="H43" s="368"/>
      <c r="I43" s="368"/>
      <c r="J43" s="368"/>
      <c r="K43" s="104"/>
    </row>
    <row r="44" spans="2:11" ht="12.75" customHeight="1">
      <c r="B44" s="107"/>
      <c r="C44" s="108"/>
      <c r="D44" s="106"/>
      <c r="E44" s="106"/>
      <c r="F44" s="106"/>
      <c r="G44" s="106"/>
      <c r="H44" s="106"/>
      <c r="I44" s="106"/>
      <c r="J44" s="106"/>
      <c r="K44" s="104"/>
    </row>
    <row r="45" spans="2:11" ht="15" customHeight="1">
      <c r="B45" s="107"/>
      <c r="C45" s="108"/>
      <c r="D45" s="368" t="s">
        <v>160</v>
      </c>
      <c r="E45" s="368"/>
      <c r="F45" s="368"/>
      <c r="G45" s="368"/>
      <c r="H45" s="368"/>
      <c r="I45" s="368"/>
      <c r="J45" s="368"/>
      <c r="K45" s="104"/>
    </row>
    <row r="46" spans="2:11" ht="15" customHeight="1">
      <c r="B46" s="107"/>
      <c r="C46" s="108"/>
      <c r="D46" s="108"/>
      <c r="E46" s="368" t="s">
        <v>161</v>
      </c>
      <c r="F46" s="368"/>
      <c r="G46" s="368"/>
      <c r="H46" s="368"/>
      <c r="I46" s="368"/>
      <c r="J46" s="368"/>
      <c r="K46" s="104"/>
    </row>
    <row r="47" spans="2:11" ht="15" customHeight="1">
      <c r="B47" s="107"/>
      <c r="C47" s="108"/>
      <c r="D47" s="108"/>
      <c r="E47" s="368" t="s">
        <v>162</v>
      </c>
      <c r="F47" s="368"/>
      <c r="G47" s="368"/>
      <c r="H47" s="368"/>
      <c r="I47" s="368"/>
      <c r="J47" s="368"/>
      <c r="K47" s="104"/>
    </row>
    <row r="48" spans="2:11" ht="15" customHeight="1">
      <c r="B48" s="107"/>
      <c r="C48" s="108"/>
      <c r="D48" s="108"/>
      <c r="E48" s="368" t="s">
        <v>163</v>
      </c>
      <c r="F48" s="368"/>
      <c r="G48" s="368"/>
      <c r="H48" s="368"/>
      <c r="I48" s="368"/>
      <c r="J48" s="368"/>
      <c r="K48" s="104"/>
    </row>
    <row r="49" spans="2:11" ht="15" customHeight="1">
      <c r="B49" s="107"/>
      <c r="C49" s="108"/>
      <c r="D49" s="368" t="s">
        <v>164</v>
      </c>
      <c r="E49" s="368"/>
      <c r="F49" s="368"/>
      <c r="G49" s="368"/>
      <c r="H49" s="368"/>
      <c r="I49" s="368"/>
      <c r="J49" s="368"/>
      <c r="K49" s="104"/>
    </row>
    <row r="50" spans="2:11" ht="25.5" customHeight="1">
      <c r="B50" s="103"/>
      <c r="C50" s="370" t="s">
        <v>165</v>
      </c>
      <c r="D50" s="370"/>
      <c r="E50" s="370"/>
      <c r="F50" s="370"/>
      <c r="G50" s="370"/>
      <c r="H50" s="370"/>
      <c r="I50" s="370"/>
      <c r="J50" s="370"/>
      <c r="K50" s="104"/>
    </row>
    <row r="51" spans="2:11" ht="5.25" customHeight="1">
      <c r="B51" s="103"/>
      <c r="C51" s="105"/>
      <c r="D51" s="105"/>
      <c r="E51" s="105"/>
      <c r="F51" s="105"/>
      <c r="G51" s="105"/>
      <c r="H51" s="105"/>
      <c r="I51" s="105"/>
      <c r="J51" s="105"/>
      <c r="K51" s="104"/>
    </row>
    <row r="52" spans="2:11" ht="15" customHeight="1">
      <c r="B52" s="103"/>
      <c r="C52" s="368" t="s">
        <v>166</v>
      </c>
      <c r="D52" s="368"/>
      <c r="E52" s="368"/>
      <c r="F52" s="368"/>
      <c r="G52" s="368"/>
      <c r="H52" s="368"/>
      <c r="I52" s="368"/>
      <c r="J52" s="368"/>
      <c r="K52" s="104"/>
    </row>
    <row r="53" spans="2:11" ht="15" customHeight="1">
      <c r="B53" s="103"/>
      <c r="C53" s="368" t="s">
        <v>167</v>
      </c>
      <c r="D53" s="368"/>
      <c r="E53" s="368"/>
      <c r="F53" s="368"/>
      <c r="G53" s="368"/>
      <c r="H53" s="368"/>
      <c r="I53" s="368"/>
      <c r="J53" s="368"/>
      <c r="K53" s="104"/>
    </row>
    <row r="54" spans="2:11" ht="12.75" customHeight="1">
      <c r="B54" s="103"/>
      <c r="C54" s="106"/>
      <c r="D54" s="106"/>
      <c r="E54" s="106"/>
      <c r="F54" s="106"/>
      <c r="G54" s="106"/>
      <c r="H54" s="106"/>
      <c r="I54" s="106"/>
      <c r="J54" s="106"/>
      <c r="K54" s="104"/>
    </row>
    <row r="55" spans="2:11" ht="15" customHeight="1">
      <c r="B55" s="103"/>
      <c r="C55" s="368" t="s">
        <v>168</v>
      </c>
      <c r="D55" s="368"/>
      <c r="E55" s="368"/>
      <c r="F55" s="368"/>
      <c r="G55" s="368"/>
      <c r="H55" s="368"/>
      <c r="I55" s="368"/>
      <c r="J55" s="368"/>
      <c r="K55" s="104"/>
    </row>
    <row r="56" spans="2:11" ht="15" customHeight="1">
      <c r="B56" s="103"/>
      <c r="C56" s="108"/>
      <c r="D56" s="368" t="s">
        <v>169</v>
      </c>
      <c r="E56" s="368"/>
      <c r="F56" s="368"/>
      <c r="G56" s="368"/>
      <c r="H56" s="368"/>
      <c r="I56" s="368"/>
      <c r="J56" s="368"/>
      <c r="K56" s="104"/>
    </row>
    <row r="57" spans="2:11" ht="15" customHeight="1">
      <c r="B57" s="103"/>
      <c r="C57" s="108"/>
      <c r="D57" s="368" t="s">
        <v>170</v>
      </c>
      <c r="E57" s="368"/>
      <c r="F57" s="368"/>
      <c r="G57" s="368"/>
      <c r="H57" s="368"/>
      <c r="I57" s="368"/>
      <c r="J57" s="368"/>
      <c r="K57" s="104"/>
    </row>
    <row r="58" spans="2:11" ht="15" customHeight="1">
      <c r="B58" s="103"/>
      <c r="C58" s="108"/>
      <c r="D58" s="368" t="s">
        <v>171</v>
      </c>
      <c r="E58" s="368"/>
      <c r="F58" s="368"/>
      <c r="G58" s="368"/>
      <c r="H58" s="368"/>
      <c r="I58" s="368"/>
      <c r="J58" s="368"/>
      <c r="K58" s="104"/>
    </row>
    <row r="59" spans="2:11" ht="15" customHeight="1">
      <c r="B59" s="103"/>
      <c r="C59" s="108"/>
      <c r="D59" s="368" t="s">
        <v>172</v>
      </c>
      <c r="E59" s="368"/>
      <c r="F59" s="368"/>
      <c r="G59" s="368"/>
      <c r="H59" s="368"/>
      <c r="I59" s="368"/>
      <c r="J59" s="368"/>
      <c r="K59" s="104"/>
    </row>
    <row r="60" spans="2:11" ht="15" customHeight="1">
      <c r="B60" s="103"/>
      <c r="C60" s="108"/>
      <c r="D60" s="372" t="s">
        <v>173</v>
      </c>
      <c r="E60" s="372"/>
      <c r="F60" s="372"/>
      <c r="G60" s="372"/>
      <c r="H60" s="372"/>
      <c r="I60" s="372"/>
      <c r="J60" s="372"/>
      <c r="K60" s="104"/>
    </row>
    <row r="61" spans="2:11" ht="15" customHeight="1">
      <c r="B61" s="103"/>
      <c r="C61" s="108"/>
      <c r="D61" s="368" t="s">
        <v>174</v>
      </c>
      <c r="E61" s="368"/>
      <c r="F61" s="368"/>
      <c r="G61" s="368"/>
      <c r="H61" s="368"/>
      <c r="I61" s="368"/>
      <c r="J61" s="368"/>
      <c r="K61" s="104"/>
    </row>
    <row r="62" spans="2:11" ht="12.75" customHeight="1">
      <c r="B62" s="103"/>
      <c r="C62" s="108"/>
      <c r="D62" s="108"/>
      <c r="E62" s="111"/>
      <c r="F62" s="108"/>
      <c r="G62" s="108"/>
      <c r="H62" s="108"/>
      <c r="I62" s="108"/>
      <c r="J62" s="108"/>
      <c r="K62" s="104"/>
    </row>
    <row r="63" spans="2:11" ht="15" customHeight="1">
      <c r="B63" s="103"/>
      <c r="C63" s="108"/>
      <c r="D63" s="368" t="s">
        <v>175</v>
      </c>
      <c r="E63" s="368"/>
      <c r="F63" s="368"/>
      <c r="G63" s="368"/>
      <c r="H63" s="368"/>
      <c r="I63" s="368"/>
      <c r="J63" s="368"/>
      <c r="K63" s="104"/>
    </row>
    <row r="64" spans="2:11" ht="15" customHeight="1">
      <c r="B64" s="103"/>
      <c r="C64" s="108"/>
      <c r="D64" s="372" t="s">
        <v>176</v>
      </c>
      <c r="E64" s="372"/>
      <c r="F64" s="372"/>
      <c r="G64" s="372"/>
      <c r="H64" s="372"/>
      <c r="I64" s="372"/>
      <c r="J64" s="372"/>
      <c r="K64" s="104"/>
    </row>
    <row r="65" spans="2:11" ht="15" customHeight="1">
      <c r="B65" s="103"/>
      <c r="C65" s="108"/>
      <c r="D65" s="368" t="s">
        <v>177</v>
      </c>
      <c r="E65" s="368"/>
      <c r="F65" s="368"/>
      <c r="G65" s="368"/>
      <c r="H65" s="368"/>
      <c r="I65" s="368"/>
      <c r="J65" s="368"/>
      <c r="K65" s="104"/>
    </row>
    <row r="66" spans="2:11" ht="15" customHeight="1">
      <c r="B66" s="103"/>
      <c r="C66" s="108"/>
      <c r="D66" s="368" t="s">
        <v>178</v>
      </c>
      <c r="E66" s="368"/>
      <c r="F66" s="368"/>
      <c r="G66" s="368"/>
      <c r="H66" s="368"/>
      <c r="I66" s="368"/>
      <c r="J66" s="368"/>
      <c r="K66" s="104"/>
    </row>
    <row r="67" spans="2:11" ht="15" customHeight="1">
      <c r="B67" s="103"/>
      <c r="C67" s="108"/>
      <c r="D67" s="368" t="s">
        <v>179</v>
      </c>
      <c r="E67" s="368"/>
      <c r="F67" s="368"/>
      <c r="G67" s="368"/>
      <c r="H67" s="368"/>
      <c r="I67" s="368"/>
      <c r="J67" s="368"/>
      <c r="K67" s="104"/>
    </row>
    <row r="68" spans="2:11" ht="15" customHeight="1">
      <c r="B68" s="103"/>
      <c r="C68" s="108"/>
      <c r="D68" s="368" t="s">
        <v>180</v>
      </c>
      <c r="E68" s="368"/>
      <c r="F68" s="368"/>
      <c r="G68" s="368"/>
      <c r="H68" s="368"/>
      <c r="I68" s="368"/>
      <c r="J68" s="368"/>
      <c r="K68" s="104"/>
    </row>
    <row r="69" spans="2:11" ht="12.75" customHeight="1">
      <c r="B69" s="112"/>
      <c r="C69" s="113"/>
      <c r="D69" s="113"/>
      <c r="E69" s="113"/>
      <c r="F69" s="113"/>
      <c r="G69" s="113"/>
      <c r="H69" s="113"/>
      <c r="I69" s="113"/>
      <c r="J69" s="113"/>
      <c r="K69" s="114"/>
    </row>
    <row r="70" spans="2:11" ht="18.75" customHeight="1">
      <c r="B70" s="115"/>
      <c r="C70" s="115"/>
      <c r="D70" s="115"/>
      <c r="E70" s="115"/>
      <c r="F70" s="115"/>
      <c r="G70" s="115"/>
      <c r="H70" s="115"/>
      <c r="I70" s="115"/>
      <c r="J70" s="115"/>
      <c r="K70" s="116"/>
    </row>
    <row r="71" spans="2:11" ht="18.75" customHeight="1">
      <c r="B71" s="116"/>
      <c r="C71" s="116"/>
      <c r="D71" s="116"/>
      <c r="E71" s="116"/>
      <c r="F71" s="116"/>
      <c r="G71" s="116"/>
      <c r="H71" s="116"/>
      <c r="I71" s="116"/>
      <c r="J71" s="116"/>
      <c r="K71" s="116"/>
    </row>
    <row r="72" spans="2:11" ht="7.5" customHeight="1">
      <c r="B72" s="117"/>
      <c r="C72" s="118"/>
      <c r="D72" s="118"/>
      <c r="E72" s="118"/>
      <c r="F72" s="118"/>
      <c r="G72" s="118"/>
      <c r="H72" s="118"/>
      <c r="I72" s="118"/>
      <c r="J72" s="118"/>
      <c r="K72" s="119"/>
    </row>
    <row r="73" spans="2:11" ht="45" customHeight="1">
      <c r="B73" s="120"/>
      <c r="C73" s="373" t="s">
        <v>1283</v>
      </c>
      <c r="D73" s="373"/>
      <c r="E73" s="373"/>
      <c r="F73" s="373"/>
      <c r="G73" s="373"/>
      <c r="H73" s="373"/>
      <c r="I73" s="373"/>
      <c r="J73" s="373"/>
      <c r="K73" s="121"/>
    </row>
    <row r="74" spans="2:11" ht="17.25" customHeight="1">
      <c r="B74" s="120"/>
      <c r="C74" s="122" t="s">
        <v>181</v>
      </c>
      <c r="D74" s="122"/>
      <c r="E74" s="122"/>
      <c r="F74" s="122" t="s">
        <v>182</v>
      </c>
      <c r="G74" s="123"/>
      <c r="H74" s="122" t="s">
        <v>1303</v>
      </c>
      <c r="I74" s="122" t="s">
        <v>1233</v>
      </c>
      <c r="J74" s="122" t="s">
        <v>183</v>
      </c>
      <c r="K74" s="121"/>
    </row>
    <row r="75" spans="2:11" ht="17.25" customHeight="1">
      <c r="B75" s="120"/>
      <c r="C75" s="124" t="s">
        <v>184</v>
      </c>
      <c r="D75" s="124"/>
      <c r="E75" s="124"/>
      <c r="F75" s="125" t="s">
        <v>185</v>
      </c>
      <c r="G75" s="126"/>
      <c r="H75" s="124"/>
      <c r="I75" s="124"/>
      <c r="J75" s="124" t="s">
        <v>186</v>
      </c>
      <c r="K75" s="121"/>
    </row>
    <row r="76" spans="2:11" ht="5.25" customHeight="1">
      <c r="B76" s="120"/>
      <c r="C76" s="127"/>
      <c r="D76" s="127"/>
      <c r="E76" s="127"/>
      <c r="F76" s="127"/>
      <c r="G76" s="128"/>
      <c r="H76" s="127"/>
      <c r="I76" s="127"/>
      <c r="J76" s="127"/>
      <c r="K76" s="121"/>
    </row>
    <row r="77" spans="2:11" ht="15" customHeight="1">
      <c r="B77" s="120"/>
      <c r="C77" s="110" t="s">
        <v>1229</v>
      </c>
      <c r="D77" s="127"/>
      <c r="E77" s="127"/>
      <c r="F77" s="129" t="s">
        <v>187</v>
      </c>
      <c r="G77" s="128"/>
      <c r="H77" s="110" t="s">
        <v>188</v>
      </c>
      <c r="I77" s="110" t="s">
        <v>189</v>
      </c>
      <c r="J77" s="110">
        <v>20</v>
      </c>
      <c r="K77" s="121"/>
    </row>
    <row r="78" spans="2:11" ht="15" customHeight="1">
      <c r="B78" s="120"/>
      <c r="C78" s="110" t="s">
        <v>190</v>
      </c>
      <c r="D78" s="110"/>
      <c r="E78" s="110"/>
      <c r="F78" s="129" t="s">
        <v>187</v>
      </c>
      <c r="G78" s="128"/>
      <c r="H78" s="110" t="s">
        <v>191</v>
      </c>
      <c r="I78" s="110" t="s">
        <v>189</v>
      </c>
      <c r="J78" s="110">
        <v>120</v>
      </c>
      <c r="K78" s="121"/>
    </row>
    <row r="79" spans="2:11" ht="15" customHeight="1">
      <c r="B79" s="130"/>
      <c r="C79" s="110" t="s">
        <v>192</v>
      </c>
      <c r="D79" s="110"/>
      <c r="E79" s="110"/>
      <c r="F79" s="129" t="s">
        <v>193</v>
      </c>
      <c r="G79" s="128"/>
      <c r="H79" s="110" t="s">
        <v>194</v>
      </c>
      <c r="I79" s="110" t="s">
        <v>189</v>
      </c>
      <c r="J79" s="110">
        <v>50</v>
      </c>
      <c r="K79" s="121"/>
    </row>
    <row r="80" spans="2:11" ht="15" customHeight="1">
      <c r="B80" s="130"/>
      <c r="C80" s="110" t="s">
        <v>195</v>
      </c>
      <c r="D80" s="110"/>
      <c r="E80" s="110"/>
      <c r="F80" s="129" t="s">
        <v>187</v>
      </c>
      <c r="G80" s="128"/>
      <c r="H80" s="110" t="s">
        <v>196</v>
      </c>
      <c r="I80" s="110" t="s">
        <v>197</v>
      </c>
      <c r="J80" s="110"/>
      <c r="K80" s="121"/>
    </row>
    <row r="81" spans="2:11" ht="15" customHeight="1">
      <c r="B81" s="130"/>
      <c r="C81" s="131" t="s">
        <v>198</v>
      </c>
      <c r="D81" s="131"/>
      <c r="E81" s="131"/>
      <c r="F81" s="132" t="s">
        <v>193</v>
      </c>
      <c r="G81" s="131"/>
      <c r="H81" s="131" t="s">
        <v>199</v>
      </c>
      <c r="I81" s="131" t="s">
        <v>189</v>
      </c>
      <c r="J81" s="131">
        <v>15</v>
      </c>
      <c r="K81" s="121"/>
    </row>
    <row r="82" spans="2:11" ht="15" customHeight="1">
      <c r="B82" s="130"/>
      <c r="C82" s="131" t="s">
        <v>200</v>
      </c>
      <c r="D82" s="131"/>
      <c r="E82" s="131"/>
      <c r="F82" s="132" t="s">
        <v>193</v>
      </c>
      <c r="G82" s="131"/>
      <c r="H82" s="131" t="s">
        <v>201</v>
      </c>
      <c r="I82" s="131" t="s">
        <v>189</v>
      </c>
      <c r="J82" s="131">
        <v>15</v>
      </c>
      <c r="K82" s="121"/>
    </row>
    <row r="83" spans="2:11" ht="15" customHeight="1">
      <c r="B83" s="130"/>
      <c r="C83" s="131" t="s">
        <v>202</v>
      </c>
      <c r="D83" s="131"/>
      <c r="E83" s="131"/>
      <c r="F83" s="132" t="s">
        <v>193</v>
      </c>
      <c r="G83" s="131"/>
      <c r="H83" s="131" t="s">
        <v>203</v>
      </c>
      <c r="I83" s="131" t="s">
        <v>189</v>
      </c>
      <c r="J83" s="131">
        <v>20</v>
      </c>
      <c r="K83" s="121"/>
    </row>
    <row r="84" spans="2:11" ht="15" customHeight="1">
      <c r="B84" s="130"/>
      <c r="C84" s="131" t="s">
        <v>204</v>
      </c>
      <c r="D84" s="131"/>
      <c r="E84" s="131"/>
      <c r="F84" s="132" t="s">
        <v>193</v>
      </c>
      <c r="G84" s="131"/>
      <c r="H84" s="131" t="s">
        <v>205</v>
      </c>
      <c r="I84" s="131" t="s">
        <v>189</v>
      </c>
      <c r="J84" s="131">
        <v>20</v>
      </c>
      <c r="K84" s="121"/>
    </row>
    <row r="85" spans="2:11" ht="15" customHeight="1">
      <c r="B85" s="130"/>
      <c r="C85" s="110" t="s">
        <v>206</v>
      </c>
      <c r="D85" s="110"/>
      <c r="E85" s="110"/>
      <c r="F85" s="129" t="s">
        <v>193</v>
      </c>
      <c r="G85" s="128"/>
      <c r="H85" s="110" t="s">
        <v>207</v>
      </c>
      <c r="I85" s="110" t="s">
        <v>189</v>
      </c>
      <c r="J85" s="110">
        <v>50</v>
      </c>
      <c r="K85" s="121"/>
    </row>
    <row r="86" spans="2:11" ht="15" customHeight="1">
      <c r="B86" s="130"/>
      <c r="C86" s="110" t="s">
        <v>208</v>
      </c>
      <c r="D86" s="110"/>
      <c r="E86" s="110"/>
      <c r="F86" s="129" t="s">
        <v>193</v>
      </c>
      <c r="G86" s="128"/>
      <c r="H86" s="110" t="s">
        <v>209</v>
      </c>
      <c r="I86" s="110" t="s">
        <v>189</v>
      </c>
      <c r="J86" s="110">
        <v>20</v>
      </c>
      <c r="K86" s="121"/>
    </row>
    <row r="87" spans="2:11" ht="15" customHeight="1">
      <c r="B87" s="130"/>
      <c r="C87" s="110" t="s">
        <v>210</v>
      </c>
      <c r="D87" s="110"/>
      <c r="E87" s="110"/>
      <c r="F87" s="129" t="s">
        <v>193</v>
      </c>
      <c r="G87" s="128"/>
      <c r="H87" s="110" t="s">
        <v>211</v>
      </c>
      <c r="I87" s="110" t="s">
        <v>189</v>
      </c>
      <c r="J87" s="110">
        <v>20</v>
      </c>
      <c r="K87" s="121"/>
    </row>
    <row r="88" spans="2:11" ht="15" customHeight="1">
      <c r="B88" s="130"/>
      <c r="C88" s="110" t="s">
        <v>212</v>
      </c>
      <c r="D88" s="110"/>
      <c r="E88" s="110"/>
      <c r="F88" s="129" t="s">
        <v>193</v>
      </c>
      <c r="G88" s="128"/>
      <c r="H88" s="110" t="s">
        <v>213</v>
      </c>
      <c r="I88" s="110" t="s">
        <v>189</v>
      </c>
      <c r="J88" s="110">
        <v>50</v>
      </c>
      <c r="K88" s="121"/>
    </row>
    <row r="89" spans="2:11" ht="15" customHeight="1">
      <c r="B89" s="130"/>
      <c r="C89" s="110" t="s">
        <v>214</v>
      </c>
      <c r="D89" s="110"/>
      <c r="E89" s="110"/>
      <c r="F89" s="129" t="s">
        <v>193</v>
      </c>
      <c r="G89" s="128"/>
      <c r="H89" s="110" t="s">
        <v>214</v>
      </c>
      <c r="I89" s="110" t="s">
        <v>189</v>
      </c>
      <c r="J89" s="110">
        <v>50</v>
      </c>
      <c r="K89" s="121"/>
    </row>
    <row r="90" spans="2:11" ht="15" customHeight="1">
      <c r="B90" s="130"/>
      <c r="C90" s="110" t="s">
        <v>1308</v>
      </c>
      <c r="D90" s="110"/>
      <c r="E90" s="110"/>
      <c r="F90" s="129" t="s">
        <v>193</v>
      </c>
      <c r="G90" s="128"/>
      <c r="H90" s="110" t="s">
        <v>215</v>
      </c>
      <c r="I90" s="110" t="s">
        <v>189</v>
      </c>
      <c r="J90" s="110">
        <v>255</v>
      </c>
      <c r="K90" s="121"/>
    </row>
    <row r="91" spans="2:11" ht="15" customHeight="1">
      <c r="B91" s="130"/>
      <c r="C91" s="110" t="s">
        <v>216</v>
      </c>
      <c r="D91" s="110"/>
      <c r="E91" s="110"/>
      <c r="F91" s="129" t="s">
        <v>187</v>
      </c>
      <c r="G91" s="128"/>
      <c r="H91" s="110" t="s">
        <v>217</v>
      </c>
      <c r="I91" s="110" t="s">
        <v>218</v>
      </c>
      <c r="J91" s="110"/>
      <c r="K91" s="121"/>
    </row>
    <row r="92" spans="2:11" ht="15" customHeight="1">
      <c r="B92" s="130"/>
      <c r="C92" s="110" t="s">
        <v>219</v>
      </c>
      <c r="D92" s="110"/>
      <c r="E92" s="110"/>
      <c r="F92" s="129" t="s">
        <v>187</v>
      </c>
      <c r="G92" s="128"/>
      <c r="H92" s="110" t="s">
        <v>220</v>
      </c>
      <c r="I92" s="110" t="s">
        <v>221</v>
      </c>
      <c r="J92" s="110"/>
      <c r="K92" s="121"/>
    </row>
    <row r="93" spans="2:11" ht="15" customHeight="1">
      <c r="B93" s="130"/>
      <c r="C93" s="110" t="s">
        <v>222</v>
      </c>
      <c r="D93" s="110"/>
      <c r="E93" s="110"/>
      <c r="F93" s="129" t="s">
        <v>187</v>
      </c>
      <c r="G93" s="128"/>
      <c r="H93" s="110" t="s">
        <v>222</v>
      </c>
      <c r="I93" s="110" t="s">
        <v>221</v>
      </c>
      <c r="J93" s="110"/>
      <c r="K93" s="121"/>
    </row>
    <row r="94" spans="2:11" ht="15" customHeight="1">
      <c r="B94" s="130"/>
      <c r="C94" s="110" t="s">
        <v>1214</v>
      </c>
      <c r="D94" s="110"/>
      <c r="E94" s="110"/>
      <c r="F94" s="129" t="s">
        <v>187</v>
      </c>
      <c r="G94" s="128"/>
      <c r="H94" s="110" t="s">
        <v>223</v>
      </c>
      <c r="I94" s="110" t="s">
        <v>221</v>
      </c>
      <c r="J94" s="110"/>
      <c r="K94" s="121"/>
    </row>
    <row r="95" spans="2:11" ht="15" customHeight="1">
      <c r="B95" s="130"/>
      <c r="C95" s="110" t="s">
        <v>1224</v>
      </c>
      <c r="D95" s="110"/>
      <c r="E95" s="110"/>
      <c r="F95" s="129" t="s">
        <v>187</v>
      </c>
      <c r="G95" s="128"/>
      <c r="H95" s="110" t="s">
        <v>224</v>
      </c>
      <c r="I95" s="110" t="s">
        <v>221</v>
      </c>
      <c r="J95" s="110"/>
      <c r="K95" s="121"/>
    </row>
    <row r="96" spans="2:11" ht="15" customHeight="1">
      <c r="B96" s="133"/>
      <c r="C96" s="134"/>
      <c r="D96" s="134"/>
      <c r="E96" s="134"/>
      <c r="F96" s="134"/>
      <c r="G96" s="134"/>
      <c r="H96" s="134"/>
      <c r="I96" s="134"/>
      <c r="J96" s="134"/>
      <c r="K96" s="135"/>
    </row>
    <row r="97" spans="2:11" ht="18.75" customHeight="1">
      <c r="B97" s="136"/>
      <c r="C97" s="137"/>
      <c r="D97" s="137"/>
      <c r="E97" s="137"/>
      <c r="F97" s="137"/>
      <c r="G97" s="137"/>
      <c r="H97" s="137"/>
      <c r="I97" s="137"/>
      <c r="J97" s="137"/>
      <c r="K97" s="136"/>
    </row>
    <row r="98" spans="2:11" ht="18.75" customHeight="1">
      <c r="B98" s="116"/>
      <c r="C98" s="116"/>
      <c r="D98" s="116"/>
      <c r="E98" s="116"/>
      <c r="F98" s="116"/>
      <c r="G98" s="116"/>
      <c r="H98" s="116"/>
      <c r="I98" s="116"/>
      <c r="J98" s="116"/>
      <c r="K98" s="116"/>
    </row>
    <row r="99" spans="2:11" ht="7.5" customHeight="1">
      <c r="B99" s="117"/>
      <c r="C99" s="118"/>
      <c r="D99" s="118"/>
      <c r="E99" s="118"/>
      <c r="F99" s="118"/>
      <c r="G99" s="118"/>
      <c r="H99" s="118"/>
      <c r="I99" s="118"/>
      <c r="J99" s="118"/>
      <c r="K99" s="119"/>
    </row>
    <row r="100" spans="2:11" ht="45" customHeight="1">
      <c r="B100" s="120"/>
      <c r="C100" s="373" t="s">
        <v>225</v>
      </c>
      <c r="D100" s="373"/>
      <c r="E100" s="373"/>
      <c r="F100" s="373"/>
      <c r="G100" s="373"/>
      <c r="H100" s="373"/>
      <c r="I100" s="373"/>
      <c r="J100" s="373"/>
      <c r="K100" s="121"/>
    </row>
    <row r="101" spans="2:11" ht="17.25" customHeight="1">
      <c r="B101" s="120"/>
      <c r="C101" s="122" t="s">
        <v>181</v>
      </c>
      <c r="D101" s="122"/>
      <c r="E101" s="122"/>
      <c r="F101" s="122" t="s">
        <v>182</v>
      </c>
      <c r="G101" s="123"/>
      <c r="H101" s="122" t="s">
        <v>1303</v>
      </c>
      <c r="I101" s="122" t="s">
        <v>1233</v>
      </c>
      <c r="J101" s="122" t="s">
        <v>183</v>
      </c>
      <c r="K101" s="121"/>
    </row>
    <row r="102" spans="2:11" ht="17.25" customHeight="1">
      <c r="B102" s="120"/>
      <c r="C102" s="124" t="s">
        <v>184</v>
      </c>
      <c r="D102" s="124"/>
      <c r="E102" s="124"/>
      <c r="F102" s="125" t="s">
        <v>185</v>
      </c>
      <c r="G102" s="126"/>
      <c r="H102" s="124"/>
      <c r="I102" s="124"/>
      <c r="J102" s="124" t="s">
        <v>186</v>
      </c>
      <c r="K102" s="121"/>
    </row>
    <row r="103" spans="2:11" ht="5.25" customHeight="1">
      <c r="B103" s="120"/>
      <c r="C103" s="122"/>
      <c r="D103" s="122"/>
      <c r="E103" s="122"/>
      <c r="F103" s="122"/>
      <c r="G103" s="138"/>
      <c r="H103" s="122"/>
      <c r="I103" s="122"/>
      <c r="J103" s="122"/>
      <c r="K103" s="121"/>
    </row>
    <row r="104" spans="2:11" ht="15" customHeight="1">
      <c r="B104" s="120"/>
      <c r="C104" s="110" t="s">
        <v>1229</v>
      </c>
      <c r="D104" s="127"/>
      <c r="E104" s="127"/>
      <c r="F104" s="129" t="s">
        <v>187</v>
      </c>
      <c r="G104" s="138"/>
      <c r="H104" s="110" t="s">
        <v>226</v>
      </c>
      <c r="I104" s="110" t="s">
        <v>189</v>
      </c>
      <c r="J104" s="110">
        <v>20</v>
      </c>
      <c r="K104" s="121"/>
    </row>
    <row r="105" spans="2:11" ht="15" customHeight="1">
      <c r="B105" s="120"/>
      <c r="C105" s="110" t="s">
        <v>190</v>
      </c>
      <c r="D105" s="110"/>
      <c r="E105" s="110"/>
      <c r="F105" s="129" t="s">
        <v>187</v>
      </c>
      <c r="G105" s="110"/>
      <c r="H105" s="110" t="s">
        <v>226</v>
      </c>
      <c r="I105" s="110" t="s">
        <v>189</v>
      </c>
      <c r="J105" s="110">
        <v>120</v>
      </c>
      <c r="K105" s="121"/>
    </row>
    <row r="106" spans="2:11" ht="15" customHeight="1">
      <c r="B106" s="130"/>
      <c r="C106" s="110" t="s">
        <v>192</v>
      </c>
      <c r="D106" s="110"/>
      <c r="E106" s="110"/>
      <c r="F106" s="129" t="s">
        <v>193</v>
      </c>
      <c r="G106" s="110"/>
      <c r="H106" s="110" t="s">
        <v>226</v>
      </c>
      <c r="I106" s="110" t="s">
        <v>189</v>
      </c>
      <c r="J106" s="110">
        <v>50</v>
      </c>
      <c r="K106" s="121"/>
    </row>
    <row r="107" spans="2:11" ht="15" customHeight="1">
      <c r="B107" s="130"/>
      <c r="C107" s="110" t="s">
        <v>195</v>
      </c>
      <c r="D107" s="110"/>
      <c r="E107" s="110"/>
      <c r="F107" s="129" t="s">
        <v>187</v>
      </c>
      <c r="G107" s="110"/>
      <c r="H107" s="110" t="s">
        <v>226</v>
      </c>
      <c r="I107" s="110" t="s">
        <v>197</v>
      </c>
      <c r="J107" s="110"/>
      <c r="K107" s="121"/>
    </row>
    <row r="108" spans="2:11" ht="15" customHeight="1">
      <c r="B108" s="130"/>
      <c r="C108" s="110" t="s">
        <v>206</v>
      </c>
      <c r="D108" s="110"/>
      <c r="E108" s="110"/>
      <c r="F108" s="129" t="s">
        <v>193</v>
      </c>
      <c r="G108" s="110"/>
      <c r="H108" s="110" t="s">
        <v>226</v>
      </c>
      <c r="I108" s="110" t="s">
        <v>189</v>
      </c>
      <c r="J108" s="110">
        <v>50</v>
      </c>
      <c r="K108" s="121"/>
    </row>
    <row r="109" spans="2:11" ht="15" customHeight="1">
      <c r="B109" s="130"/>
      <c r="C109" s="110" t="s">
        <v>214</v>
      </c>
      <c r="D109" s="110"/>
      <c r="E109" s="110"/>
      <c r="F109" s="129" t="s">
        <v>193</v>
      </c>
      <c r="G109" s="110"/>
      <c r="H109" s="110" t="s">
        <v>226</v>
      </c>
      <c r="I109" s="110" t="s">
        <v>189</v>
      </c>
      <c r="J109" s="110">
        <v>50</v>
      </c>
      <c r="K109" s="121"/>
    </row>
    <row r="110" spans="2:11" ht="15" customHeight="1">
      <c r="B110" s="130"/>
      <c r="C110" s="110" t="s">
        <v>212</v>
      </c>
      <c r="D110" s="110"/>
      <c r="E110" s="110"/>
      <c r="F110" s="129" t="s">
        <v>193</v>
      </c>
      <c r="G110" s="110"/>
      <c r="H110" s="110" t="s">
        <v>226</v>
      </c>
      <c r="I110" s="110" t="s">
        <v>189</v>
      </c>
      <c r="J110" s="110">
        <v>50</v>
      </c>
      <c r="K110" s="121"/>
    </row>
    <row r="111" spans="2:11" ht="15" customHeight="1">
      <c r="B111" s="130"/>
      <c r="C111" s="110" t="s">
        <v>1229</v>
      </c>
      <c r="D111" s="110"/>
      <c r="E111" s="110"/>
      <c r="F111" s="129" t="s">
        <v>187</v>
      </c>
      <c r="G111" s="110"/>
      <c r="H111" s="110" t="s">
        <v>227</v>
      </c>
      <c r="I111" s="110" t="s">
        <v>189</v>
      </c>
      <c r="J111" s="110">
        <v>20</v>
      </c>
      <c r="K111" s="121"/>
    </row>
    <row r="112" spans="2:11" ht="15" customHeight="1">
      <c r="B112" s="130"/>
      <c r="C112" s="110" t="s">
        <v>228</v>
      </c>
      <c r="D112" s="110"/>
      <c r="E112" s="110"/>
      <c r="F112" s="129" t="s">
        <v>187</v>
      </c>
      <c r="G112" s="110"/>
      <c r="H112" s="110" t="s">
        <v>229</v>
      </c>
      <c r="I112" s="110" t="s">
        <v>189</v>
      </c>
      <c r="J112" s="110">
        <v>120</v>
      </c>
      <c r="K112" s="121"/>
    </row>
    <row r="113" spans="2:11" ht="15" customHeight="1">
      <c r="B113" s="130"/>
      <c r="C113" s="110" t="s">
        <v>1214</v>
      </c>
      <c r="D113" s="110"/>
      <c r="E113" s="110"/>
      <c r="F113" s="129" t="s">
        <v>187</v>
      </c>
      <c r="G113" s="110"/>
      <c r="H113" s="110" t="s">
        <v>230</v>
      </c>
      <c r="I113" s="110" t="s">
        <v>221</v>
      </c>
      <c r="J113" s="110"/>
      <c r="K113" s="121"/>
    </row>
    <row r="114" spans="2:11" ht="15" customHeight="1">
      <c r="B114" s="130"/>
      <c r="C114" s="110" t="s">
        <v>1224</v>
      </c>
      <c r="D114" s="110"/>
      <c r="E114" s="110"/>
      <c r="F114" s="129" t="s">
        <v>187</v>
      </c>
      <c r="G114" s="110"/>
      <c r="H114" s="110" t="s">
        <v>231</v>
      </c>
      <c r="I114" s="110" t="s">
        <v>221</v>
      </c>
      <c r="J114" s="110"/>
      <c r="K114" s="121"/>
    </row>
    <row r="115" spans="2:11" ht="15" customHeight="1">
      <c r="B115" s="130"/>
      <c r="C115" s="110" t="s">
        <v>1233</v>
      </c>
      <c r="D115" s="110"/>
      <c r="E115" s="110"/>
      <c r="F115" s="129" t="s">
        <v>187</v>
      </c>
      <c r="G115" s="110"/>
      <c r="H115" s="110" t="s">
        <v>232</v>
      </c>
      <c r="I115" s="110" t="s">
        <v>233</v>
      </c>
      <c r="J115" s="110"/>
      <c r="K115" s="121"/>
    </row>
    <row r="116" spans="2:11" ht="15" customHeight="1">
      <c r="B116" s="133"/>
      <c r="C116" s="139"/>
      <c r="D116" s="139"/>
      <c r="E116" s="139"/>
      <c r="F116" s="139"/>
      <c r="G116" s="139"/>
      <c r="H116" s="139"/>
      <c r="I116" s="139"/>
      <c r="J116" s="139"/>
      <c r="K116" s="135"/>
    </row>
    <row r="117" spans="2:11" ht="18.75" customHeight="1">
      <c r="B117" s="140"/>
      <c r="C117" s="106"/>
      <c r="D117" s="106"/>
      <c r="E117" s="106"/>
      <c r="F117" s="141"/>
      <c r="G117" s="106"/>
      <c r="H117" s="106"/>
      <c r="I117" s="106"/>
      <c r="J117" s="106"/>
      <c r="K117" s="140"/>
    </row>
    <row r="118" spans="2:11" ht="18.75" customHeight="1"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</row>
    <row r="119" spans="2:11" ht="7.5" customHeight="1">
      <c r="B119" s="142"/>
      <c r="C119" s="143"/>
      <c r="D119" s="143"/>
      <c r="E119" s="143"/>
      <c r="F119" s="143"/>
      <c r="G119" s="143"/>
      <c r="H119" s="143"/>
      <c r="I119" s="143"/>
      <c r="J119" s="143"/>
      <c r="K119" s="144"/>
    </row>
    <row r="120" spans="2:11" ht="45" customHeight="1">
      <c r="B120" s="145"/>
      <c r="C120" s="369" t="s">
        <v>234</v>
      </c>
      <c r="D120" s="369"/>
      <c r="E120" s="369"/>
      <c r="F120" s="369"/>
      <c r="G120" s="369"/>
      <c r="H120" s="369"/>
      <c r="I120" s="369"/>
      <c r="J120" s="369"/>
      <c r="K120" s="146"/>
    </row>
    <row r="121" spans="2:11" ht="17.25" customHeight="1">
      <c r="B121" s="147"/>
      <c r="C121" s="122" t="s">
        <v>181</v>
      </c>
      <c r="D121" s="122"/>
      <c r="E121" s="122"/>
      <c r="F121" s="122" t="s">
        <v>182</v>
      </c>
      <c r="G121" s="123"/>
      <c r="H121" s="122" t="s">
        <v>1303</v>
      </c>
      <c r="I121" s="122" t="s">
        <v>1233</v>
      </c>
      <c r="J121" s="122" t="s">
        <v>183</v>
      </c>
      <c r="K121" s="148"/>
    </row>
    <row r="122" spans="2:11" ht="17.25" customHeight="1">
      <c r="B122" s="147"/>
      <c r="C122" s="124" t="s">
        <v>184</v>
      </c>
      <c r="D122" s="124"/>
      <c r="E122" s="124"/>
      <c r="F122" s="125" t="s">
        <v>185</v>
      </c>
      <c r="G122" s="126"/>
      <c r="H122" s="124"/>
      <c r="I122" s="124"/>
      <c r="J122" s="124" t="s">
        <v>186</v>
      </c>
      <c r="K122" s="148"/>
    </row>
    <row r="123" spans="2:11" ht="5.25" customHeight="1">
      <c r="B123" s="149"/>
      <c r="C123" s="127"/>
      <c r="D123" s="127"/>
      <c r="E123" s="127"/>
      <c r="F123" s="127"/>
      <c r="G123" s="110"/>
      <c r="H123" s="127"/>
      <c r="I123" s="127"/>
      <c r="J123" s="127"/>
      <c r="K123" s="150"/>
    </row>
    <row r="124" spans="2:11" ht="15" customHeight="1">
      <c r="B124" s="149"/>
      <c r="C124" s="110" t="s">
        <v>190</v>
      </c>
      <c r="D124" s="127"/>
      <c r="E124" s="127"/>
      <c r="F124" s="129" t="s">
        <v>187</v>
      </c>
      <c r="G124" s="110"/>
      <c r="H124" s="110" t="s">
        <v>226</v>
      </c>
      <c r="I124" s="110" t="s">
        <v>189</v>
      </c>
      <c r="J124" s="110">
        <v>120</v>
      </c>
      <c r="K124" s="151"/>
    </row>
    <row r="125" spans="2:11" ht="15" customHeight="1">
      <c r="B125" s="149"/>
      <c r="C125" s="110" t="s">
        <v>235</v>
      </c>
      <c r="D125" s="110"/>
      <c r="E125" s="110"/>
      <c r="F125" s="129" t="s">
        <v>187</v>
      </c>
      <c r="G125" s="110"/>
      <c r="H125" s="110" t="s">
        <v>236</v>
      </c>
      <c r="I125" s="110" t="s">
        <v>189</v>
      </c>
      <c r="J125" s="110" t="s">
        <v>237</v>
      </c>
      <c r="K125" s="151"/>
    </row>
    <row r="126" spans="2:11" ht="15" customHeight="1">
      <c r="B126" s="149"/>
      <c r="C126" s="110" t="s">
        <v>136</v>
      </c>
      <c r="D126" s="110"/>
      <c r="E126" s="110"/>
      <c r="F126" s="129" t="s">
        <v>187</v>
      </c>
      <c r="G126" s="110"/>
      <c r="H126" s="110" t="s">
        <v>238</v>
      </c>
      <c r="I126" s="110" t="s">
        <v>189</v>
      </c>
      <c r="J126" s="110" t="s">
        <v>237</v>
      </c>
      <c r="K126" s="151"/>
    </row>
    <row r="127" spans="2:11" ht="15" customHeight="1">
      <c r="B127" s="149"/>
      <c r="C127" s="110" t="s">
        <v>198</v>
      </c>
      <c r="D127" s="110"/>
      <c r="E127" s="110"/>
      <c r="F127" s="129" t="s">
        <v>193</v>
      </c>
      <c r="G127" s="110"/>
      <c r="H127" s="110" t="s">
        <v>199</v>
      </c>
      <c r="I127" s="110" t="s">
        <v>189</v>
      </c>
      <c r="J127" s="110">
        <v>15</v>
      </c>
      <c r="K127" s="151"/>
    </row>
    <row r="128" spans="2:11" ht="15" customHeight="1">
      <c r="B128" s="149"/>
      <c r="C128" s="131" t="s">
        <v>200</v>
      </c>
      <c r="D128" s="131"/>
      <c r="E128" s="131"/>
      <c r="F128" s="132" t="s">
        <v>193</v>
      </c>
      <c r="G128" s="131"/>
      <c r="H128" s="131" t="s">
        <v>201</v>
      </c>
      <c r="I128" s="131" t="s">
        <v>189</v>
      </c>
      <c r="J128" s="131">
        <v>15</v>
      </c>
      <c r="K128" s="151"/>
    </row>
    <row r="129" spans="2:11" ht="15" customHeight="1">
      <c r="B129" s="149"/>
      <c r="C129" s="131" t="s">
        <v>202</v>
      </c>
      <c r="D129" s="131"/>
      <c r="E129" s="131"/>
      <c r="F129" s="132" t="s">
        <v>193</v>
      </c>
      <c r="G129" s="131"/>
      <c r="H129" s="131" t="s">
        <v>203</v>
      </c>
      <c r="I129" s="131" t="s">
        <v>189</v>
      </c>
      <c r="J129" s="131">
        <v>20</v>
      </c>
      <c r="K129" s="151"/>
    </row>
    <row r="130" spans="2:11" ht="15" customHeight="1">
      <c r="B130" s="149"/>
      <c r="C130" s="131" t="s">
        <v>204</v>
      </c>
      <c r="D130" s="131"/>
      <c r="E130" s="131"/>
      <c r="F130" s="132" t="s">
        <v>193</v>
      </c>
      <c r="G130" s="131"/>
      <c r="H130" s="131" t="s">
        <v>205</v>
      </c>
      <c r="I130" s="131" t="s">
        <v>189</v>
      </c>
      <c r="J130" s="131">
        <v>20</v>
      </c>
      <c r="K130" s="151"/>
    </row>
    <row r="131" spans="2:11" ht="15" customHeight="1">
      <c r="B131" s="149"/>
      <c r="C131" s="110" t="s">
        <v>192</v>
      </c>
      <c r="D131" s="110"/>
      <c r="E131" s="110"/>
      <c r="F131" s="129" t="s">
        <v>193</v>
      </c>
      <c r="G131" s="110"/>
      <c r="H131" s="110" t="s">
        <v>226</v>
      </c>
      <c r="I131" s="110" t="s">
        <v>189</v>
      </c>
      <c r="J131" s="110">
        <v>50</v>
      </c>
      <c r="K131" s="151"/>
    </row>
    <row r="132" spans="2:11" ht="15" customHeight="1">
      <c r="B132" s="149"/>
      <c r="C132" s="110" t="s">
        <v>206</v>
      </c>
      <c r="D132" s="110"/>
      <c r="E132" s="110"/>
      <c r="F132" s="129" t="s">
        <v>193</v>
      </c>
      <c r="G132" s="110"/>
      <c r="H132" s="110" t="s">
        <v>226</v>
      </c>
      <c r="I132" s="110" t="s">
        <v>189</v>
      </c>
      <c r="J132" s="110">
        <v>50</v>
      </c>
      <c r="K132" s="151"/>
    </row>
    <row r="133" spans="2:11" ht="15" customHeight="1">
      <c r="B133" s="149"/>
      <c r="C133" s="110" t="s">
        <v>212</v>
      </c>
      <c r="D133" s="110"/>
      <c r="E133" s="110"/>
      <c r="F133" s="129" t="s">
        <v>193</v>
      </c>
      <c r="G133" s="110"/>
      <c r="H133" s="110" t="s">
        <v>226</v>
      </c>
      <c r="I133" s="110" t="s">
        <v>189</v>
      </c>
      <c r="J133" s="110">
        <v>50</v>
      </c>
      <c r="K133" s="151"/>
    </row>
    <row r="134" spans="2:11" ht="15" customHeight="1">
      <c r="B134" s="149"/>
      <c r="C134" s="110" t="s">
        <v>214</v>
      </c>
      <c r="D134" s="110"/>
      <c r="E134" s="110"/>
      <c r="F134" s="129" t="s">
        <v>193</v>
      </c>
      <c r="G134" s="110"/>
      <c r="H134" s="110" t="s">
        <v>226</v>
      </c>
      <c r="I134" s="110" t="s">
        <v>189</v>
      </c>
      <c r="J134" s="110">
        <v>50</v>
      </c>
      <c r="K134" s="151"/>
    </row>
    <row r="135" spans="2:11" ht="15" customHeight="1">
      <c r="B135" s="149"/>
      <c r="C135" s="110" t="s">
        <v>1308</v>
      </c>
      <c r="D135" s="110"/>
      <c r="E135" s="110"/>
      <c r="F135" s="129" t="s">
        <v>193</v>
      </c>
      <c r="G135" s="110"/>
      <c r="H135" s="110" t="s">
        <v>239</v>
      </c>
      <c r="I135" s="110" t="s">
        <v>189</v>
      </c>
      <c r="J135" s="110">
        <v>255</v>
      </c>
      <c r="K135" s="151"/>
    </row>
    <row r="136" spans="2:11" ht="15" customHeight="1">
      <c r="B136" s="149"/>
      <c r="C136" s="110" t="s">
        <v>216</v>
      </c>
      <c r="D136" s="110"/>
      <c r="E136" s="110"/>
      <c r="F136" s="129" t="s">
        <v>187</v>
      </c>
      <c r="G136" s="110"/>
      <c r="H136" s="110" t="s">
        <v>240</v>
      </c>
      <c r="I136" s="110" t="s">
        <v>218</v>
      </c>
      <c r="J136" s="110"/>
      <c r="K136" s="151"/>
    </row>
    <row r="137" spans="2:11" ht="15" customHeight="1">
      <c r="B137" s="149"/>
      <c r="C137" s="110" t="s">
        <v>219</v>
      </c>
      <c r="D137" s="110"/>
      <c r="E137" s="110"/>
      <c r="F137" s="129" t="s">
        <v>187</v>
      </c>
      <c r="G137" s="110"/>
      <c r="H137" s="110" t="s">
        <v>241</v>
      </c>
      <c r="I137" s="110" t="s">
        <v>221</v>
      </c>
      <c r="J137" s="110"/>
      <c r="K137" s="151"/>
    </row>
    <row r="138" spans="2:11" ht="15" customHeight="1">
      <c r="B138" s="149"/>
      <c r="C138" s="110" t="s">
        <v>222</v>
      </c>
      <c r="D138" s="110"/>
      <c r="E138" s="110"/>
      <c r="F138" s="129" t="s">
        <v>187</v>
      </c>
      <c r="G138" s="110"/>
      <c r="H138" s="110" t="s">
        <v>222</v>
      </c>
      <c r="I138" s="110" t="s">
        <v>221</v>
      </c>
      <c r="J138" s="110"/>
      <c r="K138" s="151"/>
    </row>
    <row r="139" spans="2:11" ht="15" customHeight="1">
      <c r="B139" s="149"/>
      <c r="C139" s="110" t="s">
        <v>1214</v>
      </c>
      <c r="D139" s="110"/>
      <c r="E139" s="110"/>
      <c r="F139" s="129" t="s">
        <v>187</v>
      </c>
      <c r="G139" s="110"/>
      <c r="H139" s="110" t="s">
        <v>242</v>
      </c>
      <c r="I139" s="110" t="s">
        <v>221</v>
      </c>
      <c r="J139" s="110"/>
      <c r="K139" s="151"/>
    </row>
    <row r="140" spans="2:11" ht="15" customHeight="1">
      <c r="B140" s="149"/>
      <c r="C140" s="110" t="s">
        <v>243</v>
      </c>
      <c r="D140" s="110"/>
      <c r="E140" s="110"/>
      <c r="F140" s="129" t="s">
        <v>187</v>
      </c>
      <c r="G140" s="110"/>
      <c r="H140" s="110" t="s">
        <v>244</v>
      </c>
      <c r="I140" s="110" t="s">
        <v>221</v>
      </c>
      <c r="J140" s="110"/>
      <c r="K140" s="151"/>
    </row>
    <row r="141" spans="2:11" ht="15" customHeight="1">
      <c r="B141" s="152"/>
      <c r="C141" s="153"/>
      <c r="D141" s="153"/>
      <c r="E141" s="153"/>
      <c r="F141" s="153"/>
      <c r="G141" s="153"/>
      <c r="H141" s="153"/>
      <c r="I141" s="153"/>
      <c r="J141" s="153"/>
      <c r="K141" s="154"/>
    </row>
    <row r="142" spans="2:11" ht="18.75" customHeight="1">
      <c r="B142" s="106"/>
      <c r="C142" s="106"/>
      <c r="D142" s="106"/>
      <c r="E142" s="106"/>
      <c r="F142" s="141"/>
      <c r="G142" s="106"/>
      <c r="H142" s="106"/>
      <c r="I142" s="106"/>
      <c r="J142" s="106"/>
      <c r="K142" s="106"/>
    </row>
    <row r="143" spans="2:11" ht="18.75" customHeight="1"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</row>
    <row r="144" spans="2:11" ht="7.5" customHeight="1">
      <c r="B144" s="117"/>
      <c r="C144" s="118"/>
      <c r="D144" s="118"/>
      <c r="E144" s="118"/>
      <c r="F144" s="118"/>
      <c r="G144" s="118"/>
      <c r="H144" s="118"/>
      <c r="I144" s="118"/>
      <c r="J144" s="118"/>
      <c r="K144" s="119"/>
    </row>
    <row r="145" spans="2:11" ht="45" customHeight="1">
      <c r="B145" s="120"/>
      <c r="C145" s="373" t="s">
        <v>245</v>
      </c>
      <c r="D145" s="373"/>
      <c r="E145" s="373"/>
      <c r="F145" s="373"/>
      <c r="G145" s="373"/>
      <c r="H145" s="373"/>
      <c r="I145" s="373"/>
      <c r="J145" s="373"/>
      <c r="K145" s="121"/>
    </row>
    <row r="146" spans="2:11" ht="17.25" customHeight="1">
      <c r="B146" s="120"/>
      <c r="C146" s="122" t="s">
        <v>181</v>
      </c>
      <c r="D146" s="122"/>
      <c r="E146" s="122"/>
      <c r="F146" s="122" t="s">
        <v>182</v>
      </c>
      <c r="G146" s="123"/>
      <c r="H146" s="122" t="s">
        <v>1303</v>
      </c>
      <c r="I146" s="122" t="s">
        <v>1233</v>
      </c>
      <c r="J146" s="122" t="s">
        <v>183</v>
      </c>
      <c r="K146" s="121"/>
    </row>
    <row r="147" spans="2:11" ht="17.25" customHeight="1">
      <c r="B147" s="120"/>
      <c r="C147" s="124" t="s">
        <v>184</v>
      </c>
      <c r="D147" s="124"/>
      <c r="E147" s="124"/>
      <c r="F147" s="125" t="s">
        <v>185</v>
      </c>
      <c r="G147" s="126"/>
      <c r="H147" s="124"/>
      <c r="I147" s="124"/>
      <c r="J147" s="124" t="s">
        <v>186</v>
      </c>
      <c r="K147" s="121"/>
    </row>
    <row r="148" spans="2:11" ht="5.25" customHeight="1">
      <c r="B148" s="130"/>
      <c r="C148" s="127"/>
      <c r="D148" s="127"/>
      <c r="E148" s="127"/>
      <c r="F148" s="127"/>
      <c r="G148" s="128"/>
      <c r="H148" s="127"/>
      <c r="I148" s="127"/>
      <c r="J148" s="127"/>
      <c r="K148" s="151"/>
    </row>
    <row r="149" spans="2:11" ht="15" customHeight="1">
      <c r="B149" s="130"/>
      <c r="C149" s="88" t="s">
        <v>190</v>
      </c>
      <c r="D149" s="110"/>
      <c r="E149" s="110"/>
      <c r="F149" s="155" t="s">
        <v>187</v>
      </c>
      <c r="G149" s="110"/>
      <c r="H149" s="88" t="s">
        <v>226</v>
      </c>
      <c r="I149" s="88" t="s">
        <v>189</v>
      </c>
      <c r="J149" s="88">
        <v>120</v>
      </c>
      <c r="K149" s="151"/>
    </row>
    <row r="150" spans="2:11" ht="15" customHeight="1">
      <c r="B150" s="130"/>
      <c r="C150" s="88" t="s">
        <v>235</v>
      </c>
      <c r="D150" s="110"/>
      <c r="E150" s="110"/>
      <c r="F150" s="155" t="s">
        <v>187</v>
      </c>
      <c r="G150" s="110"/>
      <c r="H150" s="88" t="s">
        <v>246</v>
      </c>
      <c r="I150" s="88" t="s">
        <v>189</v>
      </c>
      <c r="J150" s="88" t="s">
        <v>237</v>
      </c>
      <c r="K150" s="151"/>
    </row>
    <row r="151" spans="2:11" ht="15" customHeight="1">
      <c r="B151" s="130"/>
      <c r="C151" s="88" t="s">
        <v>136</v>
      </c>
      <c r="D151" s="110"/>
      <c r="E151" s="110"/>
      <c r="F151" s="155" t="s">
        <v>187</v>
      </c>
      <c r="G151" s="110"/>
      <c r="H151" s="88" t="s">
        <v>247</v>
      </c>
      <c r="I151" s="88" t="s">
        <v>189</v>
      </c>
      <c r="J151" s="88" t="s">
        <v>237</v>
      </c>
      <c r="K151" s="151"/>
    </row>
    <row r="152" spans="2:11" ht="15" customHeight="1">
      <c r="B152" s="130"/>
      <c r="C152" s="88" t="s">
        <v>192</v>
      </c>
      <c r="D152" s="110"/>
      <c r="E152" s="110"/>
      <c r="F152" s="155" t="s">
        <v>193</v>
      </c>
      <c r="G152" s="110"/>
      <c r="H152" s="88" t="s">
        <v>226</v>
      </c>
      <c r="I152" s="88" t="s">
        <v>189</v>
      </c>
      <c r="J152" s="88">
        <v>50</v>
      </c>
      <c r="K152" s="151"/>
    </row>
    <row r="153" spans="2:11" ht="15" customHeight="1">
      <c r="B153" s="130"/>
      <c r="C153" s="88" t="s">
        <v>195</v>
      </c>
      <c r="D153" s="110"/>
      <c r="E153" s="110"/>
      <c r="F153" s="155" t="s">
        <v>187</v>
      </c>
      <c r="G153" s="110"/>
      <c r="H153" s="88" t="s">
        <v>226</v>
      </c>
      <c r="I153" s="88" t="s">
        <v>197</v>
      </c>
      <c r="J153" s="88"/>
      <c r="K153" s="151"/>
    </row>
    <row r="154" spans="2:11" ht="15" customHeight="1">
      <c r="B154" s="130"/>
      <c r="C154" s="88" t="s">
        <v>206</v>
      </c>
      <c r="D154" s="110"/>
      <c r="E154" s="110"/>
      <c r="F154" s="155" t="s">
        <v>193</v>
      </c>
      <c r="G154" s="110"/>
      <c r="H154" s="88" t="s">
        <v>226</v>
      </c>
      <c r="I154" s="88" t="s">
        <v>189</v>
      </c>
      <c r="J154" s="88">
        <v>50</v>
      </c>
      <c r="K154" s="151"/>
    </row>
    <row r="155" spans="2:11" ht="15" customHeight="1">
      <c r="B155" s="130"/>
      <c r="C155" s="88" t="s">
        <v>214</v>
      </c>
      <c r="D155" s="110"/>
      <c r="E155" s="110"/>
      <c r="F155" s="155" t="s">
        <v>193</v>
      </c>
      <c r="G155" s="110"/>
      <c r="H155" s="88" t="s">
        <v>226</v>
      </c>
      <c r="I155" s="88" t="s">
        <v>189</v>
      </c>
      <c r="J155" s="88">
        <v>50</v>
      </c>
      <c r="K155" s="151"/>
    </row>
    <row r="156" spans="2:11" ht="15" customHeight="1">
      <c r="B156" s="130"/>
      <c r="C156" s="88" t="s">
        <v>212</v>
      </c>
      <c r="D156" s="110"/>
      <c r="E156" s="110"/>
      <c r="F156" s="155" t="s">
        <v>193</v>
      </c>
      <c r="G156" s="110"/>
      <c r="H156" s="88" t="s">
        <v>226</v>
      </c>
      <c r="I156" s="88" t="s">
        <v>189</v>
      </c>
      <c r="J156" s="88">
        <v>50</v>
      </c>
      <c r="K156" s="151"/>
    </row>
    <row r="157" spans="2:11" ht="15" customHeight="1">
      <c r="B157" s="130"/>
      <c r="C157" s="88" t="s">
        <v>1289</v>
      </c>
      <c r="D157" s="110"/>
      <c r="E157" s="110"/>
      <c r="F157" s="155" t="s">
        <v>187</v>
      </c>
      <c r="G157" s="110"/>
      <c r="H157" s="88" t="s">
        <v>248</v>
      </c>
      <c r="I157" s="88" t="s">
        <v>189</v>
      </c>
      <c r="J157" s="88" t="s">
        <v>249</v>
      </c>
      <c r="K157" s="151"/>
    </row>
    <row r="158" spans="2:11" ht="15" customHeight="1">
      <c r="B158" s="130"/>
      <c r="C158" s="88" t="s">
        <v>250</v>
      </c>
      <c r="D158" s="110"/>
      <c r="E158" s="110"/>
      <c r="F158" s="155" t="s">
        <v>187</v>
      </c>
      <c r="G158" s="110"/>
      <c r="H158" s="88" t="s">
        <v>251</v>
      </c>
      <c r="I158" s="88" t="s">
        <v>221</v>
      </c>
      <c r="J158" s="88"/>
      <c r="K158" s="151"/>
    </row>
    <row r="159" spans="2:11" ht="15" customHeight="1">
      <c r="B159" s="156"/>
      <c r="C159" s="139"/>
      <c r="D159" s="139"/>
      <c r="E159" s="139"/>
      <c r="F159" s="139"/>
      <c r="G159" s="139"/>
      <c r="H159" s="139"/>
      <c r="I159" s="139"/>
      <c r="J159" s="139"/>
      <c r="K159" s="157"/>
    </row>
    <row r="160" spans="2:11" ht="18.75" customHeight="1">
      <c r="B160" s="106"/>
      <c r="C160" s="110"/>
      <c r="D160" s="110"/>
      <c r="E160" s="110"/>
      <c r="F160" s="129"/>
      <c r="G160" s="110"/>
      <c r="H160" s="110"/>
      <c r="I160" s="110"/>
      <c r="J160" s="110"/>
      <c r="K160" s="106"/>
    </row>
    <row r="161" spans="2:11" ht="18.75" customHeight="1"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</row>
    <row r="162" spans="2:11" ht="7.5" customHeight="1">
      <c r="B162" s="98"/>
      <c r="C162" s="99"/>
      <c r="D162" s="99"/>
      <c r="E162" s="99"/>
      <c r="F162" s="99"/>
      <c r="G162" s="99"/>
      <c r="H162" s="99"/>
      <c r="I162" s="99"/>
      <c r="J162" s="99"/>
      <c r="K162" s="100"/>
    </row>
    <row r="163" spans="2:11" ht="45" customHeight="1">
      <c r="B163" s="101"/>
      <c r="C163" s="369" t="s">
        <v>252</v>
      </c>
      <c r="D163" s="369"/>
      <c r="E163" s="369"/>
      <c r="F163" s="369"/>
      <c r="G163" s="369"/>
      <c r="H163" s="369"/>
      <c r="I163" s="369"/>
      <c r="J163" s="369"/>
      <c r="K163" s="102"/>
    </row>
    <row r="164" spans="2:11" ht="17.25" customHeight="1">
      <c r="B164" s="101"/>
      <c r="C164" s="122" t="s">
        <v>181</v>
      </c>
      <c r="D164" s="122"/>
      <c r="E164" s="122"/>
      <c r="F164" s="122" t="s">
        <v>182</v>
      </c>
      <c r="G164" s="158"/>
      <c r="H164" s="159" t="s">
        <v>1303</v>
      </c>
      <c r="I164" s="159" t="s">
        <v>1233</v>
      </c>
      <c r="J164" s="122" t="s">
        <v>183</v>
      </c>
      <c r="K164" s="102"/>
    </row>
    <row r="165" spans="2:11" ht="17.25" customHeight="1">
      <c r="B165" s="103"/>
      <c r="C165" s="124" t="s">
        <v>184</v>
      </c>
      <c r="D165" s="124"/>
      <c r="E165" s="124"/>
      <c r="F165" s="125" t="s">
        <v>185</v>
      </c>
      <c r="G165" s="160"/>
      <c r="H165" s="161"/>
      <c r="I165" s="161"/>
      <c r="J165" s="124" t="s">
        <v>186</v>
      </c>
      <c r="K165" s="104"/>
    </row>
    <row r="166" spans="2:11" ht="5.25" customHeight="1">
      <c r="B166" s="130"/>
      <c r="C166" s="127"/>
      <c r="D166" s="127"/>
      <c r="E166" s="127"/>
      <c r="F166" s="127"/>
      <c r="G166" s="128"/>
      <c r="H166" s="127"/>
      <c r="I166" s="127"/>
      <c r="J166" s="127"/>
      <c r="K166" s="151"/>
    </row>
    <row r="167" spans="2:11" ht="15" customHeight="1">
      <c r="B167" s="130"/>
      <c r="C167" s="110" t="s">
        <v>190</v>
      </c>
      <c r="D167" s="110"/>
      <c r="E167" s="110"/>
      <c r="F167" s="129" t="s">
        <v>187</v>
      </c>
      <c r="G167" s="110"/>
      <c r="H167" s="110" t="s">
        <v>226</v>
      </c>
      <c r="I167" s="110" t="s">
        <v>189</v>
      </c>
      <c r="J167" s="110">
        <v>120</v>
      </c>
      <c r="K167" s="151"/>
    </row>
    <row r="168" spans="2:11" ht="15" customHeight="1">
      <c r="B168" s="130"/>
      <c r="C168" s="110" t="s">
        <v>235</v>
      </c>
      <c r="D168" s="110"/>
      <c r="E168" s="110"/>
      <c r="F168" s="129" t="s">
        <v>187</v>
      </c>
      <c r="G168" s="110"/>
      <c r="H168" s="110" t="s">
        <v>236</v>
      </c>
      <c r="I168" s="110" t="s">
        <v>189</v>
      </c>
      <c r="J168" s="110" t="s">
        <v>237</v>
      </c>
      <c r="K168" s="151"/>
    </row>
    <row r="169" spans="2:11" ht="15" customHeight="1">
      <c r="B169" s="130"/>
      <c r="C169" s="110" t="s">
        <v>136</v>
      </c>
      <c r="D169" s="110"/>
      <c r="E169" s="110"/>
      <c r="F169" s="129" t="s">
        <v>187</v>
      </c>
      <c r="G169" s="110"/>
      <c r="H169" s="110" t="s">
        <v>253</v>
      </c>
      <c r="I169" s="110" t="s">
        <v>189</v>
      </c>
      <c r="J169" s="110" t="s">
        <v>237</v>
      </c>
      <c r="K169" s="151"/>
    </row>
    <row r="170" spans="2:11" ht="15" customHeight="1">
      <c r="B170" s="130"/>
      <c r="C170" s="110" t="s">
        <v>192</v>
      </c>
      <c r="D170" s="110"/>
      <c r="E170" s="110"/>
      <c r="F170" s="129" t="s">
        <v>193</v>
      </c>
      <c r="G170" s="110"/>
      <c r="H170" s="110" t="s">
        <v>253</v>
      </c>
      <c r="I170" s="110" t="s">
        <v>189</v>
      </c>
      <c r="J170" s="110">
        <v>50</v>
      </c>
      <c r="K170" s="151"/>
    </row>
    <row r="171" spans="2:11" ht="15" customHeight="1">
      <c r="B171" s="130"/>
      <c r="C171" s="110" t="s">
        <v>195</v>
      </c>
      <c r="D171" s="110"/>
      <c r="E171" s="110"/>
      <c r="F171" s="129" t="s">
        <v>187</v>
      </c>
      <c r="G171" s="110"/>
      <c r="H171" s="110" t="s">
        <v>253</v>
      </c>
      <c r="I171" s="110" t="s">
        <v>197</v>
      </c>
      <c r="J171" s="110"/>
      <c r="K171" s="151"/>
    </row>
    <row r="172" spans="2:11" ht="15" customHeight="1">
      <c r="B172" s="130"/>
      <c r="C172" s="110" t="s">
        <v>206</v>
      </c>
      <c r="D172" s="110"/>
      <c r="E172" s="110"/>
      <c r="F172" s="129" t="s">
        <v>193</v>
      </c>
      <c r="G172" s="110"/>
      <c r="H172" s="110" t="s">
        <v>253</v>
      </c>
      <c r="I172" s="110" t="s">
        <v>189</v>
      </c>
      <c r="J172" s="110">
        <v>50</v>
      </c>
      <c r="K172" s="151"/>
    </row>
    <row r="173" spans="2:11" ht="15" customHeight="1">
      <c r="B173" s="130"/>
      <c r="C173" s="110" t="s">
        <v>214</v>
      </c>
      <c r="D173" s="110"/>
      <c r="E173" s="110"/>
      <c r="F173" s="129" t="s">
        <v>193</v>
      </c>
      <c r="G173" s="110"/>
      <c r="H173" s="110" t="s">
        <v>253</v>
      </c>
      <c r="I173" s="110" t="s">
        <v>189</v>
      </c>
      <c r="J173" s="110">
        <v>50</v>
      </c>
      <c r="K173" s="151"/>
    </row>
    <row r="174" spans="2:11" ht="15" customHeight="1">
      <c r="B174" s="130"/>
      <c r="C174" s="110" t="s">
        <v>212</v>
      </c>
      <c r="D174" s="110"/>
      <c r="E174" s="110"/>
      <c r="F174" s="129" t="s">
        <v>193</v>
      </c>
      <c r="G174" s="110"/>
      <c r="H174" s="110" t="s">
        <v>253</v>
      </c>
      <c r="I174" s="110" t="s">
        <v>189</v>
      </c>
      <c r="J174" s="110">
        <v>50</v>
      </c>
      <c r="K174" s="151"/>
    </row>
    <row r="175" spans="2:11" ht="15" customHeight="1">
      <c r="B175" s="130"/>
      <c r="C175" s="110" t="s">
        <v>1302</v>
      </c>
      <c r="D175" s="110"/>
      <c r="E175" s="110"/>
      <c r="F175" s="129" t="s">
        <v>187</v>
      </c>
      <c r="G175" s="110"/>
      <c r="H175" s="110" t="s">
        <v>254</v>
      </c>
      <c r="I175" s="110" t="s">
        <v>255</v>
      </c>
      <c r="J175" s="110"/>
      <c r="K175" s="151"/>
    </row>
    <row r="176" spans="2:11" ht="15" customHeight="1">
      <c r="B176" s="130"/>
      <c r="C176" s="110" t="s">
        <v>1233</v>
      </c>
      <c r="D176" s="110"/>
      <c r="E176" s="110"/>
      <c r="F176" s="129" t="s">
        <v>187</v>
      </c>
      <c r="G176" s="110"/>
      <c r="H176" s="110" t="s">
        <v>256</v>
      </c>
      <c r="I176" s="110" t="s">
        <v>257</v>
      </c>
      <c r="J176" s="110">
        <v>1</v>
      </c>
      <c r="K176" s="151"/>
    </row>
    <row r="177" spans="2:11" ht="15" customHeight="1">
      <c r="B177" s="130"/>
      <c r="C177" s="110" t="s">
        <v>1229</v>
      </c>
      <c r="D177" s="110"/>
      <c r="E177" s="110"/>
      <c r="F177" s="129" t="s">
        <v>187</v>
      </c>
      <c r="G177" s="110"/>
      <c r="H177" s="110" t="s">
        <v>258</v>
      </c>
      <c r="I177" s="110" t="s">
        <v>189</v>
      </c>
      <c r="J177" s="110">
        <v>20</v>
      </c>
      <c r="K177" s="151"/>
    </row>
    <row r="178" spans="2:11" ht="15" customHeight="1">
      <c r="B178" s="130"/>
      <c r="C178" s="110" t="s">
        <v>1303</v>
      </c>
      <c r="D178" s="110"/>
      <c r="E178" s="110"/>
      <c r="F178" s="129" t="s">
        <v>187</v>
      </c>
      <c r="G178" s="110"/>
      <c r="H178" s="110" t="s">
        <v>259</v>
      </c>
      <c r="I178" s="110" t="s">
        <v>189</v>
      </c>
      <c r="J178" s="110">
        <v>255</v>
      </c>
      <c r="K178" s="151"/>
    </row>
    <row r="179" spans="2:11" ht="15" customHeight="1">
      <c r="B179" s="130"/>
      <c r="C179" s="110" t="s">
        <v>1304</v>
      </c>
      <c r="D179" s="110"/>
      <c r="E179" s="110"/>
      <c r="F179" s="129" t="s">
        <v>187</v>
      </c>
      <c r="G179" s="110"/>
      <c r="H179" s="110" t="s">
        <v>152</v>
      </c>
      <c r="I179" s="110" t="s">
        <v>189</v>
      </c>
      <c r="J179" s="110">
        <v>10</v>
      </c>
      <c r="K179" s="151"/>
    </row>
    <row r="180" spans="2:11" ht="15" customHeight="1">
      <c r="B180" s="130"/>
      <c r="C180" s="110" t="s">
        <v>1305</v>
      </c>
      <c r="D180" s="110"/>
      <c r="E180" s="110"/>
      <c r="F180" s="129" t="s">
        <v>187</v>
      </c>
      <c r="G180" s="110"/>
      <c r="H180" s="110" t="s">
        <v>260</v>
      </c>
      <c r="I180" s="110" t="s">
        <v>221</v>
      </c>
      <c r="J180" s="110"/>
      <c r="K180" s="151"/>
    </row>
    <row r="181" spans="2:11" ht="15" customHeight="1">
      <c r="B181" s="130"/>
      <c r="C181" s="110" t="s">
        <v>261</v>
      </c>
      <c r="D181" s="110"/>
      <c r="E181" s="110"/>
      <c r="F181" s="129" t="s">
        <v>187</v>
      </c>
      <c r="G181" s="110"/>
      <c r="H181" s="110" t="s">
        <v>262</v>
      </c>
      <c r="I181" s="110" t="s">
        <v>221</v>
      </c>
      <c r="J181" s="110"/>
      <c r="K181" s="151"/>
    </row>
    <row r="182" spans="2:11" ht="15" customHeight="1">
      <c r="B182" s="130"/>
      <c r="C182" s="110" t="s">
        <v>250</v>
      </c>
      <c r="D182" s="110"/>
      <c r="E182" s="110"/>
      <c r="F182" s="129" t="s">
        <v>187</v>
      </c>
      <c r="G182" s="110"/>
      <c r="H182" s="110" t="s">
        <v>263</v>
      </c>
      <c r="I182" s="110" t="s">
        <v>221</v>
      </c>
      <c r="J182" s="110"/>
      <c r="K182" s="151"/>
    </row>
    <row r="183" spans="2:11" ht="15" customHeight="1">
      <c r="B183" s="130"/>
      <c r="C183" s="110" t="s">
        <v>1307</v>
      </c>
      <c r="D183" s="110"/>
      <c r="E183" s="110"/>
      <c r="F183" s="129" t="s">
        <v>193</v>
      </c>
      <c r="G183" s="110"/>
      <c r="H183" s="110" t="s">
        <v>264</v>
      </c>
      <c r="I183" s="110" t="s">
        <v>189</v>
      </c>
      <c r="J183" s="110">
        <v>50</v>
      </c>
      <c r="K183" s="151"/>
    </row>
    <row r="184" spans="2:11" ht="15" customHeight="1">
      <c r="B184" s="130"/>
      <c r="C184" s="110" t="s">
        <v>265</v>
      </c>
      <c r="D184" s="110"/>
      <c r="E184" s="110"/>
      <c r="F184" s="129" t="s">
        <v>193</v>
      </c>
      <c r="G184" s="110"/>
      <c r="H184" s="110" t="s">
        <v>266</v>
      </c>
      <c r="I184" s="110" t="s">
        <v>267</v>
      </c>
      <c r="J184" s="110"/>
      <c r="K184" s="151"/>
    </row>
    <row r="185" spans="2:11" ht="15" customHeight="1">
      <c r="B185" s="130"/>
      <c r="C185" s="110" t="s">
        <v>268</v>
      </c>
      <c r="D185" s="110"/>
      <c r="E185" s="110"/>
      <c r="F185" s="129" t="s">
        <v>193</v>
      </c>
      <c r="G185" s="110"/>
      <c r="H185" s="110" t="s">
        <v>269</v>
      </c>
      <c r="I185" s="110" t="s">
        <v>267</v>
      </c>
      <c r="J185" s="110"/>
      <c r="K185" s="151"/>
    </row>
    <row r="186" spans="2:11" ht="15" customHeight="1">
      <c r="B186" s="130"/>
      <c r="C186" s="110" t="s">
        <v>270</v>
      </c>
      <c r="D186" s="110"/>
      <c r="E186" s="110"/>
      <c r="F186" s="129" t="s">
        <v>193</v>
      </c>
      <c r="G186" s="110"/>
      <c r="H186" s="110" t="s">
        <v>271</v>
      </c>
      <c r="I186" s="110" t="s">
        <v>267</v>
      </c>
      <c r="J186" s="110"/>
      <c r="K186" s="151"/>
    </row>
    <row r="187" spans="2:11" ht="15" customHeight="1">
      <c r="B187" s="130"/>
      <c r="C187" s="162" t="s">
        <v>272</v>
      </c>
      <c r="D187" s="110"/>
      <c r="E187" s="110"/>
      <c r="F187" s="129" t="s">
        <v>193</v>
      </c>
      <c r="G187" s="110"/>
      <c r="H187" s="110" t="s">
        <v>273</v>
      </c>
      <c r="I187" s="110" t="s">
        <v>274</v>
      </c>
      <c r="J187" s="163" t="s">
        <v>275</v>
      </c>
      <c r="K187" s="151"/>
    </row>
    <row r="188" spans="2:11" ht="15" customHeight="1">
      <c r="B188" s="130"/>
      <c r="C188" s="115" t="s">
        <v>1218</v>
      </c>
      <c r="D188" s="110"/>
      <c r="E188" s="110"/>
      <c r="F188" s="129" t="s">
        <v>187</v>
      </c>
      <c r="G188" s="110"/>
      <c r="H188" s="106" t="s">
        <v>276</v>
      </c>
      <c r="I188" s="110" t="s">
        <v>277</v>
      </c>
      <c r="J188" s="110"/>
      <c r="K188" s="151"/>
    </row>
    <row r="189" spans="2:11" ht="15" customHeight="1">
      <c r="B189" s="130"/>
      <c r="C189" s="115" t="s">
        <v>278</v>
      </c>
      <c r="D189" s="110"/>
      <c r="E189" s="110"/>
      <c r="F189" s="129" t="s">
        <v>187</v>
      </c>
      <c r="G189" s="110"/>
      <c r="H189" s="110" t="s">
        <v>279</v>
      </c>
      <c r="I189" s="110" t="s">
        <v>221</v>
      </c>
      <c r="J189" s="110"/>
      <c r="K189" s="151"/>
    </row>
    <row r="190" spans="2:11" ht="15" customHeight="1">
      <c r="B190" s="130"/>
      <c r="C190" s="115" t="s">
        <v>280</v>
      </c>
      <c r="D190" s="110"/>
      <c r="E190" s="110"/>
      <c r="F190" s="129" t="s">
        <v>187</v>
      </c>
      <c r="G190" s="110"/>
      <c r="H190" s="110" t="s">
        <v>281</v>
      </c>
      <c r="I190" s="110" t="s">
        <v>221</v>
      </c>
      <c r="J190" s="110"/>
      <c r="K190" s="151"/>
    </row>
    <row r="191" spans="2:11" ht="15" customHeight="1">
      <c r="B191" s="130"/>
      <c r="C191" s="115" t="s">
        <v>282</v>
      </c>
      <c r="D191" s="110"/>
      <c r="E191" s="110"/>
      <c r="F191" s="129" t="s">
        <v>193</v>
      </c>
      <c r="G191" s="110"/>
      <c r="H191" s="110" t="s">
        <v>283</v>
      </c>
      <c r="I191" s="110" t="s">
        <v>221</v>
      </c>
      <c r="J191" s="110"/>
      <c r="K191" s="151"/>
    </row>
    <row r="192" spans="2:11" ht="15" customHeight="1">
      <c r="B192" s="156"/>
      <c r="C192" s="164"/>
      <c r="D192" s="139"/>
      <c r="E192" s="139"/>
      <c r="F192" s="139"/>
      <c r="G192" s="139"/>
      <c r="H192" s="139"/>
      <c r="I192" s="139"/>
      <c r="J192" s="139"/>
      <c r="K192" s="157"/>
    </row>
    <row r="193" spans="2:11" ht="18.75" customHeight="1">
      <c r="B193" s="106"/>
      <c r="C193" s="110"/>
      <c r="D193" s="110"/>
      <c r="E193" s="110"/>
      <c r="F193" s="129"/>
      <c r="G193" s="110"/>
      <c r="H193" s="110"/>
      <c r="I193" s="110"/>
      <c r="J193" s="110"/>
      <c r="K193" s="106"/>
    </row>
    <row r="194" spans="2:11" ht="18.75" customHeight="1">
      <c r="B194" s="106"/>
      <c r="C194" s="110"/>
      <c r="D194" s="110"/>
      <c r="E194" s="110"/>
      <c r="F194" s="129"/>
      <c r="G194" s="110"/>
      <c r="H194" s="110"/>
      <c r="I194" s="110"/>
      <c r="J194" s="110"/>
      <c r="K194" s="106"/>
    </row>
    <row r="195" spans="2:11" ht="18.75" customHeight="1">
      <c r="B195" s="116"/>
      <c r="C195" s="116"/>
      <c r="D195" s="116"/>
      <c r="E195" s="116"/>
      <c r="F195" s="116"/>
      <c r="G195" s="116"/>
      <c r="H195" s="116"/>
      <c r="I195" s="116"/>
      <c r="J195" s="116"/>
      <c r="K195" s="116"/>
    </row>
    <row r="196" spans="2:11" ht="13.5">
      <c r="B196" s="98"/>
      <c r="C196" s="99"/>
      <c r="D196" s="99"/>
      <c r="E196" s="99"/>
      <c r="F196" s="99"/>
      <c r="G196" s="99"/>
      <c r="H196" s="99"/>
      <c r="I196" s="99"/>
      <c r="J196" s="99"/>
      <c r="K196" s="100"/>
    </row>
    <row r="197" spans="2:11" ht="21">
      <c r="B197" s="101"/>
      <c r="C197" s="369" t="s">
        <v>284</v>
      </c>
      <c r="D197" s="369"/>
      <c r="E197" s="369"/>
      <c r="F197" s="369"/>
      <c r="G197" s="369"/>
      <c r="H197" s="369"/>
      <c r="I197" s="369"/>
      <c r="J197" s="369"/>
      <c r="K197" s="102"/>
    </row>
    <row r="198" spans="2:11" ht="25.5" customHeight="1">
      <c r="B198" s="101"/>
      <c r="C198" s="87" t="s">
        <v>285</v>
      </c>
      <c r="D198" s="87"/>
      <c r="E198" s="87"/>
      <c r="F198" s="87" t="s">
        <v>286</v>
      </c>
      <c r="G198" s="165"/>
      <c r="H198" s="374" t="s">
        <v>287</v>
      </c>
      <c r="I198" s="374"/>
      <c r="J198" s="374"/>
      <c r="K198" s="102"/>
    </row>
    <row r="199" spans="2:11" ht="5.25" customHeight="1">
      <c r="B199" s="130"/>
      <c r="C199" s="127"/>
      <c r="D199" s="127"/>
      <c r="E199" s="127"/>
      <c r="F199" s="127"/>
      <c r="G199" s="110"/>
      <c r="H199" s="127"/>
      <c r="I199" s="127"/>
      <c r="J199" s="127"/>
      <c r="K199" s="151"/>
    </row>
    <row r="200" spans="2:11" ht="15" customHeight="1">
      <c r="B200" s="130"/>
      <c r="C200" s="110" t="s">
        <v>277</v>
      </c>
      <c r="D200" s="110"/>
      <c r="E200" s="110"/>
      <c r="F200" s="129" t="s">
        <v>1219</v>
      </c>
      <c r="G200" s="110"/>
      <c r="H200" s="371" t="s">
        <v>288</v>
      </c>
      <c r="I200" s="371"/>
      <c r="J200" s="371"/>
      <c r="K200" s="151"/>
    </row>
    <row r="201" spans="2:11" ht="15" customHeight="1">
      <c r="B201" s="130"/>
      <c r="C201" s="136"/>
      <c r="D201" s="110"/>
      <c r="E201" s="110"/>
      <c r="F201" s="129" t="s">
        <v>1220</v>
      </c>
      <c r="G201" s="110"/>
      <c r="H201" s="371" t="s">
        <v>289</v>
      </c>
      <c r="I201" s="371"/>
      <c r="J201" s="371"/>
      <c r="K201" s="151"/>
    </row>
    <row r="202" spans="2:11" ht="15" customHeight="1">
      <c r="B202" s="130"/>
      <c r="C202" s="136"/>
      <c r="D202" s="110"/>
      <c r="E202" s="110"/>
      <c r="F202" s="129" t="s">
        <v>1223</v>
      </c>
      <c r="G202" s="110"/>
      <c r="H202" s="371" t="s">
        <v>290</v>
      </c>
      <c r="I202" s="371"/>
      <c r="J202" s="371"/>
      <c r="K202" s="151"/>
    </row>
    <row r="203" spans="2:11" ht="15" customHeight="1">
      <c r="B203" s="130"/>
      <c r="C203" s="110"/>
      <c r="D203" s="110"/>
      <c r="E203" s="110"/>
      <c r="F203" s="129" t="s">
        <v>1221</v>
      </c>
      <c r="G203" s="110"/>
      <c r="H203" s="371" t="s">
        <v>291</v>
      </c>
      <c r="I203" s="371"/>
      <c r="J203" s="371"/>
      <c r="K203" s="151"/>
    </row>
    <row r="204" spans="2:11" ht="15" customHeight="1">
      <c r="B204" s="130"/>
      <c r="C204" s="110"/>
      <c r="D204" s="110"/>
      <c r="E204" s="110"/>
      <c r="F204" s="129" t="s">
        <v>1222</v>
      </c>
      <c r="G204" s="110"/>
      <c r="H204" s="371" t="s">
        <v>292</v>
      </c>
      <c r="I204" s="371"/>
      <c r="J204" s="371"/>
      <c r="K204" s="151"/>
    </row>
    <row r="205" spans="2:11" ht="15" customHeight="1">
      <c r="B205" s="130"/>
      <c r="C205" s="110"/>
      <c r="D205" s="110"/>
      <c r="E205" s="110"/>
      <c r="F205" s="129"/>
      <c r="G205" s="110"/>
      <c r="H205" s="110"/>
      <c r="I205" s="110"/>
      <c r="J205" s="110"/>
      <c r="K205" s="151"/>
    </row>
    <row r="206" spans="2:11" ht="15" customHeight="1">
      <c r="B206" s="130"/>
      <c r="C206" s="110" t="s">
        <v>233</v>
      </c>
      <c r="D206" s="110"/>
      <c r="E206" s="110"/>
      <c r="F206" s="129" t="s">
        <v>1255</v>
      </c>
      <c r="G206" s="110"/>
      <c r="H206" s="371" t="s">
        <v>293</v>
      </c>
      <c r="I206" s="371"/>
      <c r="J206" s="371"/>
      <c r="K206" s="151"/>
    </row>
    <row r="207" spans="2:11" ht="15" customHeight="1">
      <c r="B207" s="130"/>
      <c r="C207" s="136"/>
      <c r="D207" s="110"/>
      <c r="E207" s="110"/>
      <c r="F207" s="129" t="s">
        <v>133</v>
      </c>
      <c r="G207" s="110"/>
      <c r="H207" s="371" t="s">
        <v>134</v>
      </c>
      <c r="I207" s="371"/>
      <c r="J207" s="371"/>
      <c r="K207" s="151"/>
    </row>
    <row r="208" spans="2:11" ht="15" customHeight="1">
      <c r="B208" s="130"/>
      <c r="C208" s="110"/>
      <c r="D208" s="110"/>
      <c r="E208" s="110"/>
      <c r="F208" s="129" t="s">
        <v>131</v>
      </c>
      <c r="G208" s="110"/>
      <c r="H208" s="371" t="s">
        <v>294</v>
      </c>
      <c r="I208" s="371"/>
      <c r="J208" s="371"/>
      <c r="K208" s="151"/>
    </row>
    <row r="209" spans="2:11" ht="15" customHeight="1">
      <c r="B209" s="166"/>
      <c r="C209" s="136"/>
      <c r="D209" s="136"/>
      <c r="E209" s="136"/>
      <c r="F209" s="129" t="s">
        <v>1276</v>
      </c>
      <c r="G209" s="115"/>
      <c r="H209" s="375" t="s">
        <v>135</v>
      </c>
      <c r="I209" s="375"/>
      <c r="J209" s="375"/>
      <c r="K209" s="167"/>
    </row>
    <row r="210" spans="2:11" ht="15" customHeight="1">
      <c r="B210" s="166"/>
      <c r="C210" s="136"/>
      <c r="D210" s="136"/>
      <c r="E210" s="136"/>
      <c r="F210" s="129" t="s">
        <v>402</v>
      </c>
      <c r="G210" s="115"/>
      <c r="H210" s="375" t="s">
        <v>114</v>
      </c>
      <c r="I210" s="375"/>
      <c r="J210" s="375"/>
      <c r="K210" s="167"/>
    </row>
    <row r="211" spans="2:11" ht="15" customHeight="1">
      <c r="B211" s="166"/>
      <c r="C211" s="136"/>
      <c r="D211" s="136"/>
      <c r="E211" s="136"/>
      <c r="F211" s="168"/>
      <c r="G211" s="115"/>
      <c r="H211" s="169"/>
      <c r="I211" s="169"/>
      <c r="J211" s="169"/>
      <c r="K211" s="167"/>
    </row>
    <row r="212" spans="2:11" ht="15" customHeight="1">
      <c r="B212" s="166"/>
      <c r="C212" s="110" t="s">
        <v>257</v>
      </c>
      <c r="D212" s="136"/>
      <c r="E212" s="136"/>
      <c r="F212" s="129">
        <v>1</v>
      </c>
      <c r="G212" s="115"/>
      <c r="H212" s="375" t="s">
        <v>295</v>
      </c>
      <c r="I212" s="375"/>
      <c r="J212" s="375"/>
      <c r="K212" s="167"/>
    </row>
    <row r="213" spans="2:11" ht="15" customHeight="1">
      <c r="B213" s="166"/>
      <c r="C213" s="136"/>
      <c r="D213" s="136"/>
      <c r="E213" s="136"/>
      <c r="F213" s="129">
        <v>2</v>
      </c>
      <c r="G213" s="115"/>
      <c r="H213" s="375" t="s">
        <v>296</v>
      </c>
      <c r="I213" s="375"/>
      <c r="J213" s="375"/>
      <c r="K213" s="167"/>
    </row>
    <row r="214" spans="2:11" ht="15" customHeight="1">
      <c r="B214" s="166"/>
      <c r="C214" s="136"/>
      <c r="D214" s="136"/>
      <c r="E214" s="136"/>
      <c r="F214" s="129">
        <v>3</v>
      </c>
      <c r="G214" s="115"/>
      <c r="H214" s="375" t="s">
        <v>297</v>
      </c>
      <c r="I214" s="375"/>
      <c r="J214" s="375"/>
      <c r="K214" s="167"/>
    </row>
    <row r="215" spans="2:11" ht="15" customHeight="1">
      <c r="B215" s="166"/>
      <c r="C215" s="136"/>
      <c r="D215" s="136"/>
      <c r="E215" s="136"/>
      <c r="F215" s="129">
        <v>4</v>
      </c>
      <c r="G215" s="115"/>
      <c r="H215" s="375" t="s">
        <v>298</v>
      </c>
      <c r="I215" s="375"/>
      <c r="J215" s="375"/>
      <c r="K215" s="167"/>
    </row>
    <row r="216" spans="2:11" ht="12.75" customHeight="1">
      <c r="B216" s="170"/>
      <c r="C216" s="171"/>
      <c r="D216" s="171"/>
      <c r="E216" s="171"/>
      <c r="F216" s="171"/>
      <c r="G216" s="171"/>
      <c r="H216" s="171"/>
      <c r="I216" s="171"/>
      <c r="J216" s="171"/>
      <c r="K216" s="172"/>
    </row>
  </sheetData>
  <sheetProtection formatCells="0" formatColumns="0" formatRows="0" insertColumns="0" insertRows="0" insertHyperlinks="0" deleteColumns="0" deleteRows="0" sort="0" autoFilter="0" pivotTables="0"/>
  <mergeCells count="77">
    <mergeCell ref="C145:J145"/>
    <mergeCell ref="C197:J197"/>
    <mergeCell ref="H215:J215"/>
    <mergeCell ref="H213:J213"/>
    <mergeCell ref="H210:J210"/>
    <mergeCell ref="H209:J209"/>
    <mergeCell ref="H212:J212"/>
    <mergeCell ref="H214:J214"/>
    <mergeCell ref="H207:J207"/>
    <mergeCell ref="H208:J208"/>
    <mergeCell ref="H203:J203"/>
    <mergeCell ref="H201:J201"/>
    <mergeCell ref="H206:J206"/>
    <mergeCell ref="H204:J204"/>
    <mergeCell ref="H202:J202"/>
    <mergeCell ref="D59:J59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52:J52"/>
    <mergeCell ref="C53:J53"/>
    <mergeCell ref="C55:J55"/>
    <mergeCell ref="D56:J56"/>
    <mergeCell ref="D58:J58"/>
    <mergeCell ref="C50:J50"/>
    <mergeCell ref="G38:J38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D49:J49"/>
    <mergeCell ref="E48:J48"/>
    <mergeCell ref="G36:J36"/>
    <mergeCell ref="G37:J37"/>
    <mergeCell ref="E46:J46"/>
    <mergeCell ref="E47:J4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63"/>
  <sheetViews>
    <sheetView showGridLines="0" workbookViewId="0" topLeftCell="A1">
      <pane ySplit="1" topLeftCell="A251" activePane="bottomLeft" state="frozen"/>
      <selection pane="bottomLeft" activeCell="F253" sqref="F253"/>
    </sheetView>
  </sheetViews>
  <sheetFormatPr defaultColWidth="9.33203125" defaultRowHeight="13.5"/>
  <cols>
    <col min="1" max="1" width="8.33203125" style="175" customWidth="1"/>
    <col min="2" max="2" width="1.66796875" style="175" customWidth="1"/>
    <col min="3" max="3" width="4.16015625" style="175" customWidth="1"/>
    <col min="4" max="4" width="4.33203125" style="175" customWidth="1"/>
    <col min="5" max="5" width="17.16015625" style="175" customWidth="1"/>
    <col min="6" max="6" width="75" style="175" customWidth="1"/>
    <col min="7" max="7" width="8.66015625" style="175" customWidth="1"/>
    <col min="8" max="8" width="11.16015625" style="175" customWidth="1"/>
    <col min="9" max="9" width="12.66015625" style="175" customWidth="1"/>
    <col min="10" max="10" width="23.5" style="175" customWidth="1"/>
    <col min="11" max="11" width="15.5" style="175" customWidth="1"/>
    <col min="12" max="12" width="9.33203125" style="175" customWidth="1"/>
    <col min="13" max="18" width="9.33203125" style="175" hidden="1" customWidth="1"/>
    <col min="19" max="19" width="8.16015625" style="175" hidden="1" customWidth="1"/>
    <col min="20" max="20" width="29.66015625" style="175" hidden="1" customWidth="1"/>
    <col min="21" max="21" width="16.33203125" style="175" hidden="1" customWidth="1"/>
    <col min="22" max="22" width="12.33203125" style="175" customWidth="1"/>
    <col min="23" max="23" width="16.33203125" style="175" customWidth="1"/>
    <col min="24" max="24" width="12.33203125" style="175" customWidth="1"/>
    <col min="25" max="25" width="15" style="175" customWidth="1"/>
    <col min="26" max="26" width="11" style="175" customWidth="1"/>
    <col min="27" max="27" width="15" style="175" customWidth="1"/>
    <col min="28" max="28" width="16.33203125" style="175" customWidth="1"/>
    <col min="29" max="29" width="11" style="175" customWidth="1"/>
    <col min="30" max="30" width="15" style="175" customWidth="1"/>
    <col min="31" max="31" width="16.33203125" style="175" customWidth="1"/>
    <col min="32" max="43" width="9.33203125" style="175" customWidth="1"/>
    <col min="44" max="65" width="9.33203125" style="175" hidden="1" customWidth="1"/>
    <col min="66" max="16384" width="9.33203125" style="175" customWidth="1"/>
  </cols>
  <sheetData>
    <row r="1" spans="1:70" ht="21.75" customHeight="1">
      <c r="A1" s="89"/>
      <c r="B1" s="8"/>
      <c r="C1" s="8"/>
      <c r="D1" s="9" t="s">
        <v>1173</v>
      </c>
      <c r="E1" s="8"/>
      <c r="F1" s="173" t="s">
        <v>1279</v>
      </c>
      <c r="G1" s="357" t="s">
        <v>1280</v>
      </c>
      <c r="H1" s="357"/>
      <c r="I1" s="8"/>
      <c r="J1" s="173" t="s">
        <v>1281</v>
      </c>
      <c r="K1" s="9" t="s">
        <v>1282</v>
      </c>
      <c r="L1" s="173" t="s">
        <v>1283</v>
      </c>
      <c r="M1" s="173"/>
      <c r="N1" s="173"/>
      <c r="O1" s="173"/>
      <c r="P1" s="173"/>
      <c r="Q1" s="173"/>
      <c r="R1" s="173"/>
      <c r="S1" s="173"/>
      <c r="T1" s="173"/>
      <c r="U1" s="174"/>
      <c r="V1" s="174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</row>
    <row r="2" spans="3:46" ht="36.95" customHeight="1">
      <c r="L2" s="362" t="s">
        <v>1180</v>
      </c>
      <c r="M2" s="363"/>
      <c r="N2" s="363"/>
      <c r="O2" s="363"/>
      <c r="P2" s="363"/>
      <c r="Q2" s="363"/>
      <c r="R2" s="363"/>
      <c r="S2" s="363"/>
      <c r="T2" s="363"/>
      <c r="U2" s="363"/>
      <c r="V2" s="363"/>
      <c r="AT2" s="176" t="s">
        <v>1256</v>
      </c>
    </row>
    <row r="3" spans="2:46" ht="6.95" customHeight="1">
      <c r="B3" s="177"/>
      <c r="C3" s="178"/>
      <c r="D3" s="178"/>
      <c r="E3" s="178"/>
      <c r="F3" s="178"/>
      <c r="G3" s="178"/>
      <c r="H3" s="178"/>
      <c r="I3" s="178"/>
      <c r="J3" s="178"/>
      <c r="K3" s="179"/>
      <c r="AT3" s="176" t="s">
        <v>1257</v>
      </c>
    </row>
    <row r="4" spans="2:46" ht="36.95" customHeight="1">
      <c r="B4" s="180"/>
      <c r="C4" s="181"/>
      <c r="D4" s="182" t="s">
        <v>1284</v>
      </c>
      <c r="E4" s="181"/>
      <c r="F4" s="181"/>
      <c r="G4" s="181"/>
      <c r="H4" s="181"/>
      <c r="I4" s="181"/>
      <c r="J4" s="181"/>
      <c r="K4" s="183"/>
      <c r="M4" s="184" t="s">
        <v>1185</v>
      </c>
      <c r="AT4" s="176" t="s">
        <v>1178</v>
      </c>
    </row>
    <row r="5" spans="2:11" ht="6.95" customHeight="1">
      <c r="B5" s="180"/>
      <c r="C5" s="181"/>
      <c r="D5" s="181"/>
      <c r="E5" s="181"/>
      <c r="F5" s="181"/>
      <c r="G5" s="181"/>
      <c r="H5" s="181"/>
      <c r="I5" s="181"/>
      <c r="J5" s="181"/>
      <c r="K5" s="183"/>
    </row>
    <row r="6" spans="2:11" ht="15">
      <c r="B6" s="180"/>
      <c r="C6" s="181"/>
      <c r="D6" s="185" t="s">
        <v>1191</v>
      </c>
      <c r="E6" s="181"/>
      <c r="F6" s="181"/>
      <c r="G6" s="181"/>
      <c r="H6" s="181"/>
      <c r="I6" s="181"/>
      <c r="J6" s="181"/>
      <c r="K6" s="183"/>
    </row>
    <row r="7" spans="2:11" ht="16.5" customHeight="1">
      <c r="B7" s="180"/>
      <c r="C7" s="181"/>
      <c r="D7" s="181"/>
      <c r="E7" s="358" t="str">
        <f>'Rekapitulace stavby'!K6</f>
        <v>Chlum Sv. Máří - Inženýrské sítě pro 8 RD</v>
      </c>
      <c r="F7" s="359"/>
      <c r="G7" s="359"/>
      <c r="H7" s="359"/>
      <c r="I7" s="181"/>
      <c r="J7" s="181"/>
      <c r="K7" s="183"/>
    </row>
    <row r="8" spans="2:11" s="186" customFormat="1" ht="15">
      <c r="B8" s="187"/>
      <c r="C8" s="188"/>
      <c r="D8" s="185" t="s">
        <v>1285</v>
      </c>
      <c r="E8" s="188"/>
      <c r="F8" s="188"/>
      <c r="G8" s="188"/>
      <c r="H8" s="188"/>
      <c r="I8" s="188"/>
      <c r="J8" s="188"/>
      <c r="K8" s="189"/>
    </row>
    <row r="9" spans="2:11" s="186" customFormat="1" ht="36.95" customHeight="1">
      <c r="B9" s="187"/>
      <c r="C9" s="188"/>
      <c r="D9" s="188"/>
      <c r="E9" s="360" t="s">
        <v>1286</v>
      </c>
      <c r="F9" s="361"/>
      <c r="G9" s="361"/>
      <c r="H9" s="361"/>
      <c r="I9" s="188"/>
      <c r="J9" s="188"/>
      <c r="K9" s="189"/>
    </row>
    <row r="10" spans="2:11" s="186" customFormat="1" ht="13.5">
      <c r="B10" s="187"/>
      <c r="C10" s="188"/>
      <c r="D10" s="188"/>
      <c r="E10" s="188"/>
      <c r="F10" s="188"/>
      <c r="G10" s="188"/>
      <c r="H10" s="188"/>
      <c r="I10" s="188"/>
      <c r="J10" s="188"/>
      <c r="K10" s="189"/>
    </row>
    <row r="11" spans="2:11" s="186" customFormat="1" ht="14.45" customHeight="1">
      <c r="B11" s="187"/>
      <c r="C11" s="188"/>
      <c r="D11" s="185" t="s">
        <v>1194</v>
      </c>
      <c r="E11" s="188"/>
      <c r="F11" s="190" t="s">
        <v>1177</v>
      </c>
      <c r="G11" s="188"/>
      <c r="H11" s="188"/>
      <c r="I11" s="185" t="s">
        <v>1195</v>
      </c>
      <c r="J11" s="190" t="s">
        <v>1177</v>
      </c>
      <c r="K11" s="189"/>
    </row>
    <row r="12" spans="2:11" s="186" customFormat="1" ht="14.45" customHeight="1">
      <c r="B12" s="187"/>
      <c r="C12" s="188"/>
      <c r="D12" s="185" t="s">
        <v>1197</v>
      </c>
      <c r="E12" s="188"/>
      <c r="F12" s="190" t="s">
        <v>1198</v>
      </c>
      <c r="G12" s="188"/>
      <c r="H12" s="188"/>
      <c r="I12" s="185" t="s">
        <v>1199</v>
      </c>
      <c r="J12" s="191" t="str">
        <f>'Rekapitulace stavby'!AN8</f>
        <v>3.10.2017</v>
      </c>
      <c r="K12" s="189"/>
    </row>
    <row r="13" spans="2:11" s="186" customFormat="1" ht="10.9" customHeight="1">
      <c r="B13" s="187"/>
      <c r="C13" s="188"/>
      <c r="D13" s="188"/>
      <c r="E13" s="188"/>
      <c r="F13" s="188"/>
      <c r="G13" s="188"/>
      <c r="H13" s="188"/>
      <c r="I13" s="188"/>
      <c r="J13" s="188"/>
      <c r="K13" s="189"/>
    </row>
    <row r="14" spans="2:11" s="186" customFormat="1" ht="14.45" customHeight="1">
      <c r="B14" s="187"/>
      <c r="C14" s="188"/>
      <c r="D14" s="185" t="s">
        <v>1203</v>
      </c>
      <c r="E14" s="188"/>
      <c r="F14" s="188"/>
      <c r="G14" s="188"/>
      <c r="H14" s="188"/>
      <c r="I14" s="185" t="s">
        <v>1204</v>
      </c>
      <c r="J14" s="190" t="str">
        <f>IF('Rekapitulace stavby'!AN10="","",'Rekapitulace stavby'!AN10)</f>
        <v/>
      </c>
      <c r="K14" s="189"/>
    </row>
    <row r="15" spans="2:11" s="186" customFormat="1" ht="18" customHeight="1">
      <c r="B15" s="187"/>
      <c r="C15" s="188"/>
      <c r="D15" s="188"/>
      <c r="E15" s="190" t="str">
        <f>IF('Rekapitulace stavby'!E11="","",'Rekapitulace stavby'!E11)</f>
        <v xml:space="preserve"> </v>
      </c>
      <c r="F15" s="188"/>
      <c r="G15" s="188"/>
      <c r="H15" s="188"/>
      <c r="I15" s="185" t="s">
        <v>1206</v>
      </c>
      <c r="J15" s="190" t="str">
        <f>IF('Rekapitulace stavby'!AN11="","",'Rekapitulace stavby'!AN11)</f>
        <v/>
      </c>
      <c r="K15" s="189"/>
    </row>
    <row r="16" spans="2:11" s="186" customFormat="1" ht="6.95" customHeight="1">
      <c r="B16" s="187"/>
      <c r="C16" s="188"/>
      <c r="D16" s="188"/>
      <c r="E16" s="188"/>
      <c r="F16" s="188"/>
      <c r="G16" s="188"/>
      <c r="H16" s="188"/>
      <c r="I16" s="188"/>
      <c r="J16" s="188"/>
      <c r="K16" s="189"/>
    </row>
    <row r="17" spans="2:11" s="186" customFormat="1" ht="14.45" customHeight="1">
      <c r="B17" s="187"/>
      <c r="C17" s="188"/>
      <c r="D17" s="185" t="s">
        <v>1207</v>
      </c>
      <c r="E17" s="188"/>
      <c r="F17" s="188"/>
      <c r="G17" s="188"/>
      <c r="H17" s="188"/>
      <c r="I17" s="185" t="s">
        <v>1204</v>
      </c>
      <c r="J17" s="190" t="str">
        <f>IF('Rekapitulace stavby'!AN13="Vyplň údaj","",IF('Rekapitulace stavby'!AN13="","",'Rekapitulace stavby'!AN13))</f>
        <v/>
      </c>
      <c r="K17" s="189"/>
    </row>
    <row r="18" spans="2:11" s="186" customFormat="1" ht="18" customHeight="1">
      <c r="B18" s="187"/>
      <c r="C18" s="188"/>
      <c r="D18" s="188"/>
      <c r="E18" s="190" t="str">
        <f>IF('Rekapitulace stavby'!E14="Vyplň údaj","",IF('Rekapitulace stavby'!E14="","",'Rekapitulace stavby'!E14))</f>
        <v/>
      </c>
      <c r="F18" s="188"/>
      <c r="G18" s="188"/>
      <c r="H18" s="188"/>
      <c r="I18" s="185" t="s">
        <v>1206</v>
      </c>
      <c r="J18" s="190" t="str">
        <f>IF('Rekapitulace stavby'!AN14="Vyplň údaj","",IF('Rekapitulace stavby'!AN14="","",'Rekapitulace stavby'!AN14))</f>
        <v/>
      </c>
      <c r="K18" s="189"/>
    </row>
    <row r="19" spans="2:11" s="186" customFormat="1" ht="6.95" customHeight="1">
      <c r="B19" s="187"/>
      <c r="C19" s="188"/>
      <c r="D19" s="188"/>
      <c r="E19" s="188"/>
      <c r="F19" s="188"/>
      <c r="G19" s="188"/>
      <c r="H19" s="188"/>
      <c r="I19" s="188"/>
      <c r="J19" s="188"/>
      <c r="K19" s="189"/>
    </row>
    <row r="20" spans="2:11" s="186" customFormat="1" ht="14.45" customHeight="1">
      <c r="B20" s="187"/>
      <c r="C20" s="188"/>
      <c r="D20" s="185" t="s">
        <v>1209</v>
      </c>
      <c r="E20" s="188"/>
      <c r="F20" s="188"/>
      <c r="G20" s="188"/>
      <c r="H20" s="188"/>
      <c r="I20" s="185" t="s">
        <v>1204</v>
      </c>
      <c r="J20" s="190" t="s">
        <v>1177</v>
      </c>
      <c r="K20" s="189"/>
    </row>
    <row r="21" spans="2:11" s="186" customFormat="1" ht="18" customHeight="1">
      <c r="B21" s="187"/>
      <c r="C21" s="188"/>
      <c r="D21" s="188"/>
      <c r="E21" s="190" t="s">
        <v>1210</v>
      </c>
      <c r="F21" s="188"/>
      <c r="G21" s="188"/>
      <c r="H21" s="188"/>
      <c r="I21" s="185" t="s">
        <v>1206</v>
      </c>
      <c r="J21" s="190" t="s">
        <v>1177</v>
      </c>
      <c r="K21" s="189"/>
    </row>
    <row r="22" spans="2:11" s="186" customFormat="1" ht="6.95" customHeight="1">
      <c r="B22" s="187"/>
      <c r="C22" s="188"/>
      <c r="D22" s="188"/>
      <c r="E22" s="188"/>
      <c r="F22" s="188"/>
      <c r="G22" s="188"/>
      <c r="H22" s="188"/>
      <c r="I22" s="188"/>
      <c r="J22" s="188"/>
      <c r="K22" s="189"/>
    </row>
    <row r="23" spans="2:11" s="186" customFormat="1" ht="14.45" customHeight="1">
      <c r="B23" s="187"/>
      <c r="C23" s="188"/>
      <c r="D23" s="185" t="s">
        <v>1212</v>
      </c>
      <c r="E23" s="188"/>
      <c r="F23" s="188"/>
      <c r="G23" s="188"/>
      <c r="H23" s="188"/>
      <c r="I23" s="188"/>
      <c r="J23" s="188"/>
      <c r="K23" s="189"/>
    </row>
    <row r="24" spans="2:11" s="195" customFormat="1" ht="85.5" customHeight="1">
      <c r="B24" s="192"/>
      <c r="C24" s="193"/>
      <c r="D24" s="193"/>
      <c r="E24" s="364" t="s">
        <v>1287</v>
      </c>
      <c r="F24" s="364"/>
      <c r="G24" s="364"/>
      <c r="H24" s="364"/>
      <c r="I24" s="193"/>
      <c r="J24" s="193"/>
      <c r="K24" s="194"/>
    </row>
    <row r="25" spans="2:11" s="186" customFormat="1" ht="6.95" customHeight="1">
      <c r="B25" s="187"/>
      <c r="C25" s="188"/>
      <c r="D25" s="188"/>
      <c r="E25" s="188"/>
      <c r="F25" s="188"/>
      <c r="G25" s="188"/>
      <c r="H25" s="188"/>
      <c r="I25" s="188"/>
      <c r="J25" s="188"/>
      <c r="K25" s="189"/>
    </row>
    <row r="26" spans="2:11" s="186" customFormat="1" ht="6.95" customHeight="1">
      <c r="B26" s="187"/>
      <c r="C26" s="188"/>
      <c r="D26" s="196"/>
      <c r="E26" s="196"/>
      <c r="F26" s="196"/>
      <c r="G26" s="196"/>
      <c r="H26" s="196"/>
      <c r="I26" s="196"/>
      <c r="J26" s="196"/>
      <c r="K26" s="197"/>
    </row>
    <row r="27" spans="2:11" s="186" customFormat="1" ht="25.35" customHeight="1">
      <c r="B27" s="187"/>
      <c r="C27" s="188"/>
      <c r="D27" s="198" t="s">
        <v>1214</v>
      </c>
      <c r="E27" s="188"/>
      <c r="F27" s="188"/>
      <c r="G27" s="188"/>
      <c r="H27" s="188"/>
      <c r="I27" s="188"/>
      <c r="J27" s="199">
        <f>ROUND(J84,2)</f>
        <v>0</v>
      </c>
      <c r="K27" s="189"/>
    </row>
    <row r="28" spans="2:11" s="186" customFormat="1" ht="6.95" customHeight="1">
      <c r="B28" s="187"/>
      <c r="C28" s="188"/>
      <c r="D28" s="196"/>
      <c r="E28" s="196"/>
      <c r="F28" s="196"/>
      <c r="G28" s="196"/>
      <c r="H28" s="196"/>
      <c r="I28" s="196"/>
      <c r="J28" s="196"/>
      <c r="K28" s="197"/>
    </row>
    <row r="29" spans="2:11" s="186" customFormat="1" ht="14.45" customHeight="1">
      <c r="B29" s="187"/>
      <c r="C29" s="188"/>
      <c r="D29" s="188"/>
      <c r="E29" s="188"/>
      <c r="F29" s="200" t="s">
        <v>1216</v>
      </c>
      <c r="G29" s="188"/>
      <c r="H29" s="188"/>
      <c r="I29" s="200" t="s">
        <v>1215</v>
      </c>
      <c r="J29" s="200" t="s">
        <v>1217</v>
      </c>
      <c r="K29" s="189"/>
    </row>
    <row r="30" spans="2:11" s="186" customFormat="1" ht="14.45" customHeight="1">
      <c r="B30" s="187"/>
      <c r="C30" s="188"/>
      <c r="D30" s="201" t="s">
        <v>1218</v>
      </c>
      <c r="E30" s="201" t="s">
        <v>1219</v>
      </c>
      <c r="F30" s="202">
        <f>ROUND(SUM(BE84:BE262),2)</f>
        <v>0</v>
      </c>
      <c r="G30" s="188"/>
      <c r="H30" s="188"/>
      <c r="I30" s="203">
        <v>0.21</v>
      </c>
      <c r="J30" s="202">
        <f>ROUND(ROUND((SUM(BE84:BE262)),2)*I30,2)</f>
        <v>0</v>
      </c>
      <c r="K30" s="189"/>
    </row>
    <row r="31" spans="2:11" s="186" customFormat="1" ht="14.45" customHeight="1">
      <c r="B31" s="187"/>
      <c r="C31" s="188"/>
      <c r="D31" s="188"/>
      <c r="E31" s="201" t="s">
        <v>1220</v>
      </c>
      <c r="F31" s="202">
        <f>ROUND(SUM(BF84:BF262),2)</f>
        <v>0</v>
      </c>
      <c r="G31" s="188"/>
      <c r="H31" s="188"/>
      <c r="I31" s="203">
        <v>0.15</v>
      </c>
      <c r="J31" s="202">
        <f>ROUND(ROUND((SUM(BF84:BF262)),2)*I31,2)</f>
        <v>0</v>
      </c>
      <c r="K31" s="189"/>
    </row>
    <row r="32" spans="2:11" s="186" customFormat="1" ht="14.45" customHeight="1" hidden="1">
      <c r="B32" s="187"/>
      <c r="C32" s="188"/>
      <c r="D32" s="188"/>
      <c r="E32" s="201" t="s">
        <v>1221</v>
      </c>
      <c r="F32" s="202">
        <f>ROUND(SUM(BG84:BG262),2)</f>
        <v>0</v>
      </c>
      <c r="G32" s="188"/>
      <c r="H32" s="188"/>
      <c r="I32" s="203">
        <v>0.21</v>
      </c>
      <c r="J32" s="202">
        <v>0</v>
      </c>
      <c r="K32" s="189"/>
    </row>
    <row r="33" spans="2:11" s="186" customFormat="1" ht="14.45" customHeight="1" hidden="1">
      <c r="B33" s="187"/>
      <c r="C33" s="188"/>
      <c r="D33" s="188"/>
      <c r="E33" s="201" t="s">
        <v>1222</v>
      </c>
      <c r="F33" s="202">
        <f>ROUND(SUM(BH84:BH262),2)</f>
        <v>0</v>
      </c>
      <c r="G33" s="188"/>
      <c r="H33" s="188"/>
      <c r="I33" s="203">
        <v>0.15</v>
      </c>
      <c r="J33" s="202">
        <v>0</v>
      </c>
      <c r="K33" s="189"/>
    </row>
    <row r="34" spans="2:11" s="186" customFormat="1" ht="14.45" customHeight="1" hidden="1">
      <c r="B34" s="187"/>
      <c r="C34" s="188"/>
      <c r="D34" s="188"/>
      <c r="E34" s="201" t="s">
        <v>1223</v>
      </c>
      <c r="F34" s="202">
        <f>ROUND(SUM(BI84:BI262),2)</f>
        <v>0</v>
      </c>
      <c r="G34" s="188"/>
      <c r="H34" s="188"/>
      <c r="I34" s="203">
        <v>0</v>
      </c>
      <c r="J34" s="202">
        <v>0</v>
      </c>
      <c r="K34" s="189"/>
    </row>
    <row r="35" spans="2:11" s="186" customFormat="1" ht="6.95" customHeight="1">
      <c r="B35" s="187"/>
      <c r="C35" s="188"/>
      <c r="D35" s="188"/>
      <c r="E35" s="188"/>
      <c r="F35" s="188"/>
      <c r="G35" s="188"/>
      <c r="H35" s="188"/>
      <c r="I35" s="188"/>
      <c r="J35" s="188"/>
      <c r="K35" s="189"/>
    </row>
    <row r="36" spans="2:11" s="186" customFormat="1" ht="25.35" customHeight="1">
      <c r="B36" s="187"/>
      <c r="C36" s="204"/>
      <c r="D36" s="205" t="s">
        <v>1224</v>
      </c>
      <c r="E36" s="206"/>
      <c r="F36" s="206"/>
      <c r="G36" s="207" t="s">
        <v>1225</v>
      </c>
      <c r="H36" s="208" t="s">
        <v>1226</v>
      </c>
      <c r="I36" s="206"/>
      <c r="J36" s="209">
        <f>SUM(J27:J34)</f>
        <v>0</v>
      </c>
      <c r="K36" s="210"/>
    </row>
    <row r="37" spans="2:11" s="186" customFormat="1" ht="14.45" customHeight="1">
      <c r="B37" s="211"/>
      <c r="C37" s="212"/>
      <c r="D37" s="212"/>
      <c r="E37" s="212"/>
      <c r="F37" s="212"/>
      <c r="G37" s="212"/>
      <c r="H37" s="212"/>
      <c r="I37" s="212"/>
      <c r="J37" s="212"/>
      <c r="K37" s="213"/>
    </row>
    <row r="41" spans="2:11" s="186" customFormat="1" ht="6.95" customHeight="1">
      <c r="B41" s="214"/>
      <c r="C41" s="215"/>
      <c r="D41" s="215"/>
      <c r="E41" s="215"/>
      <c r="F41" s="215"/>
      <c r="G41" s="215"/>
      <c r="H41" s="215"/>
      <c r="I41" s="215"/>
      <c r="J41" s="215"/>
      <c r="K41" s="216"/>
    </row>
    <row r="42" spans="2:11" s="186" customFormat="1" ht="36.95" customHeight="1">
      <c r="B42" s="187"/>
      <c r="C42" s="182" t="s">
        <v>1288</v>
      </c>
      <c r="D42" s="188"/>
      <c r="E42" s="188"/>
      <c r="F42" s="188"/>
      <c r="G42" s="188"/>
      <c r="H42" s="188"/>
      <c r="I42" s="188"/>
      <c r="J42" s="188"/>
      <c r="K42" s="189"/>
    </row>
    <row r="43" spans="2:11" s="186" customFormat="1" ht="6.95" customHeight="1">
      <c r="B43" s="187"/>
      <c r="C43" s="188"/>
      <c r="D43" s="188"/>
      <c r="E43" s="188"/>
      <c r="F43" s="188"/>
      <c r="G43" s="188"/>
      <c r="H43" s="188"/>
      <c r="I43" s="188"/>
      <c r="J43" s="188"/>
      <c r="K43" s="189"/>
    </row>
    <row r="44" spans="2:11" s="186" customFormat="1" ht="14.45" customHeight="1">
      <c r="B44" s="187"/>
      <c r="C44" s="185" t="s">
        <v>1191</v>
      </c>
      <c r="D44" s="188"/>
      <c r="E44" s="188"/>
      <c r="F44" s="188"/>
      <c r="G44" s="188"/>
      <c r="H44" s="188"/>
      <c r="I44" s="188"/>
      <c r="J44" s="188"/>
      <c r="K44" s="189"/>
    </row>
    <row r="45" spans="2:11" s="186" customFormat="1" ht="16.5" customHeight="1">
      <c r="B45" s="187"/>
      <c r="C45" s="188"/>
      <c r="D45" s="188"/>
      <c r="E45" s="358" t="str">
        <f>E7</f>
        <v>Chlum Sv. Máří - Inženýrské sítě pro 8 RD</v>
      </c>
      <c r="F45" s="359"/>
      <c r="G45" s="359"/>
      <c r="H45" s="359"/>
      <c r="I45" s="188"/>
      <c r="J45" s="188"/>
      <c r="K45" s="189"/>
    </row>
    <row r="46" spans="2:11" s="186" customFormat="1" ht="14.45" customHeight="1">
      <c r="B46" s="187"/>
      <c r="C46" s="185" t="s">
        <v>1285</v>
      </c>
      <c r="D46" s="188"/>
      <c r="E46" s="188"/>
      <c r="F46" s="188"/>
      <c r="G46" s="188"/>
      <c r="H46" s="188"/>
      <c r="I46" s="188"/>
      <c r="J46" s="188"/>
      <c r="K46" s="189"/>
    </row>
    <row r="47" spans="2:11" s="186" customFormat="1" ht="17.25" customHeight="1">
      <c r="B47" s="187"/>
      <c r="C47" s="188"/>
      <c r="D47" s="188"/>
      <c r="E47" s="360" t="str">
        <f>E9</f>
        <v>SO 01 - Komunikace a terénní úpravy</v>
      </c>
      <c r="F47" s="361"/>
      <c r="G47" s="361"/>
      <c r="H47" s="361"/>
      <c r="I47" s="188"/>
      <c r="J47" s="188"/>
      <c r="K47" s="189"/>
    </row>
    <row r="48" spans="2:11" s="186" customFormat="1" ht="6.95" customHeight="1">
      <c r="B48" s="187"/>
      <c r="C48" s="188"/>
      <c r="D48" s="188"/>
      <c r="E48" s="188"/>
      <c r="F48" s="188"/>
      <c r="G48" s="188"/>
      <c r="H48" s="188"/>
      <c r="I48" s="188"/>
      <c r="J48" s="188"/>
      <c r="K48" s="189"/>
    </row>
    <row r="49" spans="2:11" s="186" customFormat="1" ht="18" customHeight="1">
      <c r="B49" s="187"/>
      <c r="C49" s="185" t="s">
        <v>1197</v>
      </c>
      <c r="D49" s="188"/>
      <c r="E49" s="188"/>
      <c r="F49" s="190" t="str">
        <f>F12</f>
        <v>Chlum Sv. Máří</v>
      </c>
      <c r="G49" s="188"/>
      <c r="H49" s="188"/>
      <c r="I49" s="185" t="s">
        <v>1199</v>
      </c>
      <c r="J49" s="191" t="str">
        <f>IF(J12="","",J12)</f>
        <v>3.10.2017</v>
      </c>
      <c r="K49" s="189"/>
    </row>
    <row r="50" spans="2:11" s="186" customFormat="1" ht="6.95" customHeight="1">
      <c r="B50" s="187"/>
      <c r="C50" s="188"/>
      <c r="D50" s="188"/>
      <c r="E50" s="188"/>
      <c r="F50" s="188"/>
      <c r="G50" s="188"/>
      <c r="H50" s="188"/>
      <c r="I50" s="188"/>
      <c r="J50" s="188"/>
      <c r="K50" s="189"/>
    </row>
    <row r="51" spans="2:11" s="186" customFormat="1" ht="15">
      <c r="B51" s="187"/>
      <c r="C51" s="185" t="s">
        <v>1203</v>
      </c>
      <c r="D51" s="188"/>
      <c r="E51" s="188"/>
      <c r="F51" s="190" t="str">
        <f>E15</f>
        <v xml:space="preserve"> </v>
      </c>
      <c r="G51" s="188"/>
      <c r="H51" s="188"/>
      <c r="I51" s="185" t="s">
        <v>1209</v>
      </c>
      <c r="J51" s="364" t="str">
        <f>E21</f>
        <v>KV ENGINEERING s.r.o.</v>
      </c>
      <c r="K51" s="189"/>
    </row>
    <row r="52" spans="2:11" s="186" customFormat="1" ht="14.45" customHeight="1">
      <c r="B52" s="187"/>
      <c r="C52" s="185" t="s">
        <v>1207</v>
      </c>
      <c r="D52" s="188"/>
      <c r="E52" s="188"/>
      <c r="F52" s="190" t="str">
        <f>IF(E18="","",E18)</f>
        <v/>
      </c>
      <c r="G52" s="188"/>
      <c r="H52" s="188"/>
      <c r="I52" s="188"/>
      <c r="J52" s="365"/>
      <c r="K52" s="189"/>
    </row>
    <row r="53" spans="2:11" s="186" customFormat="1" ht="10.35" customHeight="1">
      <c r="B53" s="187"/>
      <c r="C53" s="188"/>
      <c r="D53" s="188"/>
      <c r="E53" s="188"/>
      <c r="F53" s="188"/>
      <c r="G53" s="188"/>
      <c r="H53" s="188"/>
      <c r="I53" s="188"/>
      <c r="J53" s="188"/>
      <c r="K53" s="189"/>
    </row>
    <row r="54" spans="2:11" s="186" customFormat="1" ht="29.25" customHeight="1">
      <c r="B54" s="187"/>
      <c r="C54" s="217" t="s">
        <v>1289</v>
      </c>
      <c r="D54" s="204"/>
      <c r="E54" s="204"/>
      <c r="F54" s="204"/>
      <c r="G54" s="204"/>
      <c r="H54" s="204"/>
      <c r="I54" s="204"/>
      <c r="J54" s="218" t="s">
        <v>1290</v>
      </c>
      <c r="K54" s="219"/>
    </row>
    <row r="55" spans="2:11" s="186" customFormat="1" ht="10.35" customHeight="1">
      <c r="B55" s="187"/>
      <c r="C55" s="188"/>
      <c r="D55" s="188"/>
      <c r="E55" s="188"/>
      <c r="F55" s="188"/>
      <c r="G55" s="188"/>
      <c r="H55" s="188"/>
      <c r="I55" s="188"/>
      <c r="J55" s="188"/>
      <c r="K55" s="189"/>
    </row>
    <row r="56" spans="2:47" s="186" customFormat="1" ht="29.25" customHeight="1">
      <c r="B56" s="187"/>
      <c r="C56" s="220" t="s">
        <v>1291</v>
      </c>
      <c r="D56" s="188"/>
      <c r="E56" s="188"/>
      <c r="F56" s="188"/>
      <c r="G56" s="188"/>
      <c r="H56" s="188"/>
      <c r="I56" s="188"/>
      <c r="J56" s="199">
        <f>J84</f>
        <v>0</v>
      </c>
      <c r="K56" s="189"/>
      <c r="AU56" s="176" t="s">
        <v>1292</v>
      </c>
    </row>
    <row r="57" spans="2:11" s="227" customFormat="1" ht="24.95" customHeight="1">
      <c r="B57" s="221"/>
      <c r="C57" s="222"/>
      <c r="D57" s="223" t="s">
        <v>1293</v>
      </c>
      <c r="E57" s="224"/>
      <c r="F57" s="224"/>
      <c r="G57" s="224"/>
      <c r="H57" s="224"/>
      <c r="I57" s="224"/>
      <c r="J57" s="225">
        <f>J85</f>
        <v>0</v>
      </c>
      <c r="K57" s="226"/>
    </row>
    <row r="58" spans="2:11" s="234" customFormat="1" ht="19.9" customHeight="1">
      <c r="B58" s="228"/>
      <c r="C58" s="229"/>
      <c r="D58" s="230" t="s">
        <v>1294</v>
      </c>
      <c r="E58" s="231"/>
      <c r="F58" s="231"/>
      <c r="G58" s="231"/>
      <c r="H58" s="231"/>
      <c r="I58" s="231"/>
      <c r="J58" s="232">
        <f>J86</f>
        <v>0</v>
      </c>
      <c r="K58" s="233"/>
    </row>
    <row r="59" spans="2:11" s="234" customFormat="1" ht="19.9" customHeight="1">
      <c r="B59" s="228"/>
      <c r="C59" s="229"/>
      <c r="D59" s="230" t="s">
        <v>1295</v>
      </c>
      <c r="E59" s="231"/>
      <c r="F59" s="231"/>
      <c r="G59" s="231"/>
      <c r="H59" s="231"/>
      <c r="I59" s="231"/>
      <c r="J59" s="232">
        <f>J132</f>
        <v>0</v>
      </c>
      <c r="K59" s="233"/>
    </row>
    <row r="60" spans="2:11" s="234" customFormat="1" ht="19.9" customHeight="1">
      <c r="B60" s="228"/>
      <c r="C60" s="229"/>
      <c r="D60" s="230" t="s">
        <v>1296</v>
      </c>
      <c r="E60" s="231"/>
      <c r="F60" s="231"/>
      <c r="G60" s="231"/>
      <c r="H60" s="231"/>
      <c r="I60" s="231"/>
      <c r="J60" s="232">
        <f>J151</f>
        <v>0</v>
      </c>
      <c r="K60" s="233"/>
    </row>
    <row r="61" spans="2:11" s="234" customFormat="1" ht="19.9" customHeight="1">
      <c r="B61" s="228"/>
      <c r="C61" s="229"/>
      <c r="D61" s="230" t="s">
        <v>1297</v>
      </c>
      <c r="E61" s="231"/>
      <c r="F61" s="231"/>
      <c r="G61" s="231"/>
      <c r="H61" s="231"/>
      <c r="I61" s="231"/>
      <c r="J61" s="232">
        <f>J186</f>
        <v>0</v>
      </c>
      <c r="K61" s="233"/>
    </row>
    <row r="62" spans="2:11" s="234" customFormat="1" ht="14.85" customHeight="1">
      <c r="B62" s="228"/>
      <c r="C62" s="229"/>
      <c r="D62" s="230" t="s">
        <v>1298</v>
      </c>
      <c r="E62" s="231"/>
      <c r="F62" s="231"/>
      <c r="G62" s="231"/>
      <c r="H62" s="231"/>
      <c r="I62" s="231"/>
      <c r="J62" s="232">
        <f>J187</f>
        <v>0</v>
      </c>
      <c r="K62" s="233"/>
    </row>
    <row r="63" spans="2:11" s="234" customFormat="1" ht="14.85" customHeight="1">
      <c r="B63" s="228"/>
      <c r="C63" s="229"/>
      <c r="D63" s="230" t="s">
        <v>1299</v>
      </c>
      <c r="E63" s="231"/>
      <c r="F63" s="231"/>
      <c r="G63" s="231"/>
      <c r="H63" s="231"/>
      <c r="I63" s="231"/>
      <c r="J63" s="232">
        <f>J250</f>
        <v>0</v>
      </c>
      <c r="K63" s="233"/>
    </row>
    <row r="64" spans="2:11" s="234" customFormat="1" ht="19.9" customHeight="1">
      <c r="B64" s="228"/>
      <c r="C64" s="229"/>
      <c r="D64" s="230" t="s">
        <v>1300</v>
      </c>
      <c r="E64" s="231"/>
      <c r="F64" s="231"/>
      <c r="G64" s="231"/>
      <c r="H64" s="231"/>
      <c r="I64" s="231"/>
      <c r="J64" s="232">
        <f>J260</f>
        <v>0</v>
      </c>
      <c r="K64" s="233"/>
    </row>
    <row r="65" spans="2:11" s="186" customFormat="1" ht="21.75" customHeight="1">
      <c r="B65" s="187"/>
      <c r="C65" s="188"/>
      <c r="D65" s="188"/>
      <c r="E65" s="188"/>
      <c r="F65" s="188"/>
      <c r="G65" s="188"/>
      <c r="H65" s="188"/>
      <c r="I65" s="188"/>
      <c r="J65" s="188"/>
      <c r="K65" s="189"/>
    </row>
    <row r="66" spans="2:11" s="186" customFormat="1" ht="6.95" customHeight="1">
      <c r="B66" s="211"/>
      <c r="C66" s="212"/>
      <c r="D66" s="212"/>
      <c r="E66" s="212"/>
      <c r="F66" s="212"/>
      <c r="G66" s="212"/>
      <c r="H66" s="212"/>
      <c r="I66" s="212"/>
      <c r="J66" s="212"/>
      <c r="K66" s="213"/>
    </row>
    <row r="70" spans="2:12" s="186" customFormat="1" ht="6.95" customHeight="1">
      <c r="B70" s="214"/>
      <c r="C70" s="215"/>
      <c r="D70" s="215"/>
      <c r="E70" s="215"/>
      <c r="F70" s="215"/>
      <c r="G70" s="215"/>
      <c r="H70" s="215"/>
      <c r="I70" s="215"/>
      <c r="J70" s="215"/>
      <c r="K70" s="215"/>
      <c r="L70" s="187"/>
    </row>
    <row r="71" spans="2:12" s="186" customFormat="1" ht="36.95" customHeight="1">
      <c r="B71" s="187"/>
      <c r="C71" s="235" t="s">
        <v>1301</v>
      </c>
      <c r="L71" s="187"/>
    </row>
    <row r="72" spans="2:12" s="186" customFormat="1" ht="6.95" customHeight="1">
      <c r="B72" s="187"/>
      <c r="L72" s="187"/>
    </row>
    <row r="73" spans="2:12" s="186" customFormat="1" ht="14.45" customHeight="1">
      <c r="B73" s="187"/>
      <c r="C73" s="236" t="s">
        <v>1191</v>
      </c>
      <c r="L73" s="187"/>
    </row>
    <row r="74" spans="2:12" s="186" customFormat="1" ht="16.5" customHeight="1">
      <c r="B74" s="187"/>
      <c r="E74" s="366" t="str">
        <f>E7</f>
        <v>Chlum Sv. Máří - Inženýrské sítě pro 8 RD</v>
      </c>
      <c r="F74" s="367"/>
      <c r="G74" s="367"/>
      <c r="H74" s="367"/>
      <c r="L74" s="187"/>
    </row>
    <row r="75" spans="2:12" s="186" customFormat="1" ht="14.45" customHeight="1">
      <c r="B75" s="187"/>
      <c r="C75" s="236" t="s">
        <v>1285</v>
      </c>
      <c r="L75" s="187"/>
    </row>
    <row r="76" spans="2:12" s="186" customFormat="1" ht="17.25" customHeight="1">
      <c r="B76" s="187"/>
      <c r="E76" s="355" t="str">
        <f>E9</f>
        <v>SO 01 - Komunikace a terénní úpravy</v>
      </c>
      <c r="F76" s="356"/>
      <c r="G76" s="356"/>
      <c r="H76" s="356"/>
      <c r="L76" s="187"/>
    </row>
    <row r="77" spans="2:12" s="186" customFormat="1" ht="6.95" customHeight="1">
      <c r="B77" s="187"/>
      <c r="L77" s="187"/>
    </row>
    <row r="78" spans="2:12" s="186" customFormat="1" ht="18" customHeight="1">
      <c r="B78" s="187"/>
      <c r="C78" s="236" t="s">
        <v>1197</v>
      </c>
      <c r="F78" s="237" t="str">
        <f>F12</f>
        <v>Chlum Sv. Máří</v>
      </c>
      <c r="I78" s="236" t="s">
        <v>1199</v>
      </c>
      <c r="J78" s="238" t="str">
        <f>IF(J12="","",J12)</f>
        <v>3.10.2017</v>
      </c>
      <c r="L78" s="187"/>
    </row>
    <row r="79" spans="2:12" s="186" customFormat="1" ht="6.95" customHeight="1">
      <c r="B79" s="187"/>
      <c r="L79" s="187"/>
    </row>
    <row r="80" spans="2:12" s="186" customFormat="1" ht="15">
      <c r="B80" s="187"/>
      <c r="C80" s="236" t="s">
        <v>1203</v>
      </c>
      <c r="F80" s="237" t="str">
        <f>E15</f>
        <v xml:space="preserve"> </v>
      </c>
      <c r="I80" s="236" t="s">
        <v>1209</v>
      </c>
      <c r="J80" s="237" t="str">
        <f>E21</f>
        <v>KV ENGINEERING s.r.o.</v>
      </c>
      <c r="L80" s="187"/>
    </row>
    <row r="81" spans="2:12" s="186" customFormat="1" ht="14.45" customHeight="1">
      <c r="B81" s="187"/>
      <c r="C81" s="236" t="s">
        <v>1207</v>
      </c>
      <c r="F81" s="237" t="str">
        <f>IF(E18="","",E18)</f>
        <v/>
      </c>
      <c r="L81" s="187"/>
    </row>
    <row r="82" spans="2:12" s="186" customFormat="1" ht="10.35" customHeight="1">
      <c r="B82" s="187"/>
      <c r="L82" s="187"/>
    </row>
    <row r="83" spans="2:20" s="246" customFormat="1" ht="29.25" customHeight="1">
      <c r="B83" s="239"/>
      <c r="C83" s="240" t="s">
        <v>1302</v>
      </c>
      <c r="D83" s="241" t="s">
        <v>1233</v>
      </c>
      <c r="E83" s="241" t="s">
        <v>1229</v>
      </c>
      <c r="F83" s="241" t="s">
        <v>1303</v>
      </c>
      <c r="G83" s="241" t="s">
        <v>1304</v>
      </c>
      <c r="H83" s="241" t="s">
        <v>1305</v>
      </c>
      <c r="I83" s="241" t="s">
        <v>1306</v>
      </c>
      <c r="J83" s="241" t="s">
        <v>1290</v>
      </c>
      <c r="K83" s="242" t="s">
        <v>1307</v>
      </c>
      <c r="L83" s="239"/>
      <c r="M83" s="243" t="s">
        <v>1308</v>
      </c>
      <c r="N83" s="244" t="s">
        <v>1218</v>
      </c>
      <c r="O83" s="244" t="s">
        <v>1309</v>
      </c>
      <c r="P83" s="244" t="s">
        <v>1310</v>
      </c>
      <c r="Q83" s="244" t="s">
        <v>1311</v>
      </c>
      <c r="R83" s="244" t="s">
        <v>1312</v>
      </c>
      <c r="S83" s="244" t="s">
        <v>1313</v>
      </c>
      <c r="T83" s="245" t="s">
        <v>1314</v>
      </c>
    </row>
    <row r="84" spans="2:63" s="186" customFormat="1" ht="29.25" customHeight="1">
      <c r="B84" s="187"/>
      <c r="C84" s="247" t="s">
        <v>1291</v>
      </c>
      <c r="J84" s="248">
        <f>BK84</f>
        <v>0</v>
      </c>
      <c r="L84" s="187"/>
      <c r="M84" s="249"/>
      <c r="N84" s="196"/>
      <c r="O84" s="196"/>
      <c r="P84" s="250">
        <f>P85</f>
        <v>0</v>
      </c>
      <c r="Q84" s="196"/>
      <c r="R84" s="250">
        <f>R85</f>
        <v>1851.0087263999994</v>
      </c>
      <c r="S84" s="196"/>
      <c r="T84" s="251">
        <f>T85</f>
        <v>0</v>
      </c>
      <c r="AT84" s="176" t="s">
        <v>1247</v>
      </c>
      <c r="AU84" s="176" t="s">
        <v>1292</v>
      </c>
      <c r="BK84" s="252">
        <f>BK85</f>
        <v>0</v>
      </c>
    </row>
    <row r="85" spans="2:63" s="254" customFormat="1" ht="37.35" customHeight="1">
      <c r="B85" s="253"/>
      <c r="D85" s="255" t="s">
        <v>1247</v>
      </c>
      <c r="E85" s="256" t="s">
        <v>1315</v>
      </c>
      <c r="F85" s="256" t="s">
        <v>1316</v>
      </c>
      <c r="J85" s="257">
        <f>BK85</f>
        <v>0</v>
      </c>
      <c r="L85" s="253"/>
      <c r="M85" s="258"/>
      <c r="N85" s="259"/>
      <c r="O85" s="259"/>
      <c r="P85" s="260">
        <f>P86+P132+P151+P186+P260</f>
        <v>0</v>
      </c>
      <c r="Q85" s="259"/>
      <c r="R85" s="260">
        <f>R86+R132+R151+R186+R260</f>
        <v>1851.0087263999994</v>
      </c>
      <c r="S85" s="259"/>
      <c r="T85" s="261">
        <f>T86+T132+T151+T186+T260</f>
        <v>0</v>
      </c>
      <c r="AR85" s="255" t="s">
        <v>1196</v>
      </c>
      <c r="AT85" s="262" t="s">
        <v>1247</v>
      </c>
      <c r="AU85" s="262" t="s">
        <v>1248</v>
      </c>
      <c r="AY85" s="255" t="s">
        <v>1317</v>
      </c>
      <c r="BK85" s="263">
        <f>BK86+BK132+BK151+BK186+BK260</f>
        <v>0</v>
      </c>
    </row>
    <row r="86" spans="2:63" s="254" customFormat="1" ht="19.9" customHeight="1">
      <c r="B86" s="253"/>
      <c r="D86" s="255" t="s">
        <v>1247</v>
      </c>
      <c r="E86" s="264" t="s">
        <v>1196</v>
      </c>
      <c r="F86" s="264" t="s">
        <v>1318</v>
      </c>
      <c r="J86" s="265">
        <f>BK86</f>
        <v>0</v>
      </c>
      <c r="L86" s="253"/>
      <c r="M86" s="258"/>
      <c r="N86" s="259"/>
      <c r="O86" s="259"/>
      <c r="P86" s="260">
        <f>SUM(P87:P131)</f>
        <v>0</v>
      </c>
      <c r="Q86" s="259"/>
      <c r="R86" s="260">
        <f>SUM(R87:R131)</f>
        <v>0.01335</v>
      </c>
      <c r="S86" s="259"/>
      <c r="T86" s="261">
        <f>SUM(T87:T131)</f>
        <v>0</v>
      </c>
      <c r="AR86" s="255" t="s">
        <v>1196</v>
      </c>
      <c r="AT86" s="262" t="s">
        <v>1247</v>
      </c>
      <c r="AU86" s="262" t="s">
        <v>1196</v>
      </c>
      <c r="AY86" s="255" t="s">
        <v>1317</v>
      </c>
      <c r="BK86" s="263">
        <f>SUM(BK87:BK131)</f>
        <v>0</v>
      </c>
    </row>
    <row r="87" spans="2:65" s="186" customFormat="1" ht="16.5" customHeight="1">
      <c r="B87" s="187"/>
      <c r="C87" s="266" t="s">
        <v>1196</v>
      </c>
      <c r="D87" s="266" t="s">
        <v>1319</v>
      </c>
      <c r="E87" s="267" t="s">
        <v>1320</v>
      </c>
      <c r="F87" s="268" t="s">
        <v>1321</v>
      </c>
      <c r="G87" s="269" t="s">
        <v>1322</v>
      </c>
      <c r="H87" s="270">
        <v>1013.6</v>
      </c>
      <c r="I87" s="91"/>
      <c r="J87" s="271">
        <f>ROUND(I87*H87,2)</f>
        <v>0</v>
      </c>
      <c r="K87" s="268" t="s">
        <v>1323</v>
      </c>
      <c r="L87" s="187"/>
      <c r="M87" s="272" t="s">
        <v>1177</v>
      </c>
      <c r="N87" s="273" t="s">
        <v>1219</v>
      </c>
      <c r="O87" s="188"/>
      <c r="P87" s="274">
        <f>O87*H87</f>
        <v>0</v>
      </c>
      <c r="Q87" s="274">
        <v>0</v>
      </c>
      <c r="R87" s="274">
        <f>Q87*H87</f>
        <v>0</v>
      </c>
      <c r="S87" s="274">
        <v>0</v>
      </c>
      <c r="T87" s="275">
        <f>S87*H87</f>
        <v>0</v>
      </c>
      <c r="AR87" s="176" t="s">
        <v>1324</v>
      </c>
      <c r="AT87" s="176" t="s">
        <v>1319</v>
      </c>
      <c r="AU87" s="176" t="s">
        <v>1257</v>
      </c>
      <c r="AY87" s="176" t="s">
        <v>1317</v>
      </c>
      <c r="BE87" s="276">
        <f>IF(N87="základní",J87,0)</f>
        <v>0</v>
      </c>
      <c r="BF87" s="276">
        <f>IF(N87="snížená",J87,0)</f>
        <v>0</v>
      </c>
      <c r="BG87" s="276">
        <f>IF(N87="zákl. přenesená",J87,0)</f>
        <v>0</v>
      </c>
      <c r="BH87" s="276">
        <f>IF(N87="sníž. přenesená",J87,0)</f>
        <v>0</v>
      </c>
      <c r="BI87" s="276">
        <f>IF(N87="nulová",J87,0)</f>
        <v>0</v>
      </c>
      <c r="BJ87" s="176" t="s">
        <v>1196</v>
      </c>
      <c r="BK87" s="276">
        <f>ROUND(I87*H87,2)</f>
        <v>0</v>
      </c>
      <c r="BL87" s="176" t="s">
        <v>1324</v>
      </c>
      <c r="BM87" s="176" t="s">
        <v>1325</v>
      </c>
    </row>
    <row r="88" spans="2:47" s="186" customFormat="1" ht="13.5">
      <c r="B88" s="187"/>
      <c r="D88" s="277" t="s">
        <v>1326</v>
      </c>
      <c r="F88" s="278" t="s">
        <v>1327</v>
      </c>
      <c r="I88" s="92"/>
      <c r="L88" s="187"/>
      <c r="M88" s="279"/>
      <c r="N88" s="188"/>
      <c r="O88" s="188"/>
      <c r="P88" s="188"/>
      <c r="Q88" s="188"/>
      <c r="R88" s="188"/>
      <c r="S88" s="188"/>
      <c r="T88" s="280"/>
      <c r="AT88" s="176" t="s">
        <v>1326</v>
      </c>
      <c r="AU88" s="176" t="s">
        <v>1257</v>
      </c>
    </row>
    <row r="89" spans="2:65" s="186" customFormat="1" ht="16.5" customHeight="1">
      <c r="B89" s="187"/>
      <c r="C89" s="266" t="s">
        <v>1257</v>
      </c>
      <c r="D89" s="266" t="s">
        <v>1319</v>
      </c>
      <c r="E89" s="267" t="s">
        <v>1320</v>
      </c>
      <c r="F89" s="268" t="s">
        <v>1321</v>
      </c>
      <c r="G89" s="269" t="s">
        <v>1322</v>
      </c>
      <c r="H89" s="270">
        <v>1850</v>
      </c>
      <c r="I89" s="91"/>
      <c r="J89" s="271">
        <f>ROUND(I89*H89,2)</f>
        <v>0</v>
      </c>
      <c r="K89" s="268" t="s">
        <v>1323</v>
      </c>
      <c r="L89" s="187"/>
      <c r="M89" s="272" t="s">
        <v>1177</v>
      </c>
      <c r="N89" s="273" t="s">
        <v>1219</v>
      </c>
      <c r="O89" s="188"/>
      <c r="P89" s="274">
        <f>O89*H89</f>
        <v>0</v>
      </c>
      <c r="Q89" s="274">
        <v>0</v>
      </c>
      <c r="R89" s="274">
        <f>Q89*H89</f>
        <v>0</v>
      </c>
      <c r="S89" s="274">
        <v>0</v>
      </c>
      <c r="T89" s="275">
        <f>S89*H89</f>
        <v>0</v>
      </c>
      <c r="AR89" s="176" t="s">
        <v>1324</v>
      </c>
      <c r="AT89" s="176" t="s">
        <v>1319</v>
      </c>
      <c r="AU89" s="176" t="s">
        <v>1257</v>
      </c>
      <c r="AY89" s="176" t="s">
        <v>1317</v>
      </c>
      <c r="BE89" s="276">
        <f>IF(N89="základní",J89,0)</f>
        <v>0</v>
      </c>
      <c r="BF89" s="276">
        <f>IF(N89="snížená",J89,0)</f>
        <v>0</v>
      </c>
      <c r="BG89" s="276">
        <f>IF(N89="zákl. přenesená",J89,0)</f>
        <v>0</v>
      </c>
      <c r="BH89" s="276">
        <f>IF(N89="sníž. přenesená",J89,0)</f>
        <v>0</v>
      </c>
      <c r="BI89" s="276">
        <f>IF(N89="nulová",J89,0)</f>
        <v>0</v>
      </c>
      <c r="BJ89" s="176" t="s">
        <v>1196</v>
      </c>
      <c r="BK89" s="276">
        <f>ROUND(I89*H89,2)</f>
        <v>0</v>
      </c>
      <c r="BL89" s="176" t="s">
        <v>1324</v>
      </c>
      <c r="BM89" s="176" t="s">
        <v>1328</v>
      </c>
    </row>
    <row r="90" spans="2:47" s="186" customFormat="1" ht="13.5">
      <c r="B90" s="187"/>
      <c r="D90" s="277" t="s">
        <v>1326</v>
      </c>
      <c r="F90" s="278" t="s">
        <v>1327</v>
      </c>
      <c r="I90" s="92"/>
      <c r="L90" s="187"/>
      <c r="M90" s="279"/>
      <c r="N90" s="188"/>
      <c r="O90" s="188"/>
      <c r="P90" s="188"/>
      <c r="Q90" s="188"/>
      <c r="R90" s="188"/>
      <c r="S90" s="188"/>
      <c r="T90" s="280"/>
      <c r="AT90" s="176" t="s">
        <v>1326</v>
      </c>
      <c r="AU90" s="176" t="s">
        <v>1257</v>
      </c>
    </row>
    <row r="91" spans="2:65" s="186" customFormat="1" ht="25.5" customHeight="1">
      <c r="B91" s="187"/>
      <c r="C91" s="266" t="s">
        <v>1329</v>
      </c>
      <c r="D91" s="266" t="s">
        <v>1319</v>
      </c>
      <c r="E91" s="267" t="s">
        <v>1330</v>
      </c>
      <c r="F91" s="268" t="s">
        <v>1331</v>
      </c>
      <c r="G91" s="269" t="s">
        <v>1332</v>
      </c>
      <c r="H91" s="270">
        <v>547.765</v>
      </c>
      <c r="I91" s="91"/>
      <c r="J91" s="271">
        <f>ROUND(I91*H91,2)</f>
        <v>0</v>
      </c>
      <c r="K91" s="268" t="s">
        <v>1323</v>
      </c>
      <c r="L91" s="187"/>
      <c r="M91" s="272" t="s">
        <v>1177</v>
      </c>
      <c r="N91" s="273" t="s">
        <v>1219</v>
      </c>
      <c r="O91" s="188"/>
      <c r="P91" s="274">
        <f>O91*H91</f>
        <v>0</v>
      </c>
      <c r="Q91" s="274">
        <v>0</v>
      </c>
      <c r="R91" s="274">
        <f>Q91*H91</f>
        <v>0</v>
      </c>
      <c r="S91" s="274">
        <v>0</v>
      </c>
      <c r="T91" s="275">
        <f>S91*H91</f>
        <v>0</v>
      </c>
      <c r="AR91" s="176" t="s">
        <v>1324</v>
      </c>
      <c r="AT91" s="176" t="s">
        <v>1319</v>
      </c>
      <c r="AU91" s="176" t="s">
        <v>1257</v>
      </c>
      <c r="AY91" s="176" t="s">
        <v>1317</v>
      </c>
      <c r="BE91" s="276">
        <f>IF(N91="základní",J91,0)</f>
        <v>0</v>
      </c>
      <c r="BF91" s="276">
        <f>IF(N91="snížená",J91,0)</f>
        <v>0</v>
      </c>
      <c r="BG91" s="276">
        <f>IF(N91="zákl. přenesená",J91,0)</f>
        <v>0</v>
      </c>
      <c r="BH91" s="276">
        <f>IF(N91="sníž. přenesená",J91,0)</f>
        <v>0</v>
      </c>
      <c r="BI91" s="276">
        <f>IF(N91="nulová",J91,0)</f>
        <v>0</v>
      </c>
      <c r="BJ91" s="176" t="s">
        <v>1196</v>
      </c>
      <c r="BK91" s="276">
        <f>ROUND(I91*H91,2)</f>
        <v>0</v>
      </c>
      <c r="BL91" s="176" t="s">
        <v>1324</v>
      </c>
      <c r="BM91" s="176" t="s">
        <v>1329</v>
      </c>
    </row>
    <row r="92" spans="2:47" s="186" customFormat="1" ht="13.5">
      <c r="B92" s="187"/>
      <c r="D92" s="277" t="s">
        <v>1326</v>
      </c>
      <c r="F92" s="278" t="s">
        <v>1333</v>
      </c>
      <c r="I92" s="92"/>
      <c r="L92" s="187"/>
      <c r="M92" s="279"/>
      <c r="N92" s="188"/>
      <c r="O92" s="188"/>
      <c r="P92" s="188"/>
      <c r="Q92" s="188"/>
      <c r="R92" s="188"/>
      <c r="S92" s="188"/>
      <c r="T92" s="280"/>
      <c r="AT92" s="176" t="s">
        <v>1326</v>
      </c>
      <c r="AU92" s="176" t="s">
        <v>1257</v>
      </c>
    </row>
    <row r="93" spans="2:51" s="282" customFormat="1" ht="13.5">
      <c r="B93" s="281"/>
      <c r="D93" s="277" t="s">
        <v>1334</v>
      </c>
      <c r="E93" s="283" t="s">
        <v>1177</v>
      </c>
      <c r="F93" s="284" t="s">
        <v>1335</v>
      </c>
      <c r="H93" s="285">
        <v>405.44</v>
      </c>
      <c r="I93" s="93"/>
      <c r="L93" s="281"/>
      <c r="M93" s="286"/>
      <c r="N93" s="287"/>
      <c r="O93" s="287"/>
      <c r="P93" s="287"/>
      <c r="Q93" s="287"/>
      <c r="R93" s="287"/>
      <c r="S93" s="287"/>
      <c r="T93" s="288"/>
      <c r="AT93" s="283" t="s">
        <v>1334</v>
      </c>
      <c r="AU93" s="283" t="s">
        <v>1257</v>
      </c>
      <c r="AV93" s="282" t="s">
        <v>1257</v>
      </c>
      <c r="AW93" s="282" t="s">
        <v>1211</v>
      </c>
      <c r="AX93" s="282" t="s">
        <v>1248</v>
      </c>
      <c r="AY93" s="283" t="s">
        <v>1317</v>
      </c>
    </row>
    <row r="94" spans="2:51" s="282" customFormat="1" ht="13.5">
      <c r="B94" s="281"/>
      <c r="D94" s="277" t="s">
        <v>1334</v>
      </c>
      <c r="E94" s="283" t="s">
        <v>1177</v>
      </c>
      <c r="F94" s="284" t="s">
        <v>1336</v>
      </c>
      <c r="H94" s="285">
        <v>21.75</v>
      </c>
      <c r="I94" s="93"/>
      <c r="L94" s="281"/>
      <c r="M94" s="286"/>
      <c r="N94" s="287"/>
      <c r="O94" s="287"/>
      <c r="P94" s="287"/>
      <c r="Q94" s="287"/>
      <c r="R94" s="287"/>
      <c r="S94" s="287"/>
      <c r="T94" s="288"/>
      <c r="AT94" s="283" t="s">
        <v>1334</v>
      </c>
      <c r="AU94" s="283" t="s">
        <v>1257</v>
      </c>
      <c r="AV94" s="282" t="s">
        <v>1257</v>
      </c>
      <c r="AW94" s="282" t="s">
        <v>1211</v>
      </c>
      <c r="AX94" s="282" t="s">
        <v>1248</v>
      </c>
      <c r="AY94" s="283" t="s">
        <v>1317</v>
      </c>
    </row>
    <row r="95" spans="2:51" s="282" customFormat="1" ht="13.5">
      <c r="B95" s="281"/>
      <c r="D95" s="277" t="s">
        <v>1334</v>
      </c>
      <c r="E95" s="283" t="s">
        <v>1177</v>
      </c>
      <c r="F95" s="284" t="s">
        <v>1337</v>
      </c>
      <c r="H95" s="285">
        <v>120.575</v>
      </c>
      <c r="I95" s="93"/>
      <c r="L95" s="281"/>
      <c r="M95" s="286"/>
      <c r="N95" s="287"/>
      <c r="O95" s="287"/>
      <c r="P95" s="287"/>
      <c r="Q95" s="287"/>
      <c r="R95" s="287"/>
      <c r="S95" s="287"/>
      <c r="T95" s="288"/>
      <c r="AT95" s="283" t="s">
        <v>1334</v>
      </c>
      <c r="AU95" s="283" t="s">
        <v>1257</v>
      </c>
      <c r="AV95" s="282" t="s">
        <v>1257</v>
      </c>
      <c r="AW95" s="282" t="s">
        <v>1211</v>
      </c>
      <c r="AX95" s="282" t="s">
        <v>1248</v>
      </c>
      <c r="AY95" s="283" t="s">
        <v>1317</v>
      </c>
    </row>
    <row r="96" spans="2:51" s="290" customFormat="1" ht="13.5">
      <c r="B96" s="289"/>
      <c r="D96" s="277" t="s">
        <v>1334</v>
      </c>
      <c r="E96" s="291" t="s">
        <v>1177</v>
      </c>
      <c r="F96" s="292" t="s">
        <v>1338</v>
      </c>
      <c r="H96" s="293">
        <v>547.765</v>
      </c>
      <c r="I96" s="94"/>
      <c r="L96" s="289"/>
      <c r="M96" s="294"/>
      <c r="N96" s="295"/>
      <c r="O96" s="295"/>
      <c r="P96" s="295"/>
      <c r="Q96" s="295"/>
      <c r="R96" s="295"/>
      <c r="S96" s="295"/>
      <c r="T96" s="296"/>
      <c r="AT96" s="291" t="s">
        <v>1334</v>
      </c>
      <c r="AU96" s="291" t="s">
        <v>1257</v>
      </c>
      <c r="AV96" s="290" t="s">
        <v>1324</v>
      </c>
      <c r="AW96" s="290" t="s">
        <v>1211</v>
      </c>
      <c r="AX96" s="290" t="s">
        <v>1196</v>
      </c>
      <c r="AY96" s="291" t="s">
        <v>1317</v>
      </c>
    </row>
    <row r="97" spans="2:65" s="186" customFormat="1" ht="25.5" customHeight="1">
      <c r="B97" s="187"/>
      <c r="C97" s="266" t="s">
        <v>1324</v>
      </c>
      <c r="D97" s="266" t="s">
        <v>1319</v>
      </c>
      <c r="E97" s="267" t="s">
        <v>1339</v>
      </c>
      <c r="F97" s="268" t="s">
        <v>1340</v>
      </c>
      <c r="G97" s="269" t="s">
        <v>1332</v>
      </c>
      <c r="H97" s="270">
        <v>547.765</v>
      </c>
      <c r="I97" s="91"/>
      <c r="J97" s="271">
        <f>ROUND(I97*H97,2)</f>
        <v>0</v>
      </c>
      <c r="K97" s="268" t="s">
        <v>1323</v>
      </c>
      <c r="L97" s="187"/>
      <c r="M97" s="272" t="s">
        <v>1177</v>
      </c>
      <c r="N97" s="273" t="s">
        <v>1219</v>
      </c>
      <c r="O97" s="188"/>
      <c r="P97" s="274">
        <f>O97*H97</f>
        <v>0</v>
      </c>
      <c r="Q97" s="274">
        <v>0</v>
      </c>
      <c r="R97" s="274">
        <f>Q97*H97</f>
        <v>0</v>
      </c>
      <c r="S97" s="274">
        <v>0</v>
      </c>
      <c r="T97" s="275">
        <f>S97*H97</f>
        <v>0</v>
      </c>
      <c r="AR97" s="176" t="s">
        <v>1324</v>
      </c>
      <c r="AT97" s="176" t="s">
        <v>1319</v>
      </c>
      <c r="AU97" s="176" t="s">
        <v>1257</v>
      </c>
      <c r="AY97" s="176" t="s">
        <v>1317</v>
      </c>
      <c r="BE97" s="276">
        <f>IF(N97="základní",J97,0)</f>
        <v>0</v>
      </c>
      <c r="BF97" s="276">
        <f>IF(N97="snížená",J97,0)</f>
        <v>0</v>
      </c>
      <c r="BG97" s="276">
        <f>IF(N97="zákl. přenesená",J97,0)</f>
        <v>0</v>
      </c>
      <c r="BH97" s="276">
        <f>IF(N97="sníž. přenesená",J97,0)</f>
        <v>0</v>
      </c>
      <c r="BI97" s="276">
        <f>IF(N97="nulová",J97,0)</f>
        <v>0</v>
      </c>
      <c r="BJ97" s="176" t="s">
        <v>1196</v>
      </c>
      <c r="BK97" s="276">
        <f>ROUND(I97*H97,2)</f>
        <v>0</v>
      </c>
      <c r="BL97" s="176" t="s">
        <v>1324</v>
      </c>
      <c r="BM97" s="176" t="s">
        <v>1324</v>
      </c>
    </row>
    <row r="98" spans="2:47" s="186" customFormat="1" ht="13.5">
      <c r="B98" s="187"/>
      <c r="D98" s="277" t="s">
        <v>1326</v>
      </c>
      <c r="F98" s="278" t="s">
        <v>1341</v>
      </c>
      <c r="I98" s="92"/>
      <c r="L98" s="187"/>
      <c r="M98" s="279"/>
      <c r="N98" s="188"/>
      <c r="O98" s="188"/>
      <c r="P98" s="188"/>
      <c r="Q98" s="188"/>
      <c r="R98" s="188"/>
      <c r="S98" s="188"/>
      <c r="T98" s="280"/>
      <c r="AT98" s="176" t="s">
        <v>1326</v>
      </c>
      <c r="AU98" s="176" t="s">
        <v>1257</v>
      </c>
    </row>
    <row r="99" spans="2:65" s="186" customFormat="1" ht="16.5" customHeight="1">
      <c r="B99" s="187"/>
      <c r="C99" s="266" t="s">
        <v>1342</v>
      </c>
      <c r="D99" s="266" t="s">
        <v>1319</v>
      </c>
      <c r="E99" s="267" t="s">
        <v>1343</v>
      </c>
      <c r="F99" s="268" t="s">
        <v>1344</v>
      </c>
      <c r="G99" s="269" t="s">
        <v>1332</v>
      </c>
      <c r="H99" s="270">
        <v>547.765</v>
      </c>
      <c r="I99" s="91"/>
      <c r="J99" s="271">
        <f>ROUND(I99*H99,2)</f>
        <v>0</v>
      </c>
      <c r="K99" s="268" t="s">
        <v>1323</v>
      </c>
      <c r="L99" s="187"/>
      <c r="M99" s="272" t="s">
        <v>1177</v>
      </c>
      <c r="N99" s="273" t="s">
        <v>1219</v>
      </c>
      <c r="O99" s="188"/>
      <c r="P99" s="274">
        <f>O99*H99</f>
        <v>0</v>
      </c>
      <c r="Q99" s="274">
        <v>0</v>
      </c>
      <c r="R99" s="274">
        <f>Q99*H99</f>
        <v>0</v>
      </c>
      <c r="S99" s="274">
        <v>0</v>
      </c>
      <c r="T99" s="275">
        <f>S99*H99</f>
        <v>0</v>
      </c>
      <c r="AR99" s="176" t="s">
        <v>1324</v>
      </c>
      <c r="AT99" s="176" t="s">
        <v>1319</v>
      </c>
      <c r="AU99" s="176" t="s">
        <v>1257</v>
      </c>
      <c r="AY99" s="176" t="s">
        <v>1317</v>
      </c>
      <c r="BE99" s="276">
        <f>IF(N99="základní",J99,0)</f>
        <v>0</v>
      </c>
      <c r="BF99" s="276">
        <f>IF(N99="snížená",J99,0)</f>
        <v>0</v>
      </c>
      <c r="BG99" s="276">
        <f>IF(N99="zákl. přenesená",J99,0)</f>
        <v>0</v>
      </c>
      <c r="BH99" s="276">
        <f>IF(N99="sníž. přenesená",J99,0)</f>
        <v>0</v>
      </c>
      <c r="BI99" s="276">
        <f>IF(N99="nulová",J99,0)</f>
        <v>0</v>
      </c>
      <c r="BJ99" s="176" t="s">
        <v>1196</v>
      </c>
      <c r="BK99" s="276">
        <f>ROUND(I99*H99,2)</f>
        <v>0</v>
      </c>
      <c r="BL99" s="176" t="s">
        <v>1324</v>
      </c>
      <c r="BM99" s="176" t="s">
        <v>1342</v>
      </c>
    </row>
    <row r="100" spans="2:47" s="186" customFormat="1" ht="13.5">
      <c r="B100" s="187"/>
      <c r="D100" s="277" t="s">
        <v>1326</v>
      </c>
      <c r="F100" s="278" t="s">
        <v>1345</v>
      </c>
      <c r="I100" s="92"/>
      <c r="L100" s="187"/>
      <c r="M100" s="279"/>
      <c r="N100" s="188"/>
      <c r="O100" s="188"/>
      <c r="P100" s="188"/>
      <c r="Q100" s="188"/>
      <c r="R100" s="188"/>
      <c r="S100" s="188"/>
      <c r="T100" s="280"/>
      <c r="AT100" s="176" t="s">
        <v>1326</v>
      </c>
      <c r="AU100" s="176" t="s">
        <v>1257</v>
      </c>
    </row>
    <row r="101" spans="2:65" s="186" customFormat="1" ht="16.5" customHeight="1">
      <c r="B101" s="187"/>
      <c r="C101" s="266" t="s">
        <v>1346</v>
      </c>
      <c r="D101" s="266" t="s">
        <v>1319</v>
      </c>
      <c r="E101" s="267" t="s">
        <v>1347</v>
      </c>
      <c r="F101" s="268" t="s">
        <v>1348</v>
      </c>
      <c r="G101" s="269" t="s">
        <v>1332</v>
      </c>
      <c r="H101" s="270">
        <v>129.2</v>
      </c>
      <c r="I101" s="91"/>
      <c r="J101" s="271">
        <f>ROUND(I101*H101,2)</f>
        <v>0</v>
      </c>
      <c r="K101" s="268" t="s">
        <v>1323</v>
      </c>
      <c r="L101" s="187"/>
      <c r="M101" s="272" t="s">
        <v>1177</v>
      </c>
      <c r="N101" s="273" t="s">
        <v>1219</v>
      </c>
      <c r="O101" s="188"/>
      <c r="P101" s="274">
        <f>O101*H101</f>
        <v>0</v>
      </c>
      <c r="Q101" s="274">
        <v>0</v>
      </c>
      <c r="R101" s="274">
        <f>Q101*H101</f>
        <v>0</v>
      </c>
      <c r="S101" s="274">
        <v>0</v>
      </c>
      <c r="T101" s="275">
        <f>S101*H101</f>
        <v>0</v>
      </c>
      <c r="AR101" s="176" t="s">
        <v>1324</v>
      </c>
      <c r="AT101" s="176" t="s">
        <v>1319</v>
      </c>
      <c r="AU101" s="176" t="s">
        <v>1257</v>
      </c>
      <c r="AY101" s="176" t="s">
        <v>1317</v>
      </c>
      <c r="BE101" s="276">
        <f>IF(N101="základní",J101,0)</f>
        <v>0</v>
      </c>
      <c r="BF101" s="276">
        <f>IF(N101="snížená",J101,0)</f>
        <v>0</v>
      </c>
      <c r="BG101" s="276">
        <f>IF(N101="zákl. přenesená",J101,0)</f>
        <v>0</v>
      </c>
      <c r="BH101" s="276">
        <f>IF(N101="sníž. přenesená",J101,0)</f>
        <v>0</v>
      </c>
      <c r="BI101" s="276">
        <f>IF(N101="nulová",J101,0)</f>
        <v>0</v>
      </c>
      <c r="BJ101" s="176" t="s">
        <v>1196</v>
      </c>
      <c r="BK101" s="276">
        <f>ROUND(I101*H101,2)</f>
        <v>0</v>
      </c>
      <c r="BL101" s="176" t="s">
        <v>1324</v>
      </c>
      <c r="BM101" s="176" t="s">
        <v>1346</v>
      </c>
    </row>
    <row r="102" spans="2:47" s="186" customFormat="1" ht="13.5">
      <c r="B102" s="187"/>
      <c r="D102" s="277" t="s">
        <v>1326</v>
      </c>
      <c r="F102" s="278" t="s">
        <v>1349</v>
      </c>
      <c r="I102" s="92"/>
      <c r="L102" s="187"/>
      <c r="M102" s="279"/>
      <c r="N102" s="188"/>
      <c r="O102" s="188"/>
      <c r="P102" s="188"/>
      <c r="Q102" s="188"/>
      <c r="R102" s="188"/>
      <c r="S102" s="188"/>
      <c r="T102" s="280"/>
      <c r="AT102" s="176" t="s">
        <v>1326</v>
      </c>
      <c r="AU102" s="176" t="s">
        <v>1257</v>
      </c>
    </row>
    <row r="103" spans="2:51" s="282" customFormat="1" ht="13.5">
      <c r="B103" s="281"/>
      <c r="D103" s="277" t="s">
        <v>1334</v>
      </c>
      <c r="E103" s="283" t="s">
        <v>1177</v>
      </c>
      <c r="F103" s="284" t="s">
        <v>1350</v>
      </c>
      <c r="H103" s="285">
        <v>59.85</v>
      </c>
      <c r="I103" s="93"/>
      <c r="L103" s="281"/>
      <c r="M103" s="286"/>
      <c r="N103" s="287"/>
      <c r="O103" s="287"/>
      <c r="P103" s="287"/>
      <c r="Q103" s="287"/>
      <c r="R103" s="287"/>
      <c r="S103" s="287"/>
      <c r="T103" s="288"/>
      <c r="AT103" s="283" t="s">
        <v>1334</v>
      </c>
      <c r="AU103" s="283" t="s">
        <v>1257</v>
      </c>
      <c r="AV103" s="282" t="s">
        <v>1257</v>
      </c>
      <c r="AW103" s="282" t="s">
        <v>1211</v>
      </c>
      <c r="AX103" s="282" t="s">
        <v>1248</v>
      </c>
      <c r="AY103" s="283" t="s">
        <v>1317</v>
      </c>
    </row>
    <row r="104" spans="2:51" s="282" customFormat="1" ht="13.5">
      <c r="B104" s="281"/>
      <c r="D104" s="277" t="s">
        <v>1334</v>
      </c>
      <c r="E104" s="283" t="s">
        <v>1177</v>
      </c>
      <c r="F104" s="284" t="s">
        <v>1351</v>
      </c>
      <c r="H104" s="285">
        <v>69.35</v>
      </c>
      <c r="I104" s="93"/>
      <c r="L104" s="281"/>
      <c r="M104" s="286"/>
      <c r="N104" s="287"/>
      <c r="O104" s="287"/>
      <c r="P104" s="287"/>
      <c r="Q104" s="287"/>
      <c r="R104" s="287"/>
      <c r="S104" s="287"/>
      <c r="T104" s="288"/>
      <c r="AT104" s="283" t="s">
        <v>1334</v>
      </c>
      <c r="AU104" s="283" t="s">
        <v>1257</v>
      </c>
      <c r="AV104" s="282" t="s">
        <v>1257</v>
      </c>
      <c r="AW104" s="282" t="s">
        <v>1211</v>
      </c>
      <c r="AX104" s="282" t="s">
        <v>1248</v>
      </c>
      <c r="AY104" s="283" t="s">
        <v>1317</v>
      </c>
    </row>
    <row r="105" spans="2:51" s="290" customFormat="1" ht="13.5">
      <c r="B105" s="289"/>
      <c r="D105" s="277" t="s">
        <v>1334</v>
      </c>
      <c r="E105" s="291" t="s">
        <v>1177</v>
      </c>
      <c r="F105" s="292" t="s">
        <v>1338</v>
      </c>
      <c r="H105" s="293">
        <v>129.2</v>
      </c>
      <c r="I105" s="94"/>
      <c r="L105" s="289"/>
      <c r="M105" s="294"/>
      <c r="N105" s="295"/>
      <c r="O105" s="295"/>
      <c r="P105" s="295"/>
      <c r="Q105" s="295"/>
      <c r="R105" s="295"/>
      <c r="S105" s="295"/>
      <c r="T105" s="296"/>
      <c r="AT105" s="291" t="s">
        <v>1334</v>
      </c>
      <c r="AU105" s="291" t="s">
        <v>1257</v>
      </c>
      <c r="AV105" s="290" t="s">
        <v>1324</v>
      </c>
      <c r="AW105" s="290" t="s">
        <v>1211</v>
      </c>
      <c r="AX105" s="290" t="s">
        <v>1196</v>
      </c>
      <c r="AY105" s="291" t="s">
        <v>1317</v>
      </c>
    </row>
    <row r="106" spans="2:65" s="186" customFormat="1" ht="16.5" customHeight="1">
      <c r="B106" s="187"/>
      <c r="C106" s="266" t="s">
        <v>1352</v>
      </c>
      <c r="D106" s="266" t="s">
        <v>1319</v>
      </c>
      <c r="E106" s="267" t="s">
        <v>1353</v>
      </c>
      <c r="F106" s="268" t="s">
        <v>1354</v>
      </c>
      <c r="G106" s="269" t="s">
        <v>1332</v>
      </c>
      <c r="H106" s="270">
        <v>539.4</v>
      </c>
      <c r="I106" s="91"/>
      <c r="J106" s="271">
        <f>ROUND(I106*H106,2)</f>
        <v>0</v>
      </c>
      <c r="K106" s="268" t="s">
        <v>1323</v>
      </c>
      <c r="L106" s="187"/>
      <c r="M106" s="272" t="s">
        <v>1177</v>
      </c>
      <c r="N106" s="273" t="s">
        <v>1219</v>
      </c>
      <c r="O106" s="188"/>
      <c r="P106" s="274">
        <f>O106*H106</f>
        <v>0</v>
      </c>
      <c r="Q106" s="274">
        <v>0</v>
      </c>
      <c r="R106" s="274">
        <f>Q106*H106</f>
        <v>0</v>
      </c>
      <c r="S106" s="274">
        <v>0</v>
      </c>
      <c r="T106" s="275">
        <f>S106*H106</f>
        <v>0</v>
      </c>
      <c r="AR106" s="176" t="s">
        <v>1324</v>
      </c>
      <c r="AT106" s="176" t="s">
        <v>1319</v>
      </c>
      <c r="AU106" s="176" t="s">
        <v>1257</v>
      </c>
      <c r="AY106" s="176" t="s">
        <v>1317</v>
      </c>
      <c r="BE106" s="276">
        <f>IF(N106="základní",J106,0)</f>
        <v>0</v>
      </c>
      <c r="BF106" s="276">
        <f>IF(N106="snížená",J106,0)</f>
        <v>0</v>
      </c>
      <c r="BG106" s="276">
        <f>IF(N106="zákl. přenesená",J106,0)</f>
        <v>0</v>
      </c>
      <c r="BH106" s="276">
        <f>IF(N106="sníž. přenesená",J106,0)</f>
        <v>0</v>
      </c>
      <c r="BI106" s="276">
        <f>IF(N106="nulová",J106,0)</f>
        <v>0</v>
      </c>
      <c r="BJ106" s="176" t="s">
        <v>1196</v>
      </c>
      <c r="BK106" s="276">
        <f>ROUND(I106*H106,2)</f>
        <v>0</v>
      </c>
      <c r="BL106" s="176" t="s">
        <v>1324</v>
      </c>
      <c r="BM106" s="176" t="s">
        <v>1352</v>
      </c>
    </row>
    <row r="107" spans="2:47" s="186" customFormat="1" ht="13.5">
      <c r="B107" s="187"/>
      <c r="D107" s="277" t="s">
        <v>1326</v>
      </c>
      <c r="F107" s="278" t="s">
        <v>1355</v>
      </c>
      <c r="I107" s="92"/>
      <c r="L107" s="187"/>
      <c r="M107" s="279"/>
      <c r="N107" s="188"/>
      <c r="O107" s="188"/>
      <c r="P107" s="188"/>
      <c r="Q107" s="188"/>
      <c r="R107" s="188"/>
      <c r="S107" s="188"/>
      <c r="T107" s="280"/>
      <c r="AT107" s="176" t="s">
        <v>1326</v>
      </c>
      <c r="AU107" s="176" t="s">
        <v>1257</v>
      </c>
    </row>
    <row r="108" spans="2:51" s="282" customFormat="1" ht="13.5">
      <c r="B108" s="281"/>
      <c r="D108" s="277" t="s">
        <v>1334</v>
      </c>
      <c r="E108" s="283" t="s">
        <v>1177</v>
      </c>
      <c r="F108" s="284" t="s">
        <v>1356</v>
      </c>
      <c r="H108" s="285">
        <v>539.4</v>
      </c>
      <c r="I108" s="93"/>
      <c r="L108" s="281"/>
      <c r="M108" s="286"/>
      <c r="N108" s="287"/>
      <c r="O108" s="287"/>
      <c r="P108" s="287"/>
      <c r="Q108" s="287"/>
      <c r="R108" s="287"/>
      <c r="S108" s="287"/>
      <c r="T108" s="288"/>
      <c r="AT108" s="283" t="s">
        <v>1334</v>
      </c>
      <c r="AU108" s="283" t="s">
        <v>1257</v>
      </c>
      <c r="AV108" s="282" t="s">
        <v>1257</v>
      </c>
      <c r="AW108" s="282" t="s">
        <v>1211</v>
      </c>
      <c r="AX108" s="282" t="s">
        <v>1248</v>
      </c>
      <c r="AY108" s="283" t="s">
        <v>1317</v>
      </c>
    </row>
    <row r="109" spans="2:51" s="290" customFormat="1" ht="13.5">
      <c r="B109" s="289"/>
      <c r="D109" s="277" t="s">
        <v>1334</v>
      </c>
      <c r="E109" s="291" t="s">
        <v>1177</v>
      </c>
      <c r="F109" s="292" t="s">
        <v>1338</v>
      </c>
      <c r="H109" s="293">
        <v>539.4</v>
      </c>
      <c r="I109" s="94"/>
      <c r="L109" s="289"/>
      <c r="M109" s="294"/>
      <c r="N109" s="295"/>
      <c r="O109" s="295"/>
      <c r="P109" s="295"/>
      <c r="Q109" s="295"/>
      <c r="R109" s="295"/>
      <c r="S109" s="295"/>
      <c r="T109" s="296"/>
      <c r="AT109" s="291" t="s">
        <v>1334</v>
      </c>
      <c r="AU109" s="291" t="s">
        <v>1257</v>
      </c>
      <c r="AV109" s="290" t="s">
        <v>1324</v>
      </c>
      <c r="AW109" s="290" t="s">
        <v>1211</v>
      </c>
      <c r="AX109" s="290" t="s">
        <v>1196</v>
      </c>
      <c r="AY109" s="291" t="s">
        <v>1317</v>
      </c>
    </row>
    <row r="110" spans="2:65" s="186" customFormat="1" ht="16.5" customHeight="1">
      <c r="B110" s="187"/>
      <c r="C110" s="266" t="s">
        <v>1357</v>
      </c>
      <c r="D110" s="266" t="s">
        <v>1319</v>
      </c>
      <c r="E110" s="267" t="s">
        <v>1358</v>
      </c>
      <c r="F110" s="268" t="s">
        <v>1359</v>
      </c>
      <c r="G110" s="269" t="s">
        <v>1322</v>
      </c>
      <c r="H110" s="270">
        <v>1191.5</v>
      </c>
      <c r="I110" s="91"/>
      <c r="J110" s="271">
        <f>ROUND(I110*H110,2)</f>
        <v>0</v>
      </c>
      <c r="K110" s="268" t="s">
        <v>1323</v>
      </c>
      <c r="L110" s="187"/>
      <c r="M110" s="272" t="s">
        <v>1177</v>
      </c>
      <c r="N110" s="273" t="s">
        <v>1219</v>
      </c>
      <c r="O110" s="188"/>
      <c r="P110" s="274">
        <f>O110*H110</f>
        <v>0</v>
      </c>
      <c r="Q110" s="274">
        <v>0</v>
      </c>
      <c r="R110" s="274">
        <f>Q110*H110</f>
        <v>0</v>
      </c>
      <c r="S110" s="274">
        <v>0</v>
      </c>
      <c r="T110" s="275">
        <f>S110*H110</f>
        <v>0</v>
      </c>
      <c r="AR110" s="176" t="s">
        <v>1324</v>
      </c>
      <c r="AT110" s="176" t="s">
        <v>1319</v>
      </c>
      <c r="AU110" s="176" t="s">
        <v>1257</v>
      </c>
      <c r="AY110" s="176" t="s">
        <v>1317</v>
      </c>
      <c r="BE110" s="276">
        <f>IF(N110="základní",J110,0)</f>
        <v>0</v>
      </c>
      <c r="BF110" s="276">
        <f>IF(N110="snížená",J110,0)</f>
        <v>0</v>
      </c>
      <c r="BG110" s="276">
        <f>IF(N110="zákl. přenesená",J110,0)</f>
        <v>0</v>
      </c>
      <c r="BH110" s="276">
        <f>IF(N110="sníž. přenesená",J110,0)</f>
        <v>0</v>
      </c>
      <c r="BI110" s="276">
        <f>IF(N110="nulová",J110,0)</f>
        <v>0</v>
      </c>
      <c r="BJ110" s="176" t="s">
        <v>1196</v>
      </c>
      <c r="BK110" s="276">
        <f>ROUND(I110*H110,2)</f>
        <v>0</v>
      </c>
      <c r="BL110" s="176" t="s">
        <v>1324</v>
      </c>
      <c r="BM110" s="176" t="s">
        <v>1357</v>
      </c>
    </row>
    <row r="111" spans="2:47" s="186" customFormat="1" ht="13.5">
      <c r="B111" s="187"/>
      <c r="D111" s="277" t="s">
        <v>1326</v>
      </c>
      <c r="F111" s="278" t="s">
        <v>1359</v>
      </c>
      <c r="I111" s="92"/>
      <c r="L111" s="187"/>
      <c r="M111" s="279"/>
      <c r="N111" s="188"/>
      <c r="O111" s="188"/>
      <c r="P111" s="188"/>
      <c r="Q111" s="188"/>
      <c r="R111" s="188"/>
      <c r="S111" s="188"/>
      <c r="T111" s="280"/>
      <c r="AT111" s="176" t="s">
        <v>1326</v>
      </c>
      <c r="AU111" s="176" t="s">
        <v>1257</v>
      </c>
    </row>
    <row r="112" spans="2:65" s="186" customFormat="1" ht="16.5" customHeight="1">
      <c r="B112" s="187"/>
      <c r="C112" s="266" t="s">
        <v>1360</v>
      </c>
      <c r="D112" s="266" t="s">
        <v>1319</v>
      </c>
      <c r="E112" s="267" t="s">
        <v>1361</v>
      </c>
      <c r="F112" s="268" t="s">
        <v>1362</v>
      </c>
      <c r="G112" s="269" t="s">
        <v>1322</v>
      </c>
      <c r="H112" s="270">
        <v>1191.5</v>
      </c>
      <c r="I112" s="91"/>
      <c r="J112" s="271">
        <f>ROUND(I112*H112,2)</f>
        <v>0</v>
      </c>
      <c r="K112" s="268" t="s">
        <v>1323</v>
      </c>
      <c r="L112" s="187"/>
      <c r="M112" s="272" t="s">
        <v>1177</v>
      </c>
      <c r="N112" s="273" t="s">
        <v>1219</v>
      </c>
      <c r="O112" s="188"/>
      <c r="P112" s="274">
        <f>O112*H112</f>
        <v>0</v>
      </c>
      <c r="Q112" s="274">
        <v>0</v>
      </c>
      <c r="R112" s="274">
        <f>Q112*H112</f>
        <v>0</v>
      </c>
      <c r="S112" s="274">
        <v>0</v>
      </c>
      <c r="T112" s="275">
        <f>S112*H112</f>
        <v>0</v>
      </c>
      <c r="AR112" s="176" t="s">
        <v>1324</v>
      </c>
      <c r="AT112" s="176" t="s">
        <v>1319</v>
      </c>
      <c r="AU112" s="176" t="s">
        <v>1257</v>
      </c>
      <c r="AY112" s="176" t="s">
        <v>1317</v>
      </c>
      <c r="BE112" s="276">
        <f>IF(N112="základní",J112,0)</f>
        <v>0</v>
      </c>
      <c r="BF112" s="276">
        <f>IF(N112="snížená",J112,0)</f>
        <v>0</v>
      </c>
      <c r="BG112" s="276">
        <f>IF(N112="zákl. přenesená",J112,0)</f>
        <v>0</v>
      </c>
      <c r="BH112" s="276">
        <f>IF(N112="sníž. přenesená",J112,0)</f>
        <v>0</v>
      </c>
      <c r="BI112" s="276">
        <f>IF(N112="nulová",J112,0)</f>
        <v>0</v>
      </c>
      <c r="BJ112" s="176" t="s">
        <v>1196</v>
      </c>
      <c r="BK112" s="276">
        <f>ROUND(I112*H112,2)</f>
        <v>0</v>
      </c>
      <c r="BL112" s="176" t="s">
        <v>1324</v>
      </c>
      <c r="BM112" s="176" t="s">
        <v>1360</v>
      </c>
    </row>
    <row r="113" spans="2:47" s="186" customFormat="1" ht="13.5">
      <c r="B113" s="187"/>
      <c r="D113" s="277" t="s">
        <v>1326</v>
      </c>
      <c r="F113" s="278" t="s">
        <v>1363</v>
      </c>
      <c r="I113" s="92"/>
      <c r="L113" s="187"/>
      <c r="M113" s="279"/>
      <c r="N113" s="188"/>
      <c r="O113" s="188"/>
      <c r="P113" s="188"/>
      <c r="Q113" s="188"/>
      <c r="R113" s="188"/>
      <c r="S113" s="188"/>
      <c r="T113" s="280"/>
      <c r="AT113" s="176" t="s">
        <v>1326</v>
      </c>
      <c r="AU113" s="176" t="s">
        <v>1257</v>
      </c>
    </row>
    <row r="114" spans="2:65" s="186" customFormat="1" ht="25.5" customHeight="1">
      <c r="B114" s="187"/>
      <c r="C114" s="266" t="s">
        <v>1201</v>
      </c>
      <c r="D114" s="266" t="s">
        <v>1319</v>
      </c>
      <c r="E114" s="267" t="s">
        <v>1364</v>
      </c>
      <c r="F114" s="268" t="s">
        <v>1365</v>
      </c>
      <c r="G114" s="269" t="s">
        <v>1322</v>
      </c>
      <c r="H114" s="270">
        <v>1400</v>
      </c>
      <c r="I114" s="91"/>
      <c r="J114" s="271">
        <f>ROUND(I114*H114,2)</f>
        <v>0</v>
      </c>
      <c r="K114" s="268" t="s">
        <v>1323</v>
      </c>
      <c r="L114" s="187"/>
      <c r="M114" s="272" t="s">
        <v>1177</v>
      </c>
      <c r="N114" s="273" t="s">
        <v>1219</v>
      </c>
      <c r="O114" s="188"/>
      <c r="P114" s="274">
        <f>O114*H114</f>
        <v>0</v>
      </c>
      <c r="Q114" s="274">
        <v>0</v>
      </c>
      <c r="R114" s="274">
        <f>Q114*H114</f>
        <v>0</v>
      </c>
      <c r="S114" s="274">
        <v>0</v>
      </c>
      <c r="T114" s="275">
        <f>S114*H114</f>
        <v>0</v>
      </c>
      <c r="AR114" s="176" t="s">
        <v>1324</v>
      </c>
      <c r="AT114" s="176" t="s">
        <v>1319</v>
      </c>
      <c r="AU114" s="176" t="s">
        <v>1257</v>
      </c>
      <c r="AY114" s="176" t="s">
        <v>1317</v>
      </c>
      <c r="BE114" s="276">
        <f>IF(N114="základní",J114,0)</f>
        <v>0</v>
      </c>
      <c r="BF114" s="276">
        <f>IF(N114="snížená",J114,0)</f>
        <v>0</v>
      </c>
      <c r="BG114" s="276">
        <f>IF(N114="zákl. přenesená",J114,0)</f>
        <v>0</v>
      </c>
      <c r="BH114" s="276">
        <f>IF(N114="sníž. přenesená",J114,0)</f>
        <v>0</v>
      </c>
      <c r="BI114" s="276">
        <f>IF(N114="nulová",J114,0)</f>
        <v>0</v>
      </c>
      <c r="BJ114" s="176" t="s">
        <v>1196</v>
      </c>
      <c r="BK114" s="276">
        <f>ROUND(I114*H114,2)</f>
        <v>0</v>
      </c>
      <c r="BL114" s="176" t="s">
        <v>1324</v>
      </c>
      <c r="BM114" s="176" t="s">
        <v>1201</v>
      </c>
    </row>
    <row r="115" spans="2:47" s="186" customFormat="1" ht="13.5">
      <c r="B115" s="187"/>
      <c r="D115" s="277" t="s">
        <v>1326</v>
      </c>
      <c r="F115" s="278" t="s">
        <v>1366</v>
      </c>
      <c r="I115" s="92"/>
      <c r="L115" s="187"/>
      <c r="M115" s="279"/>
      <c r="N115" s="188"/>
      <c r="O115" s="188"/>
      <c r="P115" s="188"/>
      <c r="Q115" s="188"/>
      <c r="R115" s="188"/>
      <c r="S115" s="188"/>
      <c r="T115" s="280"/>
      <c r="AT115" s="176" t="s">
        <v>1326</v>
      </c>
      <c r="AU115" s="176" t="s">
        <v>1257</v>
      </c>
    </row>
    <row r="116" spans="2:65" s="186" customFormat="1" ht="25.5" customHeight="1">
      <c r="B116" s="187"/>
      <c r="C116" s="266" t="s">
        <v>1367</v>
      </c>
      <c r="D116" s="266" t="s">
        <v>1319</v>
      </c>
      <c r="E116" s="267" t="s">
        <v>1368</v>
      </c>
      <c r="F116" s="268" t="s">
        <v>1369</v>
      </c>
      <c r="G116" s="269" t="s">
        <v>1322</v>
      </c>
      <c r="H116" s="270">
        <v>1200</v>
      </c>
      <c r="I116" s="91"/>
      <c r="J116" s="271">
        <f>ROUND(I116*H116,2)</f>
        <v>0</v>
      </c>
      <c r="K116" s="268" t="s">
        <v>1323</v>
      </c>
      <c r="L116" s="187"/>
      <c r="M116" s="272" t="s">
        <v>1177</v>
      </c>
      <c r="N116" s="273" t="s">
        <v>1219</v>
      </c>
      <c r="O116" s="188"/>
      <c r="P116" s="274">
        <f>O116*H116</f>
        <v>0</v>
      </c>
      <c r="Q116" s="274">
        <v>0</v>
      </c>
      <c r="R116" s="274">
        <f>Q116*H116</f>
        <v>0</v>
      </c>
      <c r="S116" s="274">
        <v>0</v>
      </c>
      <c r="T116" s="275">
        <f>S116*H116</f>
        <v>0</v>
      </c>
      <c r="AR116" s="176" t="s">
        <v>1324</v>
      </c>
      <c r="AT116" s="176" t="s">
        <v>1319</v>
      </c>
      <c r="AU116" s="176" t="s">
        <v>1257</v>
      </c>
      <c r="AY116" s="176" t="s">
        <v>1317</v>
      </c>
      <c r="BE116" s="276">
        <f>IF(N116="základní",J116,0)</f>
        <v>0</v>
      </c>
      <c r="BF116" s="276">
        <f>IF(N116="snížená",J116,0)</f>
        <v>0</v>
      </c>
      <c r="BG116" s="276">
        <f>IF(N116="zákl. přenesená",J116,0)</f>
        <v>0</v>
      </c>
      <c r="BH116" s="276">
        <f>IF(N116="sníž. přenesená",J116,0)</f>
        <v>0</v>
      </c>
      <c r="BI116" s="276">
        <f>IF(N116="nulová",J116,0)</f>
        <v>0</v>
      </c>
      <c r="BJ116" s="176" t="s">
        <v>1196</v>
      </c>
      <c r="BK116" s="276">
        <f>ROUND(I116*H116,2)</f>
        <v>0</v>
      </c>
      <c r="BL116" s="176" t="s">
        <v>1324</v>
      </c>
      <c r="BM116" s="176" t="s">
        <v>1367</v>
      </c>
    </row>
    <row r="117" spans="2:47" s="186" customFormat="1" ht="13.5">
      <c r="B117" s="187"/>
      <c r="D117" s="277" t="s">
        <v>1326</v>
      </c>
      <c r="F117" s="278" t="s">
        <v>1370</v>
      </c>
      <c r="I117" s="92"/>
      <c r="L117" s="187"/>
      <c r="M117" s="279"/>
      <c r="N117" s="188"/>
      <c r="O117" s="188"/>
      <c r="P117" s="188"/>
      <c r="Q117" s="188"/>
      <c r="R117" s="188"/>
      <c r="S117" s="188"/>
      <c r="T117" s="280"/>
      <c r="AT117" s="176" t="s">
        <v>1326</v>
      </c>
      <c r="AU117" s="176" t="s">
        <v>1257</v>
      </c>
    </row>
    <row r="118" spans="2:65" s="186" customFormat="1" ht="25.5" customHeight="1">
      <c r="B118" s="187"/>
      <c r="C118" s="266" t="s">
        <v>1371</v>
      </c>
      <c r="D118" s="266" t="s">
        <v>1319</v>
      </c>
      <c r="E118" s="267" t="s">
        <v>1372</v>
      </c>
      <c r="F118" s="268" t="s">
        <v>1373</v>
      </c>
      <c r="G118" s="269" t="s">
        <v>1322</v>
      </c>
      <c r="H118" s="270">
        <v>1400</v>
      </c>
      <c r="I118" s="91"/>
      <c r="J118" s="271">
        <f>ROUND(I118*H118,2)</f>
        <v>0</v>
      </c>
      <c r="K118" s="268" t="s">
        <v>1323</v>
      </c>
      <c r="L118" s="187"/>
      <c r="M118" s="272" t="s">
        <v>1177</v>
      </c>
      <c r="N118" s="273" t="s">
        <v>1219</v>
      </c>
      <c r="O118" s="188"/>
      <c r="P118" s="274">
        <f>O118*H118</f>
        <v>0</v>
      </c>
      <c r="Q118" s="274">
        <v>0</v>
      </c>
      <c r="R118" s="274">
        <f>Q118*H118</f>
        <v>0</v>
      </c>
      <c r="S118" s="274">
        <v>0</v>
      </c>
      <c r="T118" s="275">
        <f>S118*H118</f>
        <v>0</v>
      </c>
      <c r="AR118" s="176" t="s">
        <v>1324</v>
      </c>
      <c r="AT118" s="176" t="s">
        <v>1319</v>
      </c>
      <c r="AU118" s="176" t="s">
        <v>1257</v>
      </c>
      <c r="AY118" s="176" t="s">
        <v>1317</v>
      </c>
      <c r="BE118" s="276">
        <f>IF(N118="základní",J118,0)</f>
        <v>0</v>
      </c>
      <c r="BF118" s="276">
        <f>IF(N118="snížená",J118,0)</f>
        <v>0</v>
      </c>
      <c r="BG118" s="276">
        <f>IF(N118="zákl. přenesená",J118,0)</f>
        <v>0</v>
      </c>
      <c r="BH118" s="276">
        <f>IF(N118="sníž. přenesená",J118,0)</f>
        <v>0</v>
      </c>
      <c r="BI118" s="276">
        <f>IF(N118="nulová",J118,0)</f>
        <v>0</v>
      </c>
      <c r="BJ118" s="176" t="s">
        <v>1196</v>
      </c>
      <c r="BK118" s="276">
        <f>ROUND(I118*H118,2)</f>
        <v>0</v>
      </c>
      <c r="BL118" s="176" t="s">
        <v>1324</v>
      </c>
      <c r="BM118" s="176" t="s">
        <v>1374</v>
      </c>
    </row>
    <row r="119" spans="2:47" s="186" customFormat="1" ht="27">
      <c r="B119" s="187"/>
      <c r="D119" s="277" t="s">
        <v>1326</v>
      </c>
      <c r="F119" s="278" t="s">
        <v>1375</v>
      </c>
      <c r="I119" s="92"/>
      <c r="L119" s="187"/>
      <c r="M119" s="279"/>
      <c r="N119" s="188"/>
      <c r="O119" s="188"/>
      <c r="P119" s="188"/>
      <c r="Q119" s="188"/>
      <c r="R119" s="188"/>
      <c r="S119" s="188"/>
      <c r="T119" s="280"/>
      <c r="AT119" s="176" t="s">
        <v>1326</v>
      </c>
      <c r="AU119" s="176" t="s">
        <v>1257</v>
      </c>
    </row>
    <row r="120" spans="2:65" s="186" customFormat="1" ht="16.5" customHeight="1">
      <c r="B120" s="187"/>
      <c r="C120" s="266" t="s">
        <v>1376</v>
      </c>
      <c r="D120" s="266" t="s">
        <v>1319</v>
      </c>
      <c r="E120" s="267" t="s">
        <v>1377</v>
      </c>
      <c r="F120" s="268" t="s">
        <v>1378</v>
      </c>
      <c r="G120" s="269" t="s">
        <v>1322</v>
      </c>
      <c r="H120" s="270">
        <v>1200</v>
      </c>
      <c r="I120" s="91"/>
      <c r="J120" s="271">
        <f>ROUND(I120*H120,2)</f>
        <v>0</v>
      </c>
      <c r="K120" s="268" t="s">
        <v>1323</v>
      </c>
      <c r="L120" s="187"/>
      <c r="M120" s="272" t="s">
        <v>1177</v>
      </c>
      <c r="N120" s="273" t="s">
        <v>1219</v>
      </c>
      <c r="O120" s="188"/>
      <c r="P120" s="274">
        <f>O120*H120</f>
        <v>0</v>
      </c>
      <c r="Q120" s="274">
        <v>0</v>
      </c>
      <c r="R120" s="274">
        <f>Q120*H120</f>
        <v>0</v>
      </c>
      <c r="S120" s="274">
        <v>0</v>
      </c>
      <c r="T120" s="275">
        <f>S120*H120</f>
        <v>0</v>
      </c>
      <c r="AR120" s="176" t="s">
        <v>1324</v>
      </c>
      <c r="AT120" s="176" t="s">
        <v>1319</v>
      </c>
      <c r="AU120" s="176" t="s">
        <v>1257</v>
      </c>
      <c r="AY120" s="176" t="s">
        <v>1317</v>
      </c>
      <c r="BE120" s="276">
        <f>IF(N120="základní",J120,0)</f>
        <v>0</v>
      </c>
      <c r="BF120" s="276">
        <f>IF(N120="snížená",J120,0)</f>
        <v>0</v>
      </c>
      <c r="BG120" s="276">
        <f>IF(N120="zákl. přenesená",J120,0)</f>
        <v>0</v>
      </c>
      <c r="BH120" s="276">
        <f>IF(N120="sníž. přenesená",J120,0)</f>
        <v>0</v>
      </c>
      <c r="BI120" s="276">
        <f>IF(N120="nulová",J120,0)</f>
        <v>0</v>
      </c>
      <c r="BJ120" s="176" t="s">
        <v>1196</v>
      </c>
      <c r="BK120" s="276">
        <f>ROUND(I120*H120,2)</f>
        <v>0</v>
      </c>
      <c r="BL120" s="176" t="s">
        <v>1324</v>
      </c>
      <c r="BM120" s="176" t="s">
        <v>1379</v>
      </c>
    </row>
    <row r="121" spans="2:47" s="186" customFormat="1" ht="27">
      <c r="B121" s="187"/>
      <c r="D121" s="277" t="s">
        <v>1326</v>
      </c>
      <c r="F121" s="278" t="s">
        <v>1380</v>
      </c>
      <c r="I121" s="92"/>
      <c r="L121" s="187"/>
      <c r="M121" s="279"/>
      <c r="N121" s="188"/>
      <c r="O121" s="188"/>
      <c r="P121" s="188"/>
      <c r="Q121" s="188"/>
      <c r="R121" s="188"/>
      <c r="S121" s="188"/>
      <c r="T121" s="280"/>
      <c r="AT121" s="176" t="s">
        <v>1326</v>
      </c>
      <c r="AU121" s="176" t="s">
        <v>1257</v>
      </c>
    </row>
    <row r="122" spans="2:65" s="186" customFormat="1" ht="16.5" customHeight="1">
      <c r="B122" s="187"/>
      <c r="C122" s="297" t="s">
        <v>1381</v>
      </c>
      <c r="D122" s="297" t="s">
        <v>1382</v>
      </c>
      <c r="E122" s="298" t="s">
        <v>1383</v>
      </c>
      <c r="F122" s="299" t="s">
        <v>1384</v>
      </c>
      <c r="G122" s="300" t="s">
        <v>1385</v>
      </c>
      <c r="H122" s="301">
        <v>7.8</v>
      </c>
      <c r="I122" s="95"/>
      <c r="J122" s="302">
        <f>ROUND(I122*H122,2)</f>
        <v>0</v>
      </c>
      <c r="K122" s="299" t="s">
        <v>1323</v>
      </c>
      <c r="L122" s="303"/>
      <c r="M122" s="304" t="s">
        <v>1177</v>
      </c>
      <c r="N122" s="305" t="s">
        <v>1219</v>
      </c>
      <c r="O122" s="188"/>
      <c r="P122" s="274">
        <f>O122*H122</f>
        <v>0</v>
      </c>
      <c r="Q122" s="274">
        <v>0.001</v>
      </c>
      <c r="R122" s="274">
        <f>Q122*H122</f>
        <v>0.0078</v>
      </c>
      <c r="S122" s="274">
        <v>0</v>
      </c>
      <c r="T122" s="275">
        <f>S122*H122</f>
        <v>0</v>
      </c>
      <c r="AR122" s="176" t="s">
        <v>1357</v>
      </c>
      <c r="AT122" s="176" t="s">
        <v>1382</v>
      </c>
      <c r="AU122" s="176" t="s">
        <v>1257</v>
      </c>
      <c r="AY122" s="176" t="s">
        <v>1317</v>
      </c>
      <c r="BE122" s="276">
        <f>IF(N122="základní",J122,0)</f>
        <v>0</v>
      </c>
      <c r="BF122" s="276">
        <f>IF(N122="snížená",J122,0)</f>
        <v>0</v>
      </c>
      <c r="BG122" s="276">
        <f>IF(N122="zákl. přenesená",J122,0)</f>
        <v>0</v>
      </c>
      <c r="BH122" s="276">
        <f>IF(N122="sníž. přenesená",J122,0)</f>
        <v>0</v>
      </c>
      <c r="BI122" s="276">
        <f>IF(N122="nulová",J122,0)</f>
        <v>0</v>
      </c>
      <c r="BJ122" s="176" t="s">
        <v>1196</v>
      </c>
      <c r="BK122" s="276">
        <f>ROUND(I122*H122,2)</f>
        <v>0</v>
      </c>
      <c r="BL122" s="176" t="s">
        <v>1324</v>
      </c>
      <c r="BM122" s="176" t="s">
        <v>1386</v>
      </c>
    </row>
    <row r="123" spans="2:47" s="186" customFormat="1" ht="13.5">
      <c r="B123" s="187"/>
      <c r="D123" s="277" t="s">
        <v>1326</v>
      </c>
      <c r="F123" s="278" t="s">
        <v>1387</v>
      </c>
      <c r="I123" s="92"/>
      <c r="L123" s="187"/>
      <c r="M123" s="279"/>
      <c r="N123" s="188"/>
      <c r="O123" s="188"/>
      <c r="P123" s="188"/>
      <c r="Q123" s="188"/>
      <c r="R123" s="188"/>
      <c r="S123" s="188"/>
      <c r="T123" s="280"/>
      <c r="AT123" s="176" t="s">
        <v>1326</v>
      </c>
      <c r="AU123" s="176" t="s">
        <v>1257</v>
      </c>
    </row>
    <row r="124" spans="2:51" s="282" customFormat="1" ht="13.5">
      <c r="B124" s="281"/>
      <c r="D124" s="277" t="s">
        <v>1334</v>
      </c>
      <c r="E124" s="283" t="s">
        <v>1177</v>
      </c>
      <c r="F124" s="284" t="s">
        <v>1388</v>
      </c>
      <c r="H124" s="285">
        <v>7.8</v>
      </c>
      <c r="I124" s="93"/>
      <c r="L124" s="281"/>
      <c r="M124" s="286"/>
      <c r="N124" s="287"/>
      <c r="O124" s="287"/>
      <c r="P124" s="287"/>
      <c r="Q124" s="287"/>
      <c r="R124" s="287"/>
      <c r="S124" s="287"/>
      <c r="T124" s="288"/>
      <c r="AT124" s="283" t="s">
        <v>1334</v>
      </c>
      <c r="AU124" s="283" t="s">
        <v>1257</v>
      </c>
      <c r="AV124" s="282" t="s">
        <v>1257</v>
      </c>
      <c r="AW124" s="282" t="s">
        <v>1211</v>
      </c>
      <c r="AX124" s="282" t="s">
        <v>1248</v>
      </c>
      <c r="AY124" s="283" t="s">
        <v>1317</v>
      </c>
    </row>
    <row r="125" spans="2:65" s="186" customFormat="1" ht="16.5" customHeight="1">
      <c r="B125" s="187"/>
      <c r="C125" s="266" t="s">
        <v>1183</v>
      </c>
      <c r="D125" s="266" t="s">
        <v>1319</v>
      </c>
      <c r="E125" s="267" t="s">
        <v>1389</v>
      </c>
      <c r="F125" s="268" t="s">
        <v>1390</v>
      </c>
      <c r="G125" s="269" t="s">
        <v>1391</v>
      </c>
      <c r="H125" s="270">
        <v>3</v>
      </c>
      <c r="I125" s="91"/>
      <c r="J125" s="271">
        <f>ROUND(I125*H125,2)</f>
        <v>0</v>
      </c>
      <c r="K125" s="268" t="s">
        <v>1323</v>
      </c>
      <c r="L125" s="187"/>
      <c r="M125" s="272" t="s">
        <v>1177</v>
      </c>
      <c r="N125" s="273" t="s">
        <v>1219</v>
      </c>
      <c r="O125" s="188"/>
      <c r="P125" s="274">
        <f>O125*H125</f>
        <v>0</v>
      </c>
      <c r="Q125" s="274">
        <v>0</v>
      </c>
      <c r="R125" s="274">
        <f>Q125*H125</f>
        <v>0</v>
      </c>
      <c r="S125" s="274">
        <v>0</v>
      </c>
      <c r="T125" s="275">
        <f>S125*H125</f>
        <v>0</v>
      </c>
      <c r="AR125" s="176" t="s">
        <v>1324</v>
      </c>
      <c r="AT125" s="176" t="s">
        <v>1319</v>
      </c>
      <c r="AU125" s="176" t="s">
        <v>1257</v>
      </c>
      <c r="AY125" s="176" t="s">
        <v>1317</v>
      </c>
      <c r="BE125" s="276">
        <f>IF(N125="základní",J125,0)</f>
        <v>0</v>
      </c>
      <c r="BF125" s="276">
        <f>IF(N125="snížená",J125,0)</f>
        <v>0</v>
      </c>
      <c r="BG125" s="276">
        <f>IF(N125="zákl. přenesená",J125,0)</f>
        <v>0</v>
      </c>
      <c r="BH125" s="276">
        <f>IF(N125="sníž. přenesená",J125,0)</f>
        <v>0</v>
      </c>
      <c r="BI125" s="276">
        <f>IF(N125="nulová",J125,0)</f>
        <v>0</v>
      </c>
      <c r="BJ125" s="176" t="s">
        <v>1196</v>
      </c>
      <c r="BK125" s="276">
        <f>ROUND(I125*H125,2)</f>
        <v>0</v>
      </c>
      <c r="BL125" s="176" t="s">
        <v>1324</v>
      </c>
      <c r="BM125" s="176" t="s">
        <v>1183</v>
      </c>
    </row>
    <row r="126" spans="2:47" s="186" customFormat="1" ht="13.5">
      <c r="B126" s="187"/>
      <c r="D126" s="277" t="s">
        <v>1326</v>
      </c>
      <c r="F126" s="278" t="s">
        <v>1392</v>
      </c>
      <c r="I126" s="92"/>
      <c r="L126" s="187"/>
      <c r="M126" s="279"/>
      <c r="N126" s="188"/>
      <c r="O126" s="188"/>
      <c r="P126" s="188"/>
      <c r="Q126" s="188"/>
      <c r="R126" s="188"/>
      <c r="S126" s="188"/>
      <c r="T126" s="280"/>
      <c r="AT126" s="176" t="s">
        <v>1326</v>
      </c>
      <c r="AU126" s="176" t="s">
        <v>1257</v>
      </c>
    </row>
    <row r="127" spans="2:65" s="186" customFormat="1" ht="16.5" customHeight="1">
      <c r="B127" s="187"/>
      <c r="C127" s="266" t="s">
        <v>1393</v>
      </c>
      <c r="D127" s="266" t="s">
        <v>1319</v>
      </c>
      <c r="E127" s="267" t="s">
        <v>1394</v>
      </c>
      <c r="F127" s="268" t="s">
        <v>1395</v>
      </c>
      <c r="G127" s="269" t="s">
        <v>1391</v>
      </c>
      <c r="H127" s="270">
        <v>3</v>
      </c>
      <c r="I127" s="91"/>
      <c r="J127" s="271">
        <f>ROUND(I127*H127,2)</f>
        <v>0</v>
      </c>
      <c r="K127" s="268" t="s">
        <v>1323</v>
      </c>
      <c r="L127" s="187"/>
      <c r="M127" s="272" t="s">
        <v>1177</v>
      </c>
      <c r="N127" s="273" t="s">
        <v>1219</v>
      </c>
      <c r="O127" s="188"/>
      <c r="P127" s="274">
        <f>O127*H127</f>
        <v>0</v>
      </c>
      <c r="Q127" s="274">
        <v>5E-05</v>
      </c>
      <c r="R127" s="274">
        <f>Q127*H127</f>
        <v>0.00015000000000000001</v>
      </c>
      <c r="S127" s="274">
        <v>0</v>
      </c>
      <c r="T127" s="275">
        <f>S127*H127</f>
        <v>0</v>
      </c>
      <c r="AR127" s="176" t="s">
        <v>1324</v>
      </c>
      <c r="AT127" s="176" t="s">
        <v>1319</v>
      </c>
      <c r="AU127" s="176" t="s">
        <v>1257</v>
      </c>
      <c r="AY127" s="176" t="s">
        <v>1317</v>
      </c>
      <c r="BE127" s="276">
        <f>IF(N127="základní",J127,0)</f>
        <v>0</v>
      </c>
      <c r="BF127" s="276">
        <f>IF(N127="snížená",J127,0)</f>
        <v>0</v>
      </c>
      <c r="BG127" s="276">
        <f>IF(N127="zákl. přenesená",J127,0)</f>
        <v>0</v>
      </c>
      <c r="BH127" s="276">
        <f>IF(N127="sníž. přenesená",J127,0)</f>
        <v>0</v>
      </c>
      <c r="BI127" s="276">
        <f>IF(N127="nulová",J127,0)</f>
        <v>0</v>
      </c>
      <c r="BJ127" s="176" t="s">
        <v>1196</v>
      </c>
      <c r="BK127" s="276">
        <f>ROUND(I127*H127,2)</f>
        <v>0</v>
      </c>
      <c r="BL127" s="176" t="s">
        <v>1324</v>
      </c>
      <c r="BM127" s="176" t="s">
        <v>1393</v>
      </c>
    </row>
    <row r="128" spans="2:47" s="186" customFormat="1" ht="13.5">
      <c r="B128" s="187"/>
      <c r="D128" s="277" t="s">
        <v>1326</v>
      </c>
      <c r="F128" s="278" t="s">
        <v>1396</v>
      </c>
      <c r="I128" s="92"/>
      <c r="L128" s="187"/>
      <c r="M128" s="279"/>
      <c r="N128" s="188"/>
      <c r="O128" s="188"/>
      <c r="P128" s="188"/>
      <c r="Q128" s="188"/>
      <c r="R128" s="188"/>
      <c r="S128" s="188"/>
      <c r="T128" s="280"/>
      <c r="AT128" s="176" t="s">
        <v>1326</v>
      </c>
      <c r="AU128" s="176" t="s">
        <v>1257</v>
      </c>
    </row>
    <row r="129" spans="2:65" s="186" customFormat="1" ht="16.5" customHeight="1">
      <c r="B129" s="187"/>
      <c r="C129" s="266" t="s">
        <v>1397</v>
      </c>
      <c r="D129" s="266" t="s">
        <v>1319</v>
      </c>
      <c r="E129" s="267" t="s">
        <v>1398</v>
      </c>
      <c r="F129" s="268" t="s">
        <v>1399</v>
      </c>
      <c r="G129" s="269" t="s">
        <v>1391</v>
      </c>
      <c r="H129" s="270">
        <v>30</v>
      </c>
      <c r="I129" s="91"/>
      <c r="J129" s="271">
        <f>ROUND(I129*H129,2)</f>
        <v>0</v>
      </c>
      <c r="K129" s="268" t="s">
        <v>1323</v>
      </c>
      <c r="L129" s="187"/>
      <c r="M129" s="272" t="s">
        <v>1177</v>
      </c>
      <c r="N129" s="273" t="s">
        <v>1219</v>
      </c>
      <c r="O129" s="188"/>
      <c r="P129" s="274">
        <f>O129*H129</f>
        <v>0</v>
      </c>
      <c r="Q129" s="274">
        <v>0.00018</v>
      </c>
      <c r="R129" s="274">
        <f>Q129*H129</f>
        <v>0.0054</v>
      </c>
      <c r="S129" s="274">
        <v>0</v>
      </c>
      <c r="T129" s="275">
        <f>S129*H129</f>
        <v>0</v>
      </c>
      <c r="AR129" s="176" t="s">
        <v>1324</v>
      </c>
      <c r="AT129" s="176" t="s">
        <v>1319</v>
      </c>
      <c r="AU129" s="176" t="s">
        <v>1257</v>
      </c>
      <c r="AY129" s="176" t="s">
        <v>1317</v>
      </c>
      <c r="BE129" s="276">
        <f>IF(N129="základní",J129,0)</f>
        <v>0</v>
      </c>
      <c r="BF129" s="276">
        <f>IF(N129="snížená",J129,0)</f>
        <v>0</v>
      </c>
      <c r="BG129" s="276">
        <f>IF(N129="zákl. přenesená",J129,0)</f>
        <v>0</v>
      </c>
      <c r="BH129" s="276">
        <f>IF(N129="sníž. přenesená",J129,0)</f>
        <v>0</v>
      </c>
      <c r="BI129" s="276">
        <f>IF(N129="nulová",J129,0)</f>
        <v>0</v>
      </c>
      <c r="BJ129" s="176" t="s">
        <v>1196</v>
      </c>
      <c r="BK129" s="276">
        <f>ROUND(I129*H129,2)</f>
        <v>0</v>
      </c>
      <c r="BL129" s="176" t="s">
        <v>1324</v>
      </c>
      <c r="BM129" s="176" t="s">
        <v>1400</v>
      </c>
    </row>
    <row r="130" spans="2:47" s="186" customFormat="1" ht="27">
      <c r="B130" s="187"/>
      <c r="D130" s="277" t="s">
        <v>1326</v>
      </c>
      <c r="F130" s="278" t="s">
        <v>1401</v>
      </c>
      <c r="I130" s="92"/>
      <c r="L130" s="187"/>
      <c r="M130" s="279"/>
      <c r="N130" s="188"/>
      <c r="O130" s="188"/>
      <c r="P130" s="188"/>
      <c r="Q130" s="188"/>
      <c r="R130" s="188"/>
      <c r="S130" s="188"/>
      <c r="T130" s="280"/>
      <c r="AT130" s="176" t="s">
        <v>1326</v>
      </c>
      <c r="AU130" s="176" t="s">
        <v>1257</v>
      </c>
    </row>
    <row r="131" spans="2:51" s="282" customFormat="1" ht="13.5">
      <c r="B131" s="281"/>
      <c r="D131" s="277" t="s">
        <v>1334</v>
      </c>
      <c r="E131" s="283" t="s">
        <v>1177</v>
      </c>
      <c r="F131" s="284" t="s">
        <v>1402</v>
      </c>
      <c r="H131" s="285">
        <v>30</v>
      </c>
      <c r="I131" s="93"/>
      <c r="L131" s="281"/>
      <c r="M131" s="286"/>
      <c r="N131" s="287"/>
      <c r="O131" s="287"/>
      <c r="P131" s="287"/>
      <c r="Q131" s="287"/>
      <c r="R131" s="287"/>
      <c r="S131" s="287"/>
      <c r="T131" s="288"/>
      <c r="AT131" s="283" t="s">
        <v>1334</v>
      </c>
      <c r="AU131" s="283" t="s">
        <v>1257</v>
      </c>
      <c r="AV131" s="282" t="s">
        <v>1257</v>
      </c>
      <c r="AW131" s="282" t="s">
        <v>1211</v>
      </c>
      <c r="AX131" s="282" t="s">
        <v>1248</v>
      </c>
      <c r="AY131" s="283" t="s">
        <v>1317</v>
      </c>
    </row>
    <row r="132" spans="2:63" s="254" customFormat="1" ht="29.85" customHeight="1">
      <c r="B132" s="253"/>
      <c r="D132" s="255" t="s">
        <v>1247</v>
      </c>
      <c r="E132" s="264" t="s">
        <v>1329</v>
      </c>
      <c r="F132" s="264" t="s">
        <v>1403</v>
      </c>
      <c r="I132" s="90"/>
      <c r="J132" s="265">
        <f>BK132</f>
        <v>0</v>
      </c>
      <c r="L132" s="253"/>
      <c r="M132" s="258"/>
      <c r="N132" s="259"/>
      <c r="O132" s="259"/>
      <c r="P132" s="260">
        <f>SUM(P133:P150)</f>
        <v>0</v>
      </c>
      <c r="Q132" s="259"/>
      <c r="R132" s="260">
        <f>SUM(R133:R150)</f>
        <v>48.989321999999994</v>
      </c>
      <c r="S132" s="259"/>
      <c r="T132" s="261">
        <f>SUM(T133:T150)</f>
        <v>0</v>
      </c>
      <c r="AR132" s="255" t="s">
        <v>1196</v>
      </c>
      <c r="AT132" s="262" t="s">
        <v>1247</v>
      </c>
      <c r="AU132" s="262" t="s">
        <v>1196</v>
      </c>
      <c r="AY132" s="255" t="s">
        <v>1317</v>
      </c>
      <c r="BK132" s="263">
        <f>SUM(BK133:BK150)</f>
        <v>0</v>
      </c>
    </row>
    <row r="133" spans="2:65" s="186" customFormat="1" ht="16.5" customHeight="1">
      <c r="B133" s="187"/>
      <c r="C133" s="266" t="s">
        <v>1404</v>
      </c>
      <c r="D133" s="266" t="s">
        <v>1319</v>
      </c>
      <c r="E133" s="267" t="s">
        <v>1405</v>
      </c>
      <c r="F133" s="268" t="s">
        <v>1406</v>
      </c>
      <c r="G133" s="269" t="s">
        <v>1332</v>
      </c>
      <c r="H133" s="270">
        <v>21.75</v>
      </c>
      <c r="I133" s="91"/>
      <c r="J133" s="271">
        <f>ROUND(I133*H133,2)</f>
        <v>0</v>
      </c>
      <c r="K133" s="268" t="s">
        <v>1323</v>
      </c>
      <c r="L133" s="187"/>
      <c r="M133" s="272" t="s">
        <v>1177</v>
      </c>
      <c r="N133" s="273" t="s">
        <v>1219</v>
      </c>
      <c r="O133" s="188"/>
      <c r="P133" s="274">
        <f>O133*H133</f>
        <v>0</v>
      </c>
      <c r="Q133" s="274">
        <v>2.185</v>
      </c>
      <c r="R133" s="274">
        <f>Q133*H133</f>
        <v>47.52375</v>
      </c>
      <c r="S133" s="274">
        <v>0</v>
      </c>
      <c r="T133" s="275">
        <f>S133*H133</f>
        <v>0</v>
      </c>
      <c r="AR133" s="176" t="s">
        <v>1324</v>
      </c>
      <c r="AT133" s="176" t="s">
        <v>1319</v>
      </c>
      <c r="AU133" s="176" t="s">
        <v>1257</v>
      </c>
      <c r="AY133" s="176" t="s">
        <v>1317</v>
      </c>
      <c r="BE133" s="276">
        <f>IF(N133="základní",J133,0)</f>
        <v>0</v>
      </c>
      <c r="BF133" s="276">
        <f>IF(N133="snížená",J133,0)</f>
        <v>0</v>
      </c>
      <c r="BG133" s="276">
        <f>IF(N133="zákl. přenesená",J133,0)</f>
        <v>0</v>
      </c>
      <c r="BH133" s="276">
        <f>IF(N133="sníž. přenesená",J133,0)</f>
        <v>0</v>
      </c>
      <c r="BI133" s="276">
        <f>IF(N133="nulová",J133,0)</f>
        <v>0</v>
      </c>
      <c r="BJ133" s="176" t="s">
        <v>1196</v>
      </c>
      <c r="BK133" s="276">
        <f>ROUND(I133*H133,2)</f>
        <v>0</v>
      </c>
      <c r="BL133" s="176" t="s">
        <v>1324</v>
      </c>
      <c r="BM133" s="176" t="s">
        <v>1407</v>
      </c>
    </row>
    <row r="134" spans="2:47" s="186" customFormat="1" ht="13.5">
      <c r="B134" s="187"/>
      <c r="D134" s="277" t="s">
        <v>1326</v>
      </c>
      <c r="F134" s="278" t="s">
        <v>1408</v>
      </c>
      <c r="I134" s="92"/>
      <c r="L134" s="187"/>
      <c r="M134" s="279"/>
      <c r="N134" s="188"/>
      <c r="O134" s="188"/>
      <c r="P134" s="188"/>
      <c r="Q134" s="188"/>
      <c r="R134" s="188"/>
      <c r="S134" s="188"/>
      <c r="T134" s="280"/>
      <c r="AT134" s="176" t="s">
        <v>1326</v>
      </c>
      <c r="AU134" s="176" t="s">
        <v>1257</v>
      </c>
    </row>
    <row r="135" spans="2:51" s="282" customFormat="1" ht="13.5">
      <c r="B135" s="281"/>
      <c r="D135" s="277" t="s">
        <v>1334</v>
      </c>
      <c r="E135" s="283" t="s">
        <v>1177</v>
      </c>
      <c r="F135" s="284" t="s">
        <v>1409</v>
      </c>
      <c r="H135" s="285">
        <v>21.75</v>
      </c>
      <c r="I135" s="93"/>
      <c r="L135" s="281"/>
      <c r="M135" s="286"/>
      <c r="N135" s="287"/>
      <c r="O135" s="287"/>
      <c r="P135" s="287"/>
      <c r="Q135" s="287"/>
      <c r="R135" s="287"/>
      <c r="S135" s="287"/>
      <c r="T135" s="288"/>
      <c r="AT135" s="283" t="s">
        <v>1334</v>
      </c>
      <c r="AU135" s="283" t="s">
        <v>1257</v>
      </c>
      <c r="AV135" s="282" t="s">
        <v>1257</v>
      </c>
      <c r="AW135" s="282" t="s">
        <v>1211</v>
      </c>
      <c r="AX135" s="282" t="s">
        <v>1248</v>
      </c>
      <c r="AY135" s="283" t="s">
        <v>1317</v>
      </c>
    </row>
    <row r="136" spans="2:65" s="186" customFormat="1" ht="16.5" customHeight="1">
      <c r="B136" s="187"/>
      <c r="C136" s="266" t="s">
        <v>1410</v>
      </c>
      <c r="D136" s="266" t="s">
        <v>1319</v>
      </c>
      <c r="E136" s="267" t="s">
        <v>1411</v>
      </c>
      <c r="F136" s="268" t="s">
        <v>1412</v>
      </c>
      <c r="G136" s="269" t="s">
        <v>1391</v>
      </c>
      <c r="H136" s="270">
        <v>8</v>
      </c>
      <c r="I136" s="91"/>
      <c r="J136" s="271">
        <f>ROUND(I136*H136,2)</f>
        <v>0</v>
      </c>
      <c r="K136" s="268" t="s">
        <v>1323</v>
      </c>
      <c r="L136" s="187"/>
      <c r="M136" s="272" t="s">
        <v>1177</v>
      </c>
      <c r="N136" s="273" t="s">
        <v>1219</v>
      </c>
      <c r="O136" s="188"/>
      <c r="P136" s="274">
        <f>O136*H136</f>
        <v>0</v>
      </c>
      <c r="Q136" s="274">
        <v>0.17489</v>
      </c>
      <c r="R136" s="274">
        <f>Q136*H136</f>
        <v>1.39912</v>
      </c>
      <c r="S136" s="274">
        <v>0</v>
      </c>
      <c r="T136" s="275">
        <f>S136*H136</f>
        <v>0</v>
      </c>
      <c r="AR136" s="176" t="s">
        <v>1324</v>
      </c>
      <c r="AT136" s="176" t="s">
        <v>1319</v>
      </c>
      <c r="AU136" s="176" t="s">
        <v>1257</v>
      </c>
      <c r="AY136" s="176" t="s">
        <v>1317</v>
      </c>
      <c r="BE136" s="276">
        <f>IF(N136="základní",J136,0)</f>
        <v>0</v>
      </c>
      <c r="BF136" s="276">
        <f>IF(N136="snížená",J136,0)</f>
        <v>0</v>
      </c>
      <c r="BG136" s="276">
        <f>IF(N136="zákl. přenesená",J136,0)</f>
        <v>0</v>
      </c>
      <c r="BH136" s="276">
        <f>IF(N136="sníž. přenesená",J136,0)</f>
        <v>0</v>
      </c>
      <c r="BI136" s="276">
        <f>IF(N136="nulová",J136,0)</f>
        <v>0</v>
      </c>
      <c r="BJ136" s="176" t="s">
        <v>1196</v>
      </c>
      <c r="BK136" s="276">
        <f>ROUND(I136*H136,2)</f>
        <v>0</v>
      </c>
      <c r="BL136" s="176" t="s">
        <v>1324</v>
      </c>
      <c r="BM136" s="176" t="s">
        <v>1413</v>
      </c>
    </row>
    <row r="137" spans="2:47" s="186" customFormat="1" ht="27">
      <c r="B137" s="187"/>
      <c r="D137" s="277" t="s">
        <v>1326</v>
      </c>
      <c r="F137" s="278" t="s">
        <v>1414</v>
      </c>
      <c r="I137" s="92"/>
      <c r="L137" s="187"/>
      <c r="M137" s="279"/>
      <c r="N137" s="188"/>
      <c r="O137" s="188"/>
      <c r="P137" s="188"/>
      <c r="Q137" s="188"/>
      <c r="R137" s="188"/>
      <c r="S137" s="188"/>
      <c r="T137" s="280"/>
      <c r="AT137" s="176" t="s">
        <v>1326</v>
      </c>
      <c r="AU137" s="176" t="s">
        <v>1257</v>
      </c>
    </row>
    <row r="138" spans="2:65" s="186" customFormat="1" ht="16.5" customHeight="1">
      <c r="B138" s="187"/>
      <c r="C138" s="297" t="s">
        <v>1415</v>
      </c>
      <c r="D138" s="297" t="s">
        <v>1382</v>
      </c>
      <c r="E138" s="298" t="s">
        <v>1416</v>
      </c>
      <c r="F138" s="299" t="s">
        <v>1417</v>
      </c>
      <c r="G138" s="300" t="s">
        <v>1391</v>
      </c>
      <c r="H138" s="301">
        <v>2</v>
      </c>
      <c r="I138" s="95"/>
      <c r="J138" s="302">
        <f>ROUND(I138*H138,2)</f>
        <v>0</v>
      </c>
      <c r="K138" s="299" t="s">
        <v>1323</v>
      </c>
      <c r="L138" s="303"/>
      <c r="M138" s="304" t="s">
        <v>1177</v>
      </c>
      <c r="N138" s="305" t="s">
        <v>1219</v>
      </c>
      <c r="O138" s="188"/>
      <c r="P138" s="274">
        <f>O138*H138</f>
        <v>0</v>
      </c>
      <c r="Q138" s="274">
        <v>0.0035</v>
      </c>
      <c r="R138" s="274">
        <f>Q138*H138</f>
        <v>0.007</v>
      </c>
      <c r="S138" s="274">
        <v>0</v>
      </c>
      <c r="T138" s="275">
        <f>S138*H138</f>
        <v>0</v>
      </c>
      <c r="AR138" s="176" t="s">
        <v>1357</v>
      </c>
      <c r="AT138" s="176" t="s">
        <v>1382</v>
      </c>
      <c r="AU138" s="176" t="s">
        <v>1257</v>
      </c>
      <c r="AY138" s="176" t="s">
        <v>1317</v>
      </c>
      <c r="BE138" s="276">
        <f>IF(N138="základní",J138,0)</f>
        <v>0</v>
      </c>
      <c r="BF138" s="276">
        <f>IF(N138="snížená",J138,0)</f>
        <v>0</v>
      </c>
      <c r="BG138" s="276">
        <f>IF(N138="zákl. přenesená",J138,0)</f>
        <v>0</v>
      </c>
      <c r="BH138" s="276">
        <f>IF(N138="sníž. přenesená",J138,0)</f>
        <v>0</v>
      </c>
      <c r="BI138" s="276">
        <f>IF(N138="nulová",J138,0)</f>
        <v>0</v>
      </c>
      <c r="BJ138" s="176" t="s">
        <v>1196</v>
      </c>
      <c r="BK138" s="276">
        <f>ROUND(I138*H138,2)</f>
        <v>0</v>
      </c>
      <c r="BL138" s="176" t="s">
        <v>1324</v>
      </c>
      <c r="BM138" s="176" t="s">
        <v>1418</v>
      </c>
    </row>
    <row r="139" spans="2:47" s="186" customFormat="1" ht="13.5">
      <c r="B139" s="187"/>
      <c r="D139" s="277" t="s">
        <v>1326</v>
      </c>
      <c r="F139" s="278" t="s">
        <v>1417</v>
      </c>
      <c r="I139" s="92"/>
      <c r="L139" s="187"/>
      <c r="M139" s="279"/>
      <c r="N139" s="188"/>
      <c r="O139" s="188"/>
      <c r="P139" s="188"/>
      <c r="Q139" s="188"/>
      <c r="R139" s="188"/>
      <c r="S139" s="188"/>
      <c r="T139" s="280"/>
      <c r="AT139" s="176" t="s">
        <v>1326</v>
      </c>
      <c r="AU139" s="176" t="s">
        <v>1257</v>
      </c>
    </row>
    <row r="140" spans="2:65" s="186" customFormat="1" ht="16.5" customHeight="1">
      <c r="B140" s="187"/>
      <c r="C140" s="297" t="s">
        <v>1182</v>
      </c>
      <c r="D140" s="297" t="s">
        <v>1382</v>
      </c>
      <c r="E140" s="298" t="s">
        <v>1419</v>
      </c>
      <c r="F140" s="299" t="s">
        <v>1420</v>
      </c>
      <c r="G140" s="300" t="s">
        <v>1391</v>
      </c>
      <c r="H140" s="301">
        <v>6</v>
      </c>
      <c r="I140" s="95"/>
      <c r="J140" s="302">
        <f>ROUND(I140*H140,2)</f>
        <v>0</v>
      </c>
      <c r="K140" s="299" t="s">
        <v>1323</v>
      </c>
      <c r="L140" s="303"/>
      <c r="M140" s="304" t="s">
        <v>1177</v>
      </c>
      <c r="N140" s="305" t="s">
        <v>1219</v>
      </c>
      <c r="O140" s="188"/>
      <c r="P140" s="274">
        <f>O140*H140</f>
        <v>0</v>
      </c>
      <c r="Q140" s="274">
        <v>0.0043</v>
      </c>
      <c r="R140" s="274">
        <f>Q140*H140</f>
        <v>0.0258</v>
      </c>
      <c r="S140" s="274">
        <v>0</v>
      </c>
      <c r="T140" s="275">
        <f>S140*H140</f>
        <v>0</v>
      </c>
      <c r="AR140" s="176" t="s">
        <v>1357</v>
      </c>
      <c r="AT140" s="176" t="s">
        <v>1382</v>
      </c>
      <c r="AU140" s="176" t="s">
        <v>1257</v>
      </c>
      <c r="AY140" s="176" t="s">
        <v>1317</v>
      </c>
      <c r="BE140" s="276">
        <f>IF(N140="základní",J140,0)</f>
        <v>0</v>
      </c>
      <c r="BF140" s="276">
        <f>IF(N140="snížená",J140,0)</f>
        <v>0</v>
      </c>
      <c r="BG140" s="276">
        <f>IF(N140="zákl. přenesená",J140,0)</f>
        <v>0</v>
      </c>
      <c r="BH140" s="276">
        <f>IF(N140="sníž. přenesená",J140,0)</f>
        <v>0</v>
      </c>
      <c r="BI140" s="276">
        <f>IF(N140="nulová",J140,0)</f>
        <v>0</v>
      </c>
      <c r="BJ140" s="176" t="s">
        <v>1196</v>
      </c>
      <c r="BK140" s="276">
        <f>ROUND(I140*H140,2)</f>
        <v>0</v>
      </c>
      <c r="BL140" s="176" t="s">
        <v>1324</v>
      </c>
      <c r="BM140" s="176" t="s">
        <v>1421</v>
      </c>
    </row>
    <row r="141" spans="2:47" s="186" customFormat="1" ht="13.5">
      <c r="B141" s="187"/>
      <c r="D141" s="277" t="s">
        <v>1326</v>
      </c>
      <c r="F141" s="278" t="s">
        <v>1420</v>
      </c>
      <c r="I141" s="92"/>
      <c r="L141" s="187"/>
      <c r="M141" s="279"/>
      <c r="N141" s="188"/>
      <c r="O141" s="188"/>
      <c r="P141" s="188"/>
      <c r="Q141" s="188"/>
      <c r="R141" s="188"/>
      <c r="S141" s="188"/>
      <c r="T141" s="280"/>
      <c r="AT141" s="176" t="s">
        <v>1326</v>
      </c>
      <c r="AU141" s="176" t="s">
        <v>1257</v>
      </c>
    </row>
    <row r="142" spans="2:65" s="186" customFormat="1" ht="16.5" customHeight="1">
      <c r="B142" s="187"/>
      <c r="C142" s="297" t="s">
        <v>1422</v>
      </c>
      <c r="D142" s="297" t="s">
        <v>1382</v>
      </c>
      <c r="E142" s="298" t="s">
        <v>1423</v>
      </c>
      <c r="F142" s="299" t="s">
        <v>1424</v>
      </c>
      <c r="G142" s="300" t="s">
        <v>1391</v>
      </c>
      <c r="H142" s="301">
        <v>8</v>
      </c>
      <c r="I142" s="95"/>
      <c r="J142" s="302">
        <f>ROUND(I142*H142,2)</f>
        <v>0</v>
      </c>
      <c r="K142" s="299" t="s">
        <v>1323</v>
      </c>
      <c r="L142" s="303"/>
      <c r="M142" s="304" t="s">
        <v>1177</v>
      </c>
      <c r="N142" s="305" t="s">
        <v>1219</v>
      </c>
      <c r="O142" s="188"/>
      <c r="P142" s="274">
        <f>O142*H142</f>
        <v>0</v>
      </c>
      <c r="Q142" s="274">
        <v>0.0027</v>
      </c>
      <c r="R142" s="274">
        <f>Q142*H142</f>
        <v>0.0216</v>
      </c>
      <c r="S142" s="274">
        <v>0</v>
      </c>
      <c r="T142" s="275">
        <f>S142*H142</f>
        <v>0</v>
      </c>
      <c r="AR142" s="176" t="s">
        <v>1357</v>
      </c>
      <c r="AT142" s="176" t="s">
        <v>1382</v>
      </c>
      <c r="AU142" s="176" t="s">
        <v>1257</v>
      </c>
      <c r="AY142" s="176" t="s">
        <v>1317</v>
      </c>
      <c r="BE142" s="276">
        <f>IF(N142="základní",J142,0)</f>
        <v>0</v>
      </c>
      <c r="BF142" s="276">
        <f>IF(N142="snížená",J142,0)</f>
        <v>0</v>
      </c>
      <c r="BG142" s="276">
        <f>IF(N142="zákl. přenesená",J142,0)</f>
        <v>0</v>
      </c>
      <c r="BH142" s="276">
        <f>IF(N142="sníž. přenesená",J142,0)</f>
        <v>0</v>
      </c>
      <c r="BI142" s="276">
        <f>IF(N142="nulová",J142,0)</f>
        <v>0</v>
      </c>
      <c r="BJ142" s="176" t="s">
        <v>1196</v>
      </c>
      <c r="BK142" s="276">
        <f>ROUND(I142*H142,2)</f>
        <v>0</v>
      </c>
      <c r="BL142" s="176" t="s">
        <v>1324</v>
      </c>
      <c r="BM142" s="176" t="s">
        <v>1425</v>
      </c>
    </row>
    <row r="143" spans="2:47" s="186" customFormat="1" ht="13.5">
      <c r="B143" s="187"/>
      <c r="D143" s="277" t="s">
        <v>1326</v>
      </c>
      <c r="F143" s="278" t="s">
        <v>1424</v>
      </c>
      <c r="I143" s="92"/>
      <c r="L143" s="187"/>
      <c r="M143" s="279"/>
      <c r="N143" s="188"/>
      <c r="O143" s="188"/>
      <c r="P143" s="188"/>
      <c r="Q143" s="188"/>
      <c r="R143" s="188"/>
      <c r="S143" s="188"/>
      <c r="T143" s="280"/>
      <c r="AT143" s="176" t="s">
        <v>1326</v>
      </c>
      <c r="AU143" s="176" t="s">
        <v>1257</v>
      </c>
    </row>
    <row r="144" spans="2:65" s="186" customFormat="1" ht="16.5" customHeight="1">
      <c r="B144" s="187"/>
      <c r="C144" s="297" t="s">
        <v>1426</v>
      </c>
      <c r="D144" s="297" t="s">
        <v>1382</v>
      </c>
      <c r="E144" s="298" t="s">
        <v>1427</v>
      </c>
      <c r="F144" s="299" t="s">
        <v>1428</v>
      </c>
      <c r="G144" s="300" t="s">
        <v>1391</v>
      </c>
      <c r="H144" s="301">
        <v>1</v>
      </c>
      <c r="I144" s="95"/>
      <c r="J144" s="302">
        <f>ROUND(I144*H144,2)</f>
        <v>0</v>
      </c>
      <c r="K144" s="299" t="s">
        <v>1177</v>
      </c>
      <c r="L144" s="303"/>
      <c r="M144" s="304" t="s">
        <v>1177</v>
      </c>
      <c r="N144" s="305" t="s">
        <v>1219</v>
      </c>
      <c r="O144" s="188"/>
      <c r="P144" s="274">
        <f>O144*H144</f>
        <v>0</v>
      </c>
      <c r="Q144" s="274">
        <v>0</v>
      </c>
      <c r="R144" s="274">
        <f>Q144*H144</f>
        <v>0</v>
      </c>
      <c r="S144" s="274">
        <v>0</v>
      </c>
      <c r="T144" s="275">
        <f>S144*H144</f>
        <v>0</v>
      </c>
      <c r="AR144" s="176" t="s">
        <v>1357</v>
      </c>
      <c r="AT144" s="176" t="s">
        <v>1382</v>
      </c>
      <c r="AU144" s="176" t="s">
        <v>1257</v>
      </c>
      <c r="AY144" s="176" t="s">
        <v>1317</v>
      </c>
      <c r="BE144" s="276">
        <f>IF(N144="základní",J144,0)</f>
        <v>0</v>
      </c>
      <c r="BF144" s="276">
        <f>IF(N144="snížená",J144,0)</f>
        <v>0</v>
      </c>
      <c r="BG144" s="276">
        <f>IF(N144="zákl. přenesená",J144,0)</f>
        <v>0</v>
      </c>
      <c r="BH144" s="276">
        <f>IF(N144="sníž. přenesená",J144,0)</f>
        <v>0</v>
      </c>
      <c r="BI144" s="276">
        <f>IF(N144="nulová",J144,0)</f>
        <v>0</v>
      </c>
      <c r="BJ144" s="176" t="s">
        <v>1196</v>
      </c>
      <c r="BK144" s="276">
        <f>ROUND(I144*H144,2)</f>
        <v>0</v>
      </c>
      <c r="BL144" s="176" t="s">
        <v>1324</v>
      </c>
      <c r="BM144" s="176" t="s">
        <v>1426</v>
      </c>
    </row>
    <row r="145" spans="2:47" s="186" customFormat="1" ht="13.5">
      <c r="B145" s="187"/>
      <c r="D145" s="277" t="s">
        <v>1326</v>
      </c>
      <c r="F145" s="278" t="s">
        <v>1428</v>
      </c>
      <c r="I145" s="92"/>
      <c r="L145" s="187"/>
      <c r="M145" s="279"/>
      <c r="N145" s="188"/>
      <c r="O145" s="188"/>
      <c r="P145" s="188"/>
      <c r="Q145" s="188"/>
      <c r="R145" s="188"/>
      <c r="S145" s="188"/>
      <c r="T145" s="280"/>
      <c r="AT145" s="176" t="s">
        <v>1326</v>
      </c>
      <c r="AU145" s="176" t="s">
        <v>1257</v>
      </c>
    </row>
    <row r="146" spans="2:65" s="186" customFormat="1" ht="25.5" customHeight="1">
      <c r="B146" s="187"/>
      <c r="C146" s="266" t="s">
        <v>1429</v>
      </c>
      <c r="D146" s="266" t="s">
        <v>1319</v>
      </c>
      <c r="E146" s="267" t="s">
        <v>1430</v>
      </c>
      <c r="F146" s="268" t="s">
        <v>1431</v>
      </c>
      <c r="G146" s="269" t="s">
        <v>1432</v>
      </c>
      <c r="H146" s="270">
        <v>9.2</v>
      </c>
      <c r="I146" s="91"/>
      <c r="J146" s="271">
        <f>ROUND(I146*H146,2)</f>
        <v>0</v>
      </c>
      <c r="K146" s="268" t="s">
        <v>1323</v>
      </c>
      <c r="L146" s="187"/>
      <c r="M146" s="272" t="s">
        <v>1177</v>
      </c>
      <c r="N146" s="273" t="s">
        <v>1219</v>
      </c>
      <c r="O146" s="188"/>
      <c r="P146" s="274">
        <f>O146*H146</f>
        <v>0</v>
      </c>
      <c r="Q146" s="274">
        <v>0</v>
      </c>
      <c r="R146" s="274">
        <f>Q146*H146</f>
        <v>0</v>
      </c>
      <c r="S146" s="274">
        <v>0</v>
      </c>
      <c r="T146" s="275">
        <f>S146*H146</f>
        <v>0</v>
      </c>
      <c r="AR146" s="176" t="s">
        <v>1324</v>
      </c>
      <c r="AT146" s="176" t="s">
        <v>1319</v>
      </c>
      <c r="AU146" s="176" t="s">
        <v>1257</v>
      </c>
      <c r="AY146" s="176" t="s">
        <v>1317</v>
      </c>
      <c r="BE146" s="276">
        <f>IF(N146="základní",J146,0)</f>
        <v>0</v>
      </c>
      <c r="BF146" s="276">
        <f>IF(N146="snížená",J146,0)</f>
        <v>0</v>
      </c>
      <c r="BG146" s="276">
        <f>IF(N146="zákl. přenesená",J146,0)</f>
        <v>0</v>
      </c>
      <c r="BH146" s="276">
        <f>IF(N146="sníž. přenesená",J146,0)</f>
        <v>0</v>
      </c>
      <c r="BI146" s="276">
        <f>IF(N146="nulová",J146,0)</f>
        <v>0</v>
      </c>
      <c r="BJ146" s="176" t="s">
        <v>1196</v>
      </c>
      <c r="BK146" s="276">
        <f>ROUND(I146*H146,2)</f>
        <v>0</v>
      </c>
      <c r="BL146" s="176" t="s">
        <v>1324</v>
      </c>
      <c r="BM146" s="176" t="s">
        <v>1433</v>
      </c>
    </row>
    <row r="147" spans="2:47" s="186" customFormat="1" ht="27">
      <c r="B147" s="187"/>
      <c r="D147" s="277" t="s">
        <v>1326</v>
      </c>
      <c r="F147" s="278" t="s">
        <v>1434</v>
      </c>
      <c r="I147" s="92"/>
      <c r="L147" s="187"/>
      <c r="M147" s="279"/>
      <c r="N147" s="188"/>
      <c r="O147" s="188"/>
      <c r="P147" s="188"/>
      <c r="Q147" s="188"/>
      <c r="R147" s="188"/>
      <c r="S147" s="188"/>
      <c r="T147" s="280"/>
      <c r="AT147" s="176" t="s">
        <v>1326</v>
      </c>
      <c r="AU147" s="176" t="s">
        <v>1257</v>
      </c>
    </row>
    <row r="148" spans="2:65" s="186" customFormat="1" ht="16.5" customHeight="1">
      <c r="B148" s="187"/>
      <c r="C148" s="297" t="s">
        <v>1435</v>
      </c>
      <c r="D148" s="297" t="s">
        <v>1382</v>
      </c>
      <c r="E148" s="298" t="s">
        <v>1436</v>
      </c>
      <c r="F148" s="299" t="s">
        <v>1437</v>
      </c>
      <c r="G148" s="300" t="s">
        <v>1432</v>
      </c>
      <c r="H148" s="301">
        <v>9.2</v>
      </c>
      <c r="I148" s="95"/>
      <c r="J148" s="302">
        <f>ROUND(I148*H148,2)</f>
        <v>0</v>
      </c>
      <c r="K148" s="299" t="s">
        <v>1323</v>
      </c>
      <c r="L148" s="303"/>
      <c r="M148" s="304" t="s">
        <v>1177</v>
      </c>
      <c r="N148" s="305" t="s">
        <v>1219</v>
      </c>
      <c r="O148" s="188"/>
      <c r="P148" s="274">
        <f>O148*H148</f>
        <v>0</v>
      </c>
      <c r="Q148" s="274">
        <v>0.00131</v>
      </c>
      <c r="R148" s="274">
        <f>Q148*H148</f>
        <v>0.012051999999999998</v>
      </c>
      <c r="S148" s="274">
        <v>0</v>
      </c>
      <c r="T148" s="275">
        <f>S148*H148</f>
        <v>0</v>
      </c>
      <c r="AR148" s="176" t="s">
        <v>1357</v>
      </c>
      <c r="AT148" s="176" t="s">
        <v>1382</v>
      </c>
      <c r="AU148" s="176" t="s">
        <v>1257</v>
      </c>
      <c r="AY148" s="176" t="s">
        <v>1317</v>
      </c>
      <c r="BE148" s="276">
        <f>IF(N148="základní",J148,0)</f>
        <v>0</v>
      </c>
      <c r="BF148" s="276">
        <f>IF(N148="snížená",J148,0)</f>
        <v>0</v>
      </c>
      <c r="BG148" s="276">
        <f>IF(N148="zákl. přenesená",J148,0)</f>
        <v>0</v>
      </c>
      <c r="BH148" s="276">
        <f>IF(N148="sníž. přenesená",J148,0)</f>
        <v>0</v>
      </c>
      <c r="BI148" s="276">
        <f>IF(N148="nulová",J148,0)</f>
        <v>0</v>
      </c>
      <c r="BJ148" s="176" t="s">
        <v>1196</v>
      </c>
      <c r="BK148" s="276">
        <f>ROUND(I148*H148,2)</f>
        <v>0</v>
      </c>
      <c r="BL148" s="176" t="s">
        <v>1324</v>
      </c>
      <c r="BM148" s="176" t="s">
        <v>1438</v>
      </c>
    </row>
    <row r="149" spans="2:47" s="186" customFormat="1" ht="13.5">
      <c r="B149" s="187"/>
      <c r="D149" s="277" t="s">
        <v>1326</v>
      </c>
      <c r="F149" s="278" t="s">
        <v>1439</v>
      </c>
      <c r="I149" s="92"/>
      <c r="L149" s="187"/>
      <c r="M149" s="279"/>
      <c r="N149" s="188"/>
      <c r="O149" s="188"/>
      <c r="P149" s="188"/>
      <c r="Q149" s="188"/>
      <c r="R149" s="188"/>
      <c r="S149" s="188"/>
      <c r="T149" s="280"/>
      <c r="AT149" s="176" t="s">
        <v>1326</v>
      </c>
      <c r="AU149" s="176" t="s">
        <v>1257</v>
      </c>
    </row>
    <row r="150" spans="2:51" s="282" customFormat="1" ht="13.5">
      <c r="B150" s="281"/>
      <c r="D150" s="277" t="s">
        <v>1334</v>
      </c>
      <c r="E150" s="283" t="s">
        <v>1177</v>
      </c>
      <c r="F150" s="284" t="s">
        <v>1440</v>
      </c>
      <c r="H150" s="285">
        <v>9.2</v>
      </c>
      <c r="I150" s="93"/>
      <c r="L150" s="281"/>
      <c r="M150" s="286"/>
      <c r="N150" s="287"/>
      <c r="O150" s="287"/>
      <c r="P150" s="287"/>
      <c r="Q150" s="287"/>
      <c r="R150" s="287"/>
      <c r="S150" s="287"/>
      <c r="T150" s="288"/>
      <c r="AT150" s="283" t="s">
        <v>1334</v>
      </c>
      <c r="AU150" s="283" t="s">
        <v>1257</v>
      </c>
      <c r="AV150" s="282" t="s">
        <v>1257</v>
      </c>
      <c r="AW150" s="282" t="s">
        <v>1211</v>
      </c>
      <c r="AX150" s="282" t="s">
        <v>1248</v>
      </c>
      <c r="AY150" s="283" t="s">
        <v>1317</v>
      </c>
    </row>
    <row r="151" spans="2:63" s="254" customFormat="1" ht="29.85" customHeight="1">
      <c r="B151" s="253"/>
      <c r="D151" s="255" t="s">
        <v>1247</v>
      </c>
      <c r="E151" s="264" t="s">
        <v>1342</v>
      </c>
      <c r="F151" s="264" t="s">
        <v>1441</v>
      </c>
      <c r="I151" s="90"/>
      <c r="J151" s="265">
        <f>BK151</f>
        <v>0</v>
      </c>
      <c r="L151" s="253"/>
      <c r="M151" s="258"/>
      <c r="N151" s="259"/>
      <c r="O151" s="259"/>
      <c r="P151" s="260">
        <f>SUM(P152:P185)</f>
        <v>0</v>
      </c>
      <c r="Q151" s="259"/>
      <c r="R151" s="260">
        <f>SUM(R152:R185)</f>
        <v>1564.9417239999993</v>
      </c>
      <c r="S151" s="259"/>
      <c r="T151" s="261">
        <f>SUM(T152:T185)</f>
        <v>0</v>
      </c>
      <c r="AR151" s="255" t="s">
        <v>1196</v>
      </c>
      <c r="AT151" s="262" t="s">
        <v>1247</v>
      </c>
      <c r="AU151" s="262" t="s">
        <v>1196</v>
      </c>
      <c r="AY151" s="255" t="s">
        <v>1317</v>
      </c>
      <c r="BK151" s="263">
        <f>SUM(BK152:BK185)</f>
        <v>0</v>
      </c>
    </row>
    <row r="152" spans="2:65" s="186" customFormat="1" ht="16.5" customHeight="1">
      <c r="B152" s="187"/>
      <c r="C152" s="266" t="s">
        <v>1442</v>
      </c>
      <c r="D152" s="266" t="s">
        <v>1319</v>
      </c>
      <c r="E152" s="267" t="s">
        <v>1443</v>
      </c>
      <c r="F152" s="268" t="s">
        <v>1444</v>
      </c>
      <c r="G152" s="269" t="s">
        <v>1322</v>
      </c>
      <c r="H152" s="270">
        <v>1637.6</v>
      </c>
      <c r="I152" s="91"/>
      <c r="J152" s="271">
        <f>ROUND(I152*H152,2)</f>
        <v>0</v>
      </c>
      <c r="K152" s="268" t="s">
        <v>1323</v>
      </c>
      <c r="L152" s="187"/>
      <c r="M152" s="272" t="s">
        <v>1177</v>
      </c>
      <c r="N152" s="273" t="s">
        <v>1219</v>
      </c>
      <c r="O152" s="188"/>
      <c r="P152" s="274">
        <f>O152*H152</f>
        <v>0</v>
      </c>
      <c r="Q152" s="274">
        <v>0.33446</v>
      </c>
      <c r="R152" s="274">
        <f>Q152*H152</f>
        <v>547.711696</v>
      </c>
      <c r="S152" s="274">
        <v>0</v>
      </c>
      <c r="T152" s="275">
        <f>S152*H152</f>
        <v>0</v>
      </c>
      <c r="AR152" s="176" t="s">
        <v>1324</v>
      </c>
      <c r="AT152" s="176" t="s">
        <v>1319</v>
      </c>
      <c r="AU152" s="176" t="s">
        <v>1257</v>
      </c>
      <c r="AY152" s="176" t="s">
        <v>1317</v>
      </c>
      <c r="BE152" s="276">
        <f>IF(N152="základní",J152,0)</f>
        <v>0</v>
      </c>
      <c r="BF152" s="276">
        <f>IF(N152="snížená",J152,0)</f>
        <v>0</v>
      </c>
      <c r="BG152" s="276">
        <f>IF(N152="zákl. přenesená",J152,0)</f>
        <v>0</v>
      </c>
      <c r="BH152" s="276">
        <f>IF(N152="sníž. přenesená",J152,0)</f>
        <v>0</v>
      </c>
      <c r="BI152" s="276">
        <f>IF(N152="nulová",J152,0)</f>
        <v>0</v>
      </c>
      <c r="BJ152" s="176" t="s">
        <v>1196</v>
      </c>
      <c r="BK152" s="276">
        <f>ROUND(I152*H152,2)</f>
        <v>0</v>
      </c>
      <c r="BL152" s="176" t="s">
        <v>1324</v>
      </c>
      <c r="BM152" s="176" t="s">
        <v>1435</v>
      </c>
    </row>
    <row r="153" spans="2:47" s="186" customFormat="1" ht="13.5">
      <c r="B153" s="187"/>
      <c r="D153" s="277" t="s">
        <v>1326</v>
      </c>
      <c r="F153" s="278" t="s">
        <v>1445</v>
      </c>
      <c r="I153" s="92"/>
      <c r="L153" s="187"/>
      <c r="M153" s="279"/>
      <c r="N153" s="188"/>
      <c r="O153" s="188"/>
      <c r="P153" s="188"/>
      <c r="Q153" s="188"/>
      <c r="R153" s="188"/>
      <c r="S153" s="188"/>
      <c r="T153" s="280"/>
      <c r="AT153" s="176" t="s">
        <v>1326</v>
      </c>
      <c r="AU153" s="176" t="s">
        <v>1257</v>
      </c>
    </row>
    <row r="154" spans="2:65" s="186" customFormat="1" ht="16.5" customHeight="1">
      <c r="B154" s="187"/>
      <c r="C154" s="266" t="s">
        <v>1446</v>
      </c>
      <c r="D154" s="266" t="s">
        <v>1319</v>
      </c>
      <c r="E154" s="267" t="s">
        <v>1447</v>
      </c>
      <c r="F154" s="268" t="s">
        <v>1448</v>
      </c>
      <c r="G154" s="269" t="s">
        <v>1322</v>
      </c>
      <c r="H154" s="270">
        <v>14.35</v>
      </c>
      <c r="I154" s="91"/>
      <c r="J154" s="271">
        <f>ROUND(I154*H154,2)</f>
        <v>0</v>
      </c>
      <c r="K154" s="268" t="s">
        <v>1323</v>
      </c>
      <c r="L154" s="187"/>
      <c r="M154" s="272" t="s">
        <v>1177</v>
      </c>
      <c r="N154" s="273" t="s">
        <v>1219</v>
      </c>
      <c r="O154" s="188"/>
      <c r="P154" s="274">
        <f>O154*H154</f>
        <v>0</v>
      </c>
      <c r="Q154" s="274">
        <v>0.38625</v>
      </c>
      <c r="R154" s="274">
        <f>Q154*H154</f>
        <v>5.5426874999999995</v>
      </c>
      <c r="S154" s="274">
        <v>0</v>
      </c>
      <c r="T154" s="275">
        <f>S154*H154</f>
        <v>0</v>
      </c>
      <c r="AR154" s="176" t="s">
        <v>1324</v>
      </c>
      <c r="AT154" s="176" t="s">
        <v>1319</v>
      </c>
      <c r="AU154" s="176" t="s">
        <v>1257</v>
      </c>
      <c r="AY154" s="176" t="s">
        <v>1317</v>
      </c>
      <c r="BE154" s="276">
        <f>IF(N154="základní",J154,0)</f>
        <v>0</v>
      </c>
      <c r="BF154" s="276">
        <f>IF(N154="snížená",J154,0)</f>
        <v>0</v>
      </c>
      <c r="BG154" s="276">
        <f>IF(N154="zákl. přenesená",J154,0)</f>
        <v>0</v>
      </c>
      <c r="BH154" s="276">
        <f>IF(N154="sníž. přenesená",J154,0)</f>
        <v>0</v>
      </c>
      <c r="BI154" s="276">
        <f>IF(N154="nulová",J154,0)</f>
        <v>0</v>
      </c>
      <c r="BJ154" s="176" t="s">
        <v>1196</v>
      </c>
      <c r="BK154" s="276">
        <f>ROUND(I154*H154,2)</f>
        <v>0</v>
      </c>
      <c r="BL154" s="176" t="s">
        <v>1324</v>
      </c>
      <c r="BM154" s="176" t="s">
        <v>1442</v>
      </c>
    </row>
    <row r="155" spans="2:47" s="186" customFormat="1" ht="13.5">
      <c r="B155" s="187"/>
      <c r="D155" s="277" t="s">
        <v>1326</v>
      </c>
      <c r="F155" s="278" t="s">
        <v>1449</v>
      </c>
      <c r="I155" s="92"/>
      <c r="L155" s="187"/>
      <c r="M155" s="279"/>
      <c r="N155" s="188"/>
      <c r="O155" s="188"/>
      <c r="P155" s="188"/>
      <c r="Q155" s="188"/>
      <c r="R155" s="188"/>
      <c r="S155" s="188"/>
      <c r="T155" s="280"/>
      <c r="AT155" s="176" t="s">
        <v>1326</v>
      </c>
      <c r="AU155" s="176" t="s">
        <v>1257</v>
      </c>
    </row>
    <row r="156" spans="2:65" s="186" customFormat="1" ht="16.5" customHeight="1">
      <c r="B156" s="187"/>
      <c r="C156" s="266" t="s">
        <v>1450</v>
      </c>
      <c r="D156" s="266" t="s">
        <v>1319</v>
      </c>
      <c r="E156" s="267" t="s">
        <v>1451</v>
      </c>
      <c r="F156" s="268" t="s">
        <v>1452</v>
      </c>
      <c r="G156" s="269" t="s">
        <v>1322</v>
      </c>
      <c r="H156" s="270">
        <v>1641</v>
      </c>
      <c r="I156" s="91"/>
      <c r="J156" s="271">
        <f>ROUND(I156*H156,2)</f>
        <v>0</v>
      </c>
      <c r="K156" s="268" t="s">
        <v>1323</v>
      </c>
      <c r="L156" s="187"/>
      <c r="M156" s="272" t="s">
        <v>1177</v>
      </c>
      <c r="N156" s="273" t="s">
        <v>1219</v>
      </c>
      <c r="O156" s="188"/>
      <c r="P156" s="274">
        <f>O156*H156</f>
        <v>0</v>
      </c>
      <c r="Q156" s="274">
        <v>0.30651</v>
      </c>
      <c r="R156" s="274">
        <f>Q156*H156</f>
        <v>502.98291</v>
      </c>
      <c r="S156" s="274">
        <v>0</v>
      </c>
      <c r="T156" s="275">
        <f>S156*H156</f>
        <v>0</v>
      </c>
      <c r="AR156" s="176" t="s">
        <v>1324</v>
      </c>
      <c r="AT156" s="176" t="s">
        <v>1319</v>
      </c>
      <c r="AU156" s="176" t="s">
        <v>1257</v>
      </c>
      <c r="AY156" s="176" t="s">
        <v>1317</v>
      </c>
      <c r="BE156" s="276">
        <f>IF(N156="základní",J156,0)</f>
        <v>0</v>
      </c>
      <c r="BF156" s="276">
        <f>IF(N156="snížená",J156,0)</f>
        <v>0</v>
      </c>
      <c r="BG156" s="276">
        <f>IF(N156="zákl. přenesená",J156,0)</f>
        <v>0</v>
      </c>
      <c r="BH156" s="276">
        <f>IF(N156="sníž. přenesená",J156,0)</f>
        <v>0</v>
      </c>
      <c r="BI156" s="276">
        <f>IF(N156="nulová",J156,0)</f>
        <v>0</v>
      </c>
      <c r="BJ156" s="176" t="s">
        <v>1196</v>
      </c>
      <c r="BK156" s="276">
        <f>ROUND(I156*H156,2)</f>
        <v>0</v>
      </c>
      <c r="BL156" s="176" t="s">
        <v>1324</v>
      </c>
      <c r="BM156" s="176" t="s">
        <v>1446</v>
      </c>
    </row>
    <row r="157" spans="2:47" s="186" customFormat="1" ht="13.5">
      <c r="B157" s="187"/>
      <c r="D157" s="277" t="s">
        <v>1326</v>
      </c>
      <c r="F157" s="278" t="s">
        <v>1453</v>
      </c>
      <c r="I157" s="92"/>
      <c r="L157" s="187"/>
      <c r="M157" s="279"/>
      <c r="N157" s="188"/>
      <c r="O157" s="188"/>
      <c r="P157" s="188"/>
      <c r="Q157" s="188"/>
      <c r="R157" s="188"/>
      <c r="S157" s="188"/>
      <c r="T157" s="280"/>
      <c r="AT157" s="176" t="s">
        <v>1326</v>
      </c>
      <c r="AU157" s="176" t="s">
        <v>1257</v>
      </c>
    </row>
    <row r="158" spans="2:65" s="186" customFormat="1" ht="16.5" customHeight="1">
      <c r="B158" s="187"/>
      <c r="C158" s="266" t="s">
        <v>1454</v>
      </c>
      <c r="D158" s="266" t="s">
        <v>1319</v>
      </c>
      <c r="E158" s="267" t="s">
        <v>1455</v>
      </c>
      <c r="F158" s="268" t="s">
        <v>1456</v>
      </c>
      <c r="G158" s="269" t="s">
        <v>1322</v>
      </c>
      <c r="H158" s="270">
        <v>1637.6</v>
      </c>
      <c r="I158" s="91"/>
      <c r="J158" s="271">
        <f>ROUND(I158*H158,2)</f>
        <v>0</v>
      </c>
      <c r="K158" s="268" t="s">
        <v>1323</v>
      </c>
      <c r="L158" s="187"/>
      <c r="M158" s="272" t="s">
        <v>1177</v>
      </c>
      <c r="N158" s="273" t="s">
        <v>1219</v>
      </c>
      <c r="O158" s="188"/>
      <c r="P158" s="274">
        <f>O158*H158</f>
        <v>0</v>
      </c>
      <c r="Q158" s="274">
        <v>0.00561</v>
      </c>
      <c r="R158" s="274">
        <f>Q158*H158</f>
        <v>9.186936</v>
      </c>
      <c r="S158" s="274">
        <v>0</v>
      </c>
      <c r="T158" s="275">
        <f>S158*H158</f>
        <v>0</v>
      </c>
      <c r="AR158" s="176" t="s">
        <v>1324</v>
      </c>
      <c r="AT158" s="176" t="s">
        <v>1319</v>
      </c>
      <c r="AU158" s="176" t="s">
        <v>1257</v>
      </c>
      <c r="AY158" s="176" t="s">
        <v>1317</v>
      </c>
      <c r="BE158" s="276">
        <f>IF(N158="základní",J158,0)</f>
        <v>0</v>
      </c>
      <c r="BF158" s="276">
        <f>IF(N158="snížená",J158,0)</f>
        <v>0</v>
      </c>
      <c r="BG158" s="276">
        <f>IF(N158="zákl. přenesená",J158,0)</f>
        <v>0</v>
      </c>
      <c r="BH158" s="276">
        <f>IF(N158="sníž. přenesená",J158,0)</f>
        <v>0</v>
      </c>
      <c r="BI158" s="276">
        <f>IF(N158="nulová",J158,0)</f>
        <v>0</v>
      </c>
      <c r="BJ158" s="176" t="s">
        <v>1196</v>
      </c>
      <c r="BK158" s="276">
        <f>ROUND(I158*H158,2)</f>
        <v>0</v>
      </c>
      <c r="BL158" s="176" t="s">
        <v>1324</v>
      </c>
      <c r="BM158" s="176" t="s">
        <v>1450</v>
      </c>
    </row>
    <row r="159" spans="2:47" s="186" customFormat="1" ht="13.5">
      <c r="B159" s="187"/>
      <c r="D159" s="277" t="s">
        <v>1326</v>
      </c>
      <c r="F159" s="278" t="s">
        <v>1457</v>
      </c>
      <c r="I159" s="92"/>
      <c r="L159" s="187"/>
      <c r="M159" s="279"/>
      <c r="N159" s="188"/>
      <c r="O159" s="188"/>
      <c r="P159" s="188"/>
      <c r="Q159" s="188"/>
      <c r="R159" s="188"/>
      <c r="S159" s="188"/>
      <c r="T159" s="280"/>
      <c r="AT159" s="176" t="s">
        <v>1326</v>
      </c>
      <c r="AU159" s="176" t="s">
        <v>1257</v>
      </c>
    </row>
    <row r="160" spans="2:65" s="186" customFormat="1" ht="25.5" customHeight="1">
      <c r="B160" s="187"/>
      <c r="C160" s="266" t="s">
        <v>1458</v>
      </c>
      <c r="D160" s="266" t="s">
        <v>1319</v>
      </c>
      <c r="E160" s="267" t="s">
        <v>1459</v>
      </c>
      <c r="F160" s="268" t="s">
        <v>1460</v>
      </c>
      <c r="G160" s="269" t="s">
        <v>1322</v>
      </c>
      <c r="H160" s="270">
        <v>1637.6</v>
      </c>
      <c r="I160" s="91"/>
      <c r="J160" s="271">
        <f>ROUND(I160*H160,2)</f>
        <v>0</v>
      </c>
      <c r="K160" s="268" t="s">
        <v>1323</v>
      </c>
      <c r="L160" s="187"/>
      <c r="M160" s="272" t="s">
        <v>1177</v>
      </c>
      <c r="N160" s="273" t="s">
        <v>1219</v>
      </c>
      <c r="O160" s="188"/>
      <c r="P160" s="274">
        <f>O160*H160</f>
        <v>0</v>
      </c>
      <c r="Q160" s="274">
        <v>0.18464</v>
      </c>
      <c r="R160" s="274">
        <f>Q160*H160</f>
        <v>302.366464</v>
      </c>
      <c r="S160" s="274">
        <v>0</v>
      </c>
      <c r="T160" s="275">
        <f>S160*H160</f>
        <v>0</v>
      </c>
      <c r="AR160" s="176" t="s">
        <v>1324</v>
      </c>
      <c r="AT160" s="176" t="s">
        <v>1319</v>
      </c>
      <c r="AU160" s="176" t="s">
        <v>1257</v>
      </c>
      <c r="AY160" s="176" t="s">
        <v>1317</v>
      </c>
      <c r="BE160" s="276">
        <f>IF(N160="základní",J160,0)</f>
        <v>0</v>
      </c>
      <c r="BF160" s="276">
        <f>IF(N160="snížená",J160,0)</f>
        <v>0</v>
      </c>
      <c r="BG160" s="276">
        <f>IF(N160="zákl. přenesená",J160,0)</f>
        <v>0</v>
      </c>
      <c r="BH160" s="276">
        <f>IF(N160="sníž. přenesená",J160,0)</f>
        <v>0</v>
      </c>
      <c r="BI160" s="276">
        <f>IF(N160="nulová",J160,0)</f>
        <v>0</v>
      </c>
      <c r="BJ160" s="176" t="s">
        <v>1196</v>
      </c>
      <c r="BK160" s="276">
        <f>ROUND(I160*H160,2)</f>
        <v>0</v>
      </c>
      <c r="BL160" s="176" t="s">
        <v>1324</v>
      </c>
      <c r="BM160" s="176" t="s">
        <v>1461</v>
      </c>
    </row>
    <row r="161" spans="2:47" s="186" customFormat="1" ht="27">
      <c r="B161" s="187"/>
      <c r="D161" s="277" t="s">
        <v>1326</v>
      </c>
      <c r="F161" s="278" t="s">
        <v>1462</v>
      </c>
      <c r="I161" s="92"/>
      <c r="L161" s="187"/>
      <c r="M161" s="279"/>
      <c r="N161" s="188"/>
      <c r="O161" s="188"/>
      <c r="P161" s="188"/>
      <c r="Q161" s="188"/>
      <c r="R161" s="188"/>
      <c r="S161" s="188"/>
      <c r="T161" s="280"/>
      <c r="AT161" s="176" t="s">
        <v>1326</v>
      </c>
      <c r="AU161" s="176" t="s">
        <v>1257</v>
      </c>
    </row>
    <row r="162" spans="2:65" s="186" customFormat="1" ht="16.5" customHeight="1">
      <c r="B162" s="187"/>
      <c r="C162" s="266" t="s">
        <v>1463</v>
      </c>
      <c r="D162" s="266" t="s">
        <v>1319</v>
      </c>
      <c r="E162" s="267" t="s">
        <v>1464</v>
      </c>
      <c r="F162" s="268" t="s">
        <v>1465</v>
      </c>
      <c r="G162" s="269" t="s">
        <v>1322</v>
      </c>
      <c r="H162" s="270">
        <v>1637.6</v>
      </c>
      <c r="I162" s="91"/>
      <c r="J162" s="271">
        <f>ROUND(I162*H162,2)</f>
        <v>0</v>
      </c>
      <c r="K162" s="268" t="s">
        <v>1323</v>
      </c>
      <c r="L162" s="187"/>
      <c r="M162" s="272" t="s">
        <v>1177</v>
      </c>
      <c r="N162" s="273" t="s">
        <v>1219</v>
      </c>
      <c r="O162" s="188"/>
      <c r="P162" s="274">
        <f>O162*H162</f>
        <v>0</v>
      </c>
      <c r="Q162" s="274">
        <v>0.00061</v>
      </c>
      <c r="R162" s="274">
        <f>Q162*H162</f>
        <v>0.9989359999999999</v>
      </c>
      <c r="S162" s="274">
        <v>0</v>
      </c>
      <c r="T162" s="275">
        <f>S162*H162</f>
        <v>0</v>
      </c>
      <c r="AR162" s="176" t="s">
        <v>1324</v>
      </c>
      <c r="AT162" s="176" t="s">
        <v>1319</v>
      </c>
      <c r="AU162" s="176" t="s">
        <v>1257</v>
      </c>
      <c r="AY162" s="176" t="s">
        <v>1317</v>
      </c>
      <c r="BE162" s="276">
        <f>IF(N162="základní",J162,0)</f>
        <v>0</v>
      </c>
      <c r="BF162" s="276">
        <f>IF(N162="snížená",J162,0)</f>
        <v>0</v>
      </c>
      <c r="BG162" s="276">
        <f>IF(N162="zákl. přenesená",J162,0)</f>
        <v>0</v>
      </c>
      <c r="BH162" s="276">
        <f>IF(N162="sníž. přenesená",J162,0)</f>
        <v>0</v>
      </c>
      <c r="BI162" s="276">
        <f>IF(N162="nulová",J162,0)</f>
        <v>0</v>
      </c>
      <c r="BJ162" s="176" t="s">
        <v>1196</v>
      </c>
      <c r="BK162" s="276">
        <f>ROUND(I162*H162,2)</f>
        <v>0</v>
      </c>
      <c r="BL162" s="176" t="s">
        <v>1324</v>
      </c>
      <c r="BM162" s="176" t="s">
        <v>1458</v>
      </c>
    </row>
    <row r="163" spans="2:47" s="186" customFormat="1" ht="13.5">
      <c r="B163" s="187"/>
      <c r="D163" s="277" t="s">
        <v>1326</v>
      </c>
      <c r="F163" s="278" t="s">
        <v>1466</v>
      </c>
      <c r="I163" s="92"/>
      <c r="L163" s="187"/>
      <c r="M163" s="279"/>
      <c r="N163" s="188"/>
      <c r="O163" s="188"/>
      <c r="P163" s="188"/>
      <c r="Q163" s="188"/>
      <c r="R163" s="188"/>
      <c r="S163" s="188"/>
      <c r="T163" s="280"/>
      <c r="AT163" s="176" t="s">
        <v>1326</v>
      </c>
      <c r="AU163" s="176" t="s">
        <v>1257</v>
      </c>
    </row>
    <row r="164" spans="2:65" s="186" customFormat="1" ht="25.5" customHeight="1">
      <c r="B164" s="187"/>
      <c r="C164" s="266" t="s">
        <v>1467</v>
      </c>
      <c r="D164" s="266" t="s">
        <v>1319</v>
      </c>
      <c r="E164" s="267" t="s">
        <v>1468</v>
      </c>
      <c r="F164" s="268" t="s">
        <v>1469</v>
      </c>
      <c r="G164" s="269" t="s">
        <v>1322</v>
      </c>
      <c r="H164" s="270">
        <v>1637.6</v>
      </c>
      <c r="I164" s="91"/>
      <c r="J164" s="271">
        <f>ROUND(I164*H164,2)</f>
        <v>0</v>
      </c>
      <c r="K164" s="268" t="s">
        <v>1323</v>
      </c>
      <c r="L164" s="187"/>
      <c r="M164" s="272" t="s">
        <v>1177</v>
      </c>
      <c r="N164" s="273" t="s">
        <v>1219</v>
      </c>
      <c r="O164" s="188"/>
      <c r="P164" s="274">
        <f>O164*H164</f>
        <v>0</v>
      </c>
      <c r="Q164" s="274">
        <v>0.10373</v>
      </c>
      <c r="R164" s="274">
        <f>Q164*H164</f>
        <v>169.868248</v>
      </c>
      <c r="S164" s="274">
        <v>0</v>
      </c>
      <c r="T164" s="275">
        <f>S164*H164</f>
        <v>0</v>
      </c>
      <c r="AR164" s="176" t="s">
        <v>1324</v>
      </c>
      <c r="AT164" s="176" t="s">
        <v>1319</v>
      </c>
      <c r="AU164" s="176" t="s">
        <v>1257</v>
      </c>
      <c r="AY164" s="176" t="s">
        <v>1317</v>
      </c>
      <c r="BE164" s="276">
        <f>IF(N164="základní",J164,0)</f>
        <v>0</v>
      </c>
      <c r="BF164" s="276">
        <f>IF(N164="snížená",J164,0)</f>
        <v>0</v>
      </c>
      <c r="BG164" s="276">
        <f>IF(N164="zákl. přenesená",J164,0)</f>
        <v>0</v>
      </c>
      <c r="BH164" s="276">
        <f>IF(N164="sníž. přenesená",J164,0)</f>
        <v>0</v>
      </c>
      <c r="BI164" s="276">
        <f>IF(N164="nulová",J164,0)</f>
        <v>0</v>
      </c>
      <c r="BJ164" s="176" t="s">
        <v>1196</v>
      </c>
      <c r="BK164" s="276">
        <f>ROUND(I164*H164,2)</f>
        <v>0</v>
      </c>
      <c r="BL164" s="176" t="s">
        <v>1324</v>
      </c>
      <c r="BM164" s="176" t="s">
        <v>1470</v>
      </c>
    </row>
    <row r="165" spans="2:47" s="186" customFormat="1" ht="27">
      <c r="B165" s="187"/>
      <c r="D165" s="277" t="s">
        <v>1326</v>
      </c>
      <c r="F165" s="278" t="s">
        <v>1471</v>
      </c>
      <c r="I165" s="92"/>
      <c r="L165" s="187"/>
      <c r="M165" s="279"/>
      <c r="N165" s="188"/>
      <c r="O165" s="188"/>
      <c r="P165" s="188"/>
      <c r="Q165" s="188"/>
      <c r="R165" s="188"/>
      <c r="S165" s="188"/>
      <c r="T165" s="280"/>
      <c r="AT165" s="176" t="s">
        <v>1326</v>
      </c>
      <c r="AU165" s="176" t="s">
        <v>1257</v>
      </c>
    </row>
    <row r="166" spans="2:65" s="186" customFormat="1" ht="16.5" customHeight="1">
      <c r="B166" s="187"/>
      <c r="C166" s="266" t="s">
        <v>1472</v>
      </c>
      <c r="D166" s="266" t="s">
        <v>1319</v>
      </c>
      <c r="E166" s="267" t="s">
        <v>1473</v>
      </c>
      <c r="F166" s="268" t="s">
        <v>1474</v>
      </c>
      <c r="G166" s="269" t="s">
        <v>1322</v>
      </c>
      <c r="H166" s="270">
        <v>30.35</v>
      </c>
      <c r="I166" s="91"/>
      <c r="J166" s="271">
        <f>ROUND(I166*H166,2)</f>
        <v>0</v>
      </c>
      <c r="K166" s="268" t="s">
        <v>1323</v>
      </c>
      <c r="L166" s="187"/>
      <c r="M166" s="272" t="s">
        <v>1177</v>
      </c>
      <c r="N166" s="273" t="s">
        <v>1219</v>
      </c>
      <c r="O166" s="188"/>
      <c r="P166" s="274">
        <f>O166*H166</f>
        <v>0</v>
      </c>
      <c r="Q166" s="274">
        <v>0.27994</v>
      </c>
      <c r="R166" s="274">
        <f>Q166*H166</f>
        <v>8.496179000000001</v>
      </c>
      <c r="S166" s="274">
        <v>0</v>
      </c>
      <c r="T166" s="275">
        <f>S166*H166</f>
        <v>0</v>
      </c>
      <c r="AR166" s="176" t="s">
        <v>1324</v>
      </c>
      <c r="AT166" s="176" t="s">
        <v>1319</v>
      </c>
      <c r="AU166" s="176" t="s">
        <v>1257</v>
      </c>
      <c r="AY166" s="176" t="s">
        <v>1317</v>
      </c>
      <c r="BE166" s="276">
        <f>IF(N166="základní",J166,0)</f>
        <v>0</v>
      </c>
      <c r="BF166" s="276">
        <f>IF(N166="snížená",J166,0)</f>
        <v>0</v>
      </c>
      <c r="BG166" s="276">
        <f>IF(N166="zákl. přenesená",J166,0)</f>
        <v>0</v>
      </c>
      <c r="BH166" s="276">
        <f>IF(N166="sníž. přenesená",J166,0)</f>
        <v>0</v>
      </c>
      <c r="BI166" s="276">
        <f>IF(N166="nulová",J166,0)</f>
        <v>0</v>
      </c>
      <c r="BJ166" s="176" t="s">
        <v>1196</v>
      </c>
      <c r="BK166" s="276">
        <f>ROUND(I166*H166,2)</f>
        <v>0</v>
      </c>
      <c r="BL166" s="176" t="s">
        <v>1324</v>
      </c>
      <c r="BM166" s="176" t="s">
        <v>1467</v>
      </c>
    </row>
    <row r="167" spans="2:47" s="186" customFormat="1" ht="13.5">
      <c r="B167" s="187"/>
      <c r="D167" s="277" t="s">
        <v>1326</v>
      </c>
      <c r="F167" s="278" t="s">
        <v>1475</v>
      </c>
      <c r="I167" s="92"/>
      <c r="L167" s="187"/>
      <c r="M167" s="279"/>
      <c r="N167" s="188"/>
      <c r="O167" s="188"/>
      <c r="P167" s="188"/>
      <c r="Q167" s="188"/>
      <c r="R167" s="188"/>
      <c r="S167" s="188"/>
      <c r="T167" s="280"/>
      <c r="AT167" s="176" t="s">
        <v>1326</v>
      </c>
      <c r="AU167" s="176" t="s">
        <v>1257</v>
      </c>
    </row>
    <row r="168" spans="2:65" s="186" customFormat="1" ht="25.5" customHeight="1">
      <c r="B168" s="187"/>
      <c r="C168" s="266" t="s">
        <v>1476</v>
      </c>
      <c r="D168" s="266" t="s">
        <v>1319</v>
      </c>
      <c r="E168" s="267" t="s">
        <v>1477</v>
      </c>
      <c r="F168" s="268" t="s">
        <v>1478</v>
      </c>
      <c r="G168" s="269" t="s">
        <v>1322</v>
      </c>
      <c r="H168" s="270">
        <v>7.35</v>
      </c>
      <c r="I168" s="91"/>
      <c r="J168" s="271">
        <f>ROUND(I168*H168,2)</f>
        <v>0</v>
      </c>
      <c r="K168" s="268" t="s">
        <v>1323</v>
      </c>
      <c r="L168" s="187"/>
      <c r="M168" s="272" t="s">
        <v>1177</v>
      </c>
      <c r="N168" s="273" t="s">
        <v>1219</v>
      </c>
      <c r="O168" s="188"/>
      <c r="P168" s="274">
        <f>O168*H168</f>
        <v>0</v>
      </c>
      <c r="Q168" s="274">
        <v>0.08425</v>
      </c>
      <c r="R168" s="274">
        <f>Q168*H168</f>
        <v>0.6192375</v>
      </c>
      <c r="S168" s="274">
        <v>0</v>
      </c>
      <c r="T168" s="275">
        <f>S168*H168</f>
        <v>0</v>
      </c>
      <c r="AR168" s="176" t="s">
        <v>1324</v>
      </c>
      <c r="AT168" s="176" t="s">
        <v>1319</v>
      </c>
      <c r="AU168" s="176" t="s">
        <v>1257</v>
      </c>
      <c r="AY168" s="176" t="s">
        <v>1317</v>
      </c>
      <c r="BE168" s="276">
        <f>IF(N168="základní",J168,0)</f>
        <v>0</v>
      </c>
      <c r="BF168" s="276">
        <f>IF(N168="snížená",J168,0)</f>
        <v>0</v>
      </c>
      <c r="BG168" s="276">
        <f>IF(N168="zákl. přenesená",J168,0)</f>
        <v>0</v>
      </c>
      <c r="BH168" s="276">
        <f>IF(N168="sníž. přenesená",J168,0)</f>
        <v>0</v>
      </c>
      <c r="BI168" s="276">
        <f>IF(N168="nulová",J168,0)</f>
        <v>0</v>
      </c>
      <c r="BJ168" s="176" t="s">
        <v>1196</v>
      </c>
      <c r="BK168" s="276">
        <f>ROUND(I168*H168,2)</f>
        <v>0</v>
      </c>
      <c r="BL168" s="176" t="s">
        <v>1324</v>
      </c>
      <c r="BM168" s="176" t="s">
        <v>1479</v>
      </c>
    </row>
    <row r="169" spans="2:47" s="186" customFormat="1" ht="40.5">
      <c r="B169" s="187"/>
      <c r="D169" s="277" t="s">
        <v>1326</v>
      </c>
      <c r="F169" s="278" t="s">
        <v>1480</v>
      </c>
      <c r="I169" s="92"/>
      <c r="L169" s="187"/>
      <c r="M169" s="279"/>
      <c r="N169" s="188"/>
      <c r="O169" s="188"/>
      <c r="P169" s="188"/>
      <c r="Q169" s="188"/>
      <c r="R169" s="188"/>
      <c r="S169" s="188"/>
      <c r="T169" s="280"/>
      <c r="AT169" s="176" t="s">
        <v>1326</v>
      </c>
      <c r="AU169" s="176" t="s">
        <v>1257</v>
      </c>
    </row>
    <row r="170" spans="2:65" s="186" customFormat="1" ht="16.5" customHeight="1">
      <c r="B170" s="187"/>
      <c r="C170" s="297" t="s">
        <v>1481</v>
      </c>
      <c r="D170" s="297" t="s">
        <v>1382</v>
      </c>
      <c r="E170" s="298" t="s">
        <v>1482</v>
      </c>
      <c r="F170" s="299" t="s">
        <v>1483</v>
      </c>
      <c r="G170" s="300" t="s">
        <v>1322</v>
      </c>
      <c r="H170" s="301">
        <v>7.35</v>
      </c>
      <c r="I170" s="95"/>
      <c r="J170" s="302">
        <f>ROUND(I170*H170,2)</f>
        <v>0</v>
      </c>
      <c r="K170" s="299" t="s">
        <v>1323</v>
      </c>
      <c r="L170" s="303"/>
      <c r="M170" s="304" t="s">
        <v>1177</v>
      </c>
      <c r="N170" s="305" t="s">
        <v>1219</v>
      </c>
      <c r="O170" s="188"/>
      <c r="P170" s="274">
        <f>O170*H170</f>
        <v>0</v>
      </c>
      <c r="Q170" s="274">
        <v>0.131</v>
      </c>
      <c r="R170" s="274">
        <f>Q170*H170</f>
        <v>0.96285</v>
      </c>
      <c r="S170" s="274">
        <v>0</v>
      </c>
      <c r="T170" s="275">
        <f>S170*H170</f>
        <v>0</v>
      </c>
      <c r="AR170" s="176" t="s">
        <v>1357</v>
      </c>
      <c r="AT170" s="176" t="s">
        <v>1382</v>
      </c>
      <c r="AU170" s="176" t="s">
        <v>1257</v>
      </c>
      <c r="AY170" s="176" t="s">
        <v>1317</v>
      </c>
      <c r="BE170" s="276">
        <f>IF(N170="základní",J170,0)</f>
        <v>0</v>
      </c>
      <c r="BF170" s="276">
        <f>IF(N170="snížená",J170,0)</f>
        <v>0</v>
      </c>
      <c r="BG170" s="276">
        <f>IF(N170="zákl. přenesená",J170,0)</f>
        <v>0</v>
      </c>
      <c r="BH170" s="276">
        <f>IF(N170="sníž. přenesená",J170,0)</f>
        <v>0</v>
      </c>
      <c r="BI170" s="276">
        <f>IF(N170="nulová",J170,0)</f>
        <v>0</v>
      </c>
      <c r="BJ170" s="176" t="s">
        <v>1196</v>
      </c>
      <c r="BK170" s="276">
        <f>ROUND(I170*H170,2)</f>
        <v>0</v>
      </c>
      <c r="BL170" s="176" t="s">
        <v>1324</v>
      </c>
      <c r="BM170" s="176" t="s">
        <v>1476</v>
      </c>
    </row>
    <row r="171" spans="2:47" s="186" customFormat="1" ht="13.5">
      <c r="B171" s="187"/>
      <c r="D171" s="277" t="s">
        <v>1326</v>
      </c>
      <c r="F171" s="278" t="s">
        <v>1484</v>
      </c>
      <c r="I171" s="92"/>
      <c r="L171" s="187"/>
      <c r="M171" s="279"/>
      <c r="N171" s="188"/>
      <c r="O171" s="188"/>
      <c r="P171" s="188"/>
      <c r="Q171" s="188"/>
      <c r="R171" s="188"/>
      <c r="S171" s="188"/>
      <c r="T171" s="280"/>
      <c r="AT171" s="176" t="s">
        <v>1326</v>
      </c>
      <c r="AU171" s="176" t="s">
        <v>1257</v>
      </c>
    </row>
    <row r="172" spans="2:65" s="186" customFormat="1" ht="25.5" customHeight="1">
      <c r="B172" s="187"/>
      <c r="C172" s="266" t="s">
        <v>1485</v>
      </c>
      <c r="D172" s="266" t="s">
        <v>1319</v>
      </c>
      <c r="E172" s="267" t="s">
        <v>1486</v>
      </c>
      <c r="F172" s="268" t="s">
        <v>1487</v>
      </c>
      <c r="G172" s="269" t="s">
        <v>1322</v>
      </c>
      <c r="H172" s="270">
        <v>23</v>
      </c>
      <c r="I172" s="91"/>
      <c r="J172" s="271">
        <f>ROUND(I172*H172,2)</f>
        <v>0</v>
      </c>
      <c r="K172" s="268" t="s">
        <v>1323</v>
      </c>
      <c r="L172" s="187"/>
      <c r="M172" s="272" t="s">
        <v>1177</v>
      </c>
      <c r="N172" s="273" t="s">
        <v>1219</v>
      </c>
      <c r="O172" s="188"/>
      <c r="P172" s="274">
        <f>O172*H172</f>
        <v>0</v>
      </c>
      <c r="Q172" s="274">
        <v>0.08565</v>
      </c>
      <c r="R172" s="274">
        <f>Q172*H172</f>
        <v>1.96995</v>
      </c>
      <c r="S172" s="274">
        <v>0</v>
      </c>
      <c r="T172" s="275">
        <f>S172*H172</f>
        <v>0</v>
      </c>
      <c r="AR172" s="176" t="s">
        <v>1324</v>
      </c>
      <c r="AT172" s="176" t="s">
        <v>1319</v>
      </c>
      <c r="AU172" s="176" t="s">
        <v>1257</v>
      </c>
      <c r="AY172" s="176" t="s">
        <v>1317</v>
      </c>
      <c r="BE172" s="276">
        <f>IF(N172="základní",J172,0)</f>
        <v>0</v>
      </c>
      <c r="BF172" s="276">
        <f>IF(N172="snížená",J172,0)</f>
        <v>0</v>
      </c>
      <c r="BG172" s="276">
        <f>IF(N172="zákl. přenesená",J172,0)</f>
        <v>0</v>
      </c>
      <c r="BH172" s="276">
        <f>IF(N172="sníž. přenesená",J172,0)</f>
        <v>0</v>
      </c>
      <c r="BI172" s="276">
        <f>IF(N172="nulová",J172,0)</f>
        <v>0</v>
      </c>
      <c r="BJ172" s="176" t="s">
        <v>1196</v>
      </c>
      <c r="BK172" s="276">
        <f>ROUND(I172*H172,2)</f>
        <v>0</v>
      </c>
      <c r="BL172" s="176" t="s">
        <v>1324</v>
      </c>
      <c r="BM172" s="176" t="s">
        <v>1488</v>
      </c>
    </row>
    <row r="173" spans="2:47" s="186" customFormat="1" ht="40.5">
      <c r="B173" s="187"/>
      <c r="D173" s="277" t="s">
        <v>1326</v>
      </c>
      <c r="F173" s="278" t="s">
        <v>1489</v>
      </c>
      <c r="I173" s="92"/>
      <c r="L173" s="187"/>
      <c r="M173" s="279"/>
      <c r="N173" s="188"/>
      <c r="O173" s="188"/>
      <c r="P173" s="188"/>
      <c r="Q173" s="188"/>
      <c r="R173" s="188"/>
      <c r="S173" s="188"/>
      <c r="T173" s="280"/>
      <c r="AT173" s="176" t="s">
        <v>1326</v>
      </c>
      <c r="AU173" s="176" t="s">
        <v>1257</v>
      </c>
    </row>
    <row r="174" spans="2:65" s="186" customFormat="1" ht="16.5" customHeight="1">
      <c r="B174" s="187"/>
      <c r="C174" s="297" t="s">
        <v>1490</v>
      </c>
      <c r="D174" s="297" t="s">
        <v>1382</v>
      </c>
      <c r="E174" s="298" t="s">
        <v>1491</v>
      </c>
      <c r="F174" s="299" t="s">
        <v>1492</v>
      </c>
      <c r="G174" s="300" t="s">
        <v>1322</v>
      </c>
      <c r="H174" s="301">
        <v>17.85</v>
      </c>
      <c r="I174" s="95"/>
      <c r="J174" s="302">
        <f>ROUND(I174*H174,2)</f>
        <v>0</v>
      </c>
      <c r="K174" s="299" t="s">
        <v>1323</v>
      </c>
      <c r="L174" s="303"/>
      <c r="M174" s="304" t="s">
        <v>1177</v>
      </c>
      <c r="N174" s="305" t="s">
        <v>1219</v>
      </c>
      <c r="O174" s="188"/>
      <c r="P174" s="274">
        <f>O174*H174</f>
        <v>0</v>
      </c>
      <c r="Q174" s="274">
        <v>0.176</v>
      </c>
      <c r="R174" s="274">
        <f>Q174*H174</f>
        <v>3.1416</v>
      </c>
      <c r="S174" s="274">
        <v>0</v>
      </c>
      <c r="T174" s="275">
        <f>S174*H174</f>
        <v>0</v>
      </c>
      <c r="AR174" s="176" t="s">
        <v>1357</v>
      </c>
      <c r="AT174" s="176" t="s">
        <v>1382</v>
      </c>
      <c r="AU174" s="176" t="s">
        <v>1257</v>
      </c>
      <c r="AY174" s="176" t="s">
        <v>1317</v>
      </c>
      <c r="BE174" s="276">
        <f>IF(N174="základní",J174,0)</f>
        <v>0</v>
      </c>
      <c r="BF174" s="276">
        <f>IF(N174="snížená",J174,0)</f>
        <v>0</v>
      </c>
      <c r="BG174" s="276">
        <f>IF(N174="zákl. přenesená",J174,0)</f>
        <v>0</v>
      </c>
      <c r="BH174" s="276">
        <f>IF(N174="sníž. přenesená",J174,0)</f>
        <v>0</v>
      </c>
      <c r="BI174" s="276">
        <f>IF(N174="nulová",J174,0)</f>
        <v>0</v>
      </c>
      <c r="BJ174" s="176" t="s">
        <v>1196</v>
      </c>
      <c r="BK174" s="276">
        <f>ROUND(I174*H174,2)</f>
        <v>0</v>
      </c>
      <c r="BL174" s="176" t="s">
        <v>1324</v>
      </c>
      <c r="BM174" s="176" t="s">
        <v>1490</v>
      </c>
    </row>
    <row r="175" spans="2:47" s="186" customFormat="1" ht="13.5">
      <c r="B175" s="187"/>
      <c r="D175" s="277" t="s">
        <v>1326</v>
      </c>
      <c r="F175" s="278" t="s">
        <v>1493</v>
      </c>
      <c r="I175" s="92"/>
      <c r="L175" s="187"/>
      <c r="M175" s="279"/>
      <c r="N175" s="188"/>
      <c r="O175" s="188"/>
      <c r="P175" s="188"/>
      <c r="Q175" s="188"/>
      <c r="R175" s="188"/>
      <c r="S175" s="188"/>
      <c r="T175" s="280"/>
      <c r="AT175" s="176" t="s">
        <v>1326</v>
      </c>
      <c r="AU175" s="176" t="s">
        <v>1257</v>
      </c>
    </row>
    <row r="176" spans="2:65" s="186" customFormat="1" ht="25.5" customHeight="1">
      <c r="B176" s="187"/>
      <c r="C176" s="297" t="s">
        <v>1494</v>
      </c>
      <c r="D176" s="297" t="s">
        <v>1382</v>
      </c>
      <c r="E176" s="298" t="s">
        <v>1495</v>
      </c>
      <c r="F176" s="299" t="s">
        <v>1496</v>
      </c>
      <c r="G176" s="300" t="s">
        <v>1322</v>
      </c>
      <c r="H176" s="301">
        <v>5.15</v>
      </c>
      <c r="I176" s="95"/>
      <c r="J176" s="302">
        <f>ROUND(I176*H176,2)</f>
        <v>0</v>
      </c>
      <c r="K176" s="299" t="s">
        <v>1323</v>
      </c>
      <c r="L176" s="303"/>
      <c r="M176" s="304" t="s">
        <v>1177</v>
      </c>
      <c r="N176" s="305" t="s">
        <v>1219</v>
      </c>
      <c r="O176" s="188"/>
      <c r="P176" s="274">
        <f>O176*H176</f>
        <v>0</v>
      </c>
      <c r="Q176" s="274">
        <v>0.131</v>
      </c>
      <c r="R176" s="274">
        <f>Q176*H176</f>
        <v>0.6746500000000001</v>
      </c>
      <c r="S176" s="274">
        <v>0</v>
      </c>
      <c r="T176" s="275">
        <f>S176*H176</f>
        <v>0</v>
      </c>
      <c r="AR176" s="176" t="s">
        <v>1357</v>
      </c>
      <c r="AT176" s="176" t="s">
        <v>1382</v>
      </c>
      <c r="AU176" s="176" t="s">
        <v>1257</v>
      </c>
      <c r="AY176" s="176" t="s">
        <v>1317</v>
      </c>
      <c r="BE176" s="276">
        <f>IF(N176="základní",J176,0)</f>
        <v>0</v>
      </c>
      <c r="BF176" s="276">
        <f>IF(N176="snížená",J176,0)</f>
        <v>0</v>
      </c>
      <c r="BG176" s="276">
        <f>IF(N176="zákl. přenesená",J176,0)</f>
        <v>0</v>
      </c>
      <c r="BH176" s="276">
        <f>IF(N176="sníž. přenesená",J176,0)</f>
        <v>0</v>
      </c>
      <c r="BI176" s="276">
        <f>IF(N176="nulová",J176,0)</f>
        <v>0</v>
      </c>
      <c r="BJ176" s="176" t="s">
        <v>1196</v>
      </c>
      <c r="BK176" s="276">
        <f>ROUND(I176*H176,2)</f>
        <v>0</v>
      </c>
      <c r="BL176" s="176" t="s">
        <v>1324</v>
      </c>
      <c r="BM176" s="176" t="s">
        <v>1497</v>
      </c>
    </row>
    <row r="177" spans="2:47" s="186" customFormat="1" ht="27">
      <c r="B177" s="187"/>
      <c r="D177" s="277" t="s">
        <v>1326</v>
      </c>
      <c r="F177" s="278" t="s">
        <v>1498</v>
      </c>
      <c r="I177" s="92"/>
      <c r="L177" s="187"/>
      <c r="M177" s="279"/>
      <c r="N177" s="188"/>
      <c r="O177" s="188"/>
      <c r="P177" s="188"/>
      <c r="Q177" s="188"/>
      <c r="R177" s="188"/>
      <c r="S177" s="188"/>
      <c r="T177" s="280"/>
      <c r="AT177" s="176" t="s">
        <v>1326</v>
      </c>
      <c r="AU177" s="176" t="s">
        <v>1257</v>
      </c>
    </row>
    <row r="178" spans="2:65" s="186" customFormat="1" ht="16.5" customHeight="1">
      <c r="B178" s="187"/>
      <c r="C178" s="266" t="s">
        <v>1499</v>
      </c>
      <c r="D178" s="266" t="s">
        <v>1319</v>
      </c>
      <c r="E178" s="267" t="s">
        <v>1500</v>
      </c>
      <c r="F178" s="268" t="s">
        <v>1501</v>
      </c>
      <c r="G178" s="269" t="s">
        <v>1432</v>
      </c>
      <c r="H178" s="270">
        <v>123.5</v>
      </c>
      <c r="I178" s="91"/>
      <c r="J178" s="271">
        <f>ROUND(I178*H178,2)</f>
        <v>0</v>
      </c>
      <c r="K178" s="268" t="s">
        <v>1323</v>
      </c>
      <c r="L178" s="187"/>
      <c r="M178" s="272" t="s">
        <v>1177</v>
      </c>
      <c r="N178" s="273" t="s">
        <v>1219</v>
      </c>
      <c r="O178" s="188"/>
      <c r="P178" s="274">
        <f>O178*H178</f>
        <v>0</v>
      </c>
      <c r="Q178" s="274">
        <v>0.02888</v>
      </c>
      <c r="R178" s="274">
        <f>Q178*H178</f>
        <v>3.56668</v>
      </c>
      <c r="S178" s="274">
        <v>0</v>
      </c>
      <c r="T178" s="275">
        <f>S178*H178</f>
        <v>0</v>
      </c>
      <c r="AR178" s="176" t="s">
        <v>1324</v>
      </c>
      <c r="AT178" s="176" t="s">
        <v>1319</v>
      </c>
      <c r="AU178" s="176" t="s">
        <v>1257</v>
      </c>
      <c r="AY178" s="176" t="s">
        <v>1317</v>
      </c>
      <c r="BE178" s="276">
        <f>IF(N178="základní",J178,0)</f>
        <v>0</v>
      </c>
      <c r="BF178" s="276">
        <f>IF(N178="snížená",J178,0)</f>
        <v>0</v>
      </c>
      <c r="BG178" s="276">
        <f>IF(N178="zákl. přenesená",J178,0)</f>
        <v>0</v>
      </c>
      <c r="BH178" s="276">
        <f>IF(N178="sníž. přenesená",J178,0)</f>
        <v>0</v>
      </c>
      <c r="BI178" s="276">
        <f>IF(N178="nulová",J178,0)</f>
        <v>0</v>
      </c>
      <c r="BJ178" s="176" t="s">
        <v>1196</v>
      </c>
      <c r="BK178" s="276">
        <f>ROUND(I178*H178,2)</f>
        <v>0</v>
      </c>
      <c r="BL178" s="176" t="s">
        <v>1324</v>
      </c>
      <c r="BM178" s="176" t="s">
        <v>1494</v>
      </c>
    </row>
    <row r="179" spans="2:47" s="186" customFormat="1" ht="13.5">
      <c r="B179" s="187"/>
      <c r="D179" s="277" t="s">
        <v>1326</v>
      </c>
      <c r="F179" s="278" t="s">
        <v>1502</v>
      </c>
      <c r="I179" s="92"/>
      <c r="L179" s="187"/>
      <c r="M179" s="279"/>
      <c r="N179" s="188"/>
      <c r="O179" s="188"/>
      <c r="P179" s="188"/>
      <c r="Q179" s="188"/>
      <c r="R179" s="188"/>
      <c r="S179" s="188"/>
      <c r="T179" s="280"/>
      <c r="AT179" s="176" t="s">
        <v>1326</v>
      </c>
      <c r="AU179" s="176" t="s">
        <v>1257</v>
      </c>
    </row>
    <row r="180" spans="2:51" s="282" customFormat="1" ht="13.5">
      <c r="B180" s="281"/>
      <c r="D180" s="277" t="s">
        <v>1334</v>
      </c>
      <c r="E180" s="283" t="s">
        <v>1177</v>
      </c>
      <c r="F180" s="284" t="s">
        <v>1503</v>
      </c>
      <c r="H180" s="285">
        <v>94</v>
      </c>
      <c r="I180" s="93"/>
      <c r="L180" s="281"/>
      <c r="M180" s="286"/>
      <c r="N180" s="287"/>
      <c r="O180" s="287"/>
      <c r="P180" s="287"/>
      <c r="Q180" s="287"/>
      <c r="R180" s="287"/>
      <c r="S180" s="287"/>
      <c r="T180" s="288"/>
      <c r="AT180" s="283" t="s">
        <v>1334</v>
      </c>
      <c r="AU180" s="283" t="s">
        <v>1257</v>
      </c>
      <c r="AV180" s="282" t="s">
        <v>1257</v>
      </c>
      <c r="AW180" s="282" t="s">
        <v>1211</v>
      </c>
      <c r="AX180" s="282" t="s">
        <v>1248</v>
      </c>
      <c r="AY180" s="283" t="s">
        <v>1317</v>
      </c>
    </row>
    <row r="181" spans="2:51" s="282" customFormat="1" ht="13.5">
      <c r="B181" s="281"/>
      <c r="D181" s="277" t="s">
        <v>1334</v>
      </c>
      <c r="E181" s="283" t="s">
        <v>1177</v>
      </c>
      <c r="F181" s="284" t="s">
        <v>1504</v>
      </c>
      <c r="H181" s="285">
        <v>29.5</v>
      </c>
      <c r="I181" s="93"/>
      <c r="L181" s="281"/>
      <c r="M181" s="286"/>
      <c r="N181" s="287"/>
      <c r="O181" s="287"/>
      <c r="P181" s="287"/>
      <c r="Q181" s="287"/>
      <c r="R181" s="287"/>
      <c r="S181" s="287"/>
      <c r="T181" s="288"/>
      <c r="AT181" s="283" t="s">
        <v>1334</v>
      </c>
      <c r="AU181" s="283" t="s">
        <v>1257</v>
      </c>
      <c r="AV181" s="282" t="s">
        <v>1257</v>
      </c>
      <c r="AW181" s="282" t="s">
        <v>1211</v>
      </c>
      <c r="AX181" s="282" t="s">
        <v>1248</v>
      </c>
      <c r="AY181" s="283" t="s">
        <v>1317</v>
      </c>
    </row>
    <row r="182" spans="2:51" s="290" customFormat="1" ht="13.5">
      <c r="B182" s="289"/>
      <c r="D182" s="277" t="s">
        <v>1334</v>
      </c>
      <c r="E182" s="291" t="s">
        <v>1177</v>
      </c>
      <c r="F182" s="292" t="s">
        <v>1338</v>
      </c>
      <c r="H182" s="293">
        <v>123.5</v>
      </c>
      <c r="I182" s="94"/>
      <c r="L182" s="289"/>
      <c r="M182" s="294"/>
      <c r="N182" s="295"/>
      <c r="O182" s="295"/>
      <c r="P182" s="295"/>
      <c r="Q182" s="295"/>
      <c r="R182" s="295"/>
      <c r="S182" s="295"/>
      <c r="T182" s="296"/>
      <c r="AT182" s="291" t="s">
        <v>1334</v>
      </c>
      <c r="AU182" s="291" t="s">
        <v>1257</v>
      </c>
      <c r="AV182" s="290" t="s">
        <v>1324</v>
      </c>
      <c r="AW182" s="290" t="s">
        <v>1211</v>
      </c>
      <c r="AX182" s="290" t="s">
        <v>1196</v>
      </c>
      <c r="AY182" s="291" t="s">
        <v>1317</v>
      </c>
    </row>
    <row r="183" spans="2:65" s="186" customFormat="1" ht="16.5" customHeight="1">
      <c r="B183" s="187"/>
      <c r="C183" s="266" t="s">
        <v>1505</v>
      </c>
      <c r="D183" s="266" t="s">
        <v>1319</v>
      </c>
      <c r="E183" s="267" t="s">
        <v>1506</v>
      </c>
      <c r="F183" s="268" t="s">
        <v>1507</v>
      </c>
      <c r="G183" s="269" t="s">
        <v>1322</v>
      </c>
      <c r="H183" s="270">
        <v>14.5</v>
      </c>
      <c r="I183" s="91"/>
      <c r="J183" s="271">
        <f>ROUND(I183*H183,2)</f>
        <v>0</v>
      </c>
      <c r="K183" s="268" t="s">
        <v>1323</v>
      </c>
      <c r="L183" s="187"/>
      <c r="M183" s="272" t="s">
        <v>1177</v>
      </c>
      <c r="N183" s="273" t="s">
        <v>1219</v>
      </c>
      <c r="O183" s="188"/>
      <c r="P183" s="274">
        <f>O183*H183</f>
        <v>0</v>
      </c>
      <c r="Q183" s="274">
        <v>0.4726</v>
      </c>
      <c r="R183" s="274">
        <f>Q183*H183</f>
        <v>6.8527000000000005</v>
      </c>
      <c r="S183" s="274">
        <v>0</v>
      </c>
      <c r="T183" s="275">
        <f>S183*H183</f>
        <v>0</v>
      </c>
      <c r="AR183" s="176" t="s">
        <v>1324</v>
      </c>
      <c r="AT183" s="176" t="s">
        <v>1319</v>
      </c>
      <c r="AU183" s="176" t="s">
        <v>1257</v>
      </c>
      <c r="AY183" s="176" t="s">
        <v>1317</v>
      </c>
      <c r="BE183" s="276">
        <f>IF(N183="základní",J183,0)</f>
        <v>0</v>
      </c>
      <c r="BF183" s="276">
        <f>IF(N183="snížená",J183,0)</f>
        <v>0</v>
      </c>
      <c r="BG183" s="276">
        <f>IF(N183="zákl. přenesená",J183,0)</f>
        <v>0</v>
      </c>
      <c r="BH183" s="276">
        <f>IF(N183="sníž. přenesená",J183,0)</f>
        <v>0</v>
      </c>
      <c r="BI183" s="276">
        <f>IF(N183="nulová",J183,0)</f>
        <v>0</v>
      </c>
      <c r="BJ183" s="176" t="s">
        <v>1196</v>
      </c>
      <c r="BK183" s="276">
        <f>ROUND(I183*H183,2)</f>
        <v>0</v>
      </c>
      <c r="BL183" s="176" t="s">
        <v>1324</v>
      </c>
      <c r="BM183" s="176" t="s">
        <v>1499</v>
      </c>
    </row>
    <row r="184" spans="2:47" s="186" customFormat="1" ht="13.5">
      <c r="B184" s="187"/>
      <c r="D184" s="277" t="s">
        <v>1326</v>
      </c>
      <c r="F184" s="278" t="s">
        <v>1508</v>
      </c>
      <c r="I184" s="92"/>
      <c r="L184" s="187"/>
      <c r="M184" s="279"/>
      <c r="N184" s="188"/>
      <c r="O184" s="188"/>
      <c r="P184" s="188"/>
      <c r="Q184" s="188"/>
      <c r="R184" s="188"/>
      <c r="S184" s="188"/>
      <c r="T184" s="280"/>
      <c r="AT184" s="176" t="s">
        <v>1326</v>
      </c>
      <c r="AU184" s="176" t="s">
        <v>1257</v>
      </c>
    </row>
    <row r="185" spans="2:47" s="186" customFormat="1" ht="27">
      <c r="B185" s="187"/>
      <c r="D185" s="277" t="s">
        <v>1509</v>
      </c>
      <c r="F185" s="306" t="s">
        <v>1510</v>
      </c>
      <c r="I185" s="92"/>
      <c r="L185" s="187"/>
      <c r="M185" s="279"/>
      <c r="N185" s="188"/>
      <c r="O185" s="188"/>
      <c r="P185" s="188"/>
      <c r="Q185" s="188"/>
      <c r="R185" s="188"/>
      <c r="S185" s="188"/>
      <c r="T185" s="280"/>
      <c r="AT185" s="176" t="s">
        <v>1509</v>
      </c>
      <c r="AU185" s="176" t="s">
        <v>1257</v>
      </c>
    </row>
    <row r="186" spans="2:63" s="254" customFormat="1" ht="29.85" customHeight="1">
      <c r="B186" s="253"/>
      <c r="D186" s="255" t="s">
        <v>1247</v>
      </c>
      <c r="E186" s="264" t="s">
        <v>1360</v>
      </c>
      <c r="F186" s="264" t="s">
        <v>1511</v>
      </c>
      <c r="I186" s="90"/>
      <c r="J186" s="265">
        <f>BK186</f>
        <v>0</v>
      </c>
      <c r="L186" s="253"/>
      <c r="M186" s="258"/>
      <c r="N186" s="259"/>
      <c r="O186" s="259"/>
      <c r="P186" s="260">
        <f>P187+P250</f>
        <v>0</v>
      </c>
      <c r="Q186" s="259"/>
      <c r="R186" s="260">
        <f>R187+R250</f>
        <v>237.06433040000002</v>
      </c>
      <c r="S186" s="259"/>
      <c r="T186" s="261">
        <f>T187+T250</f>
        <v>0</v>
      </c>
      <c r="AR186" s="255" t="s">
        <v>1196</v>
      </c>
      <c r="AT186" s="262" t="s">
        <v>1247</v>
      </c>
      <c r="AU186" s="262" t="s">
        <v>1196</v>
      </c>
      <c r="AY186" s="255" t="s">
        <v>1317</v>
      </c>
      <c r="BK186" s="263">
        <f>BK187+BK250</f>
        <v>0</v>
      </c>
    </row>
    <row r="187" spans="2:63" s="254" customFormat="1" ht="14.85" customHeight="1">
      <c r="B187" s="253"/>
      <c r="D187" s="255" t="s">
        <v>1247</v>
      </c>
      <c r="E187" s="264" t="s">
        <v>1512</v>
      </c>
      <c r="F187" s="264" t="s">
        <v>1513</v>
      </c>
      <c r="I187" s="90"/>
      <c r="J187" s="265">
        <f>BK187</f>
        <v>0</v>
      </c>
      <c r="L187" s="253"/>
      <c r="M187" s="258"/>
      <c r="N187" s="259"/>
      <c r="O187" s="259"/>
      <c r="P187" s="260">
        <f>SUM(P188:P249)</f>
        <v>0</v>
      </c>
      <c r="Q187" s="259"/>
      <c r="R187" s="260">
        <f>SUM(R188:R249)</f>
        <v>220.0570154</v>
      </c>
      <c r="S187" s="259"/>
      <c r="T187" s="261">
        <f>SUM(T188:T249)</f>
        <v>0</v>
      </c>
      <c r="AR187" s="255" t="s">
        <v>1196</v>
      </c>
      <c r="AT187" s="262" t="s">
        <v>1247</v>
      </c>
      <c r="AU187" s="262" t="s">
        <v>1257</v>
      </c>
      <c r="AY187" s="255" t="s">
        <v>1317</v>
      </c>
      <c r="BK187" s="263">
        <f>SUM(BK188:BK249)</f>
        <v>0</v>
      </c>
    </row>
    <row r="188" spans="2:65" s="186" customFormat="1" ht="16.5" customHeight="1">
      <c r="B188" s="187"/>
      <c r="C188" s="266" t="s">
        <v>1514</v>
      </c>
      <c r="D188" s="266" t="s">
        <v>1319</v>
      </c>
      <c r="E188" s="267" t="s">
        <v>1515</v>
      </c>
      <c r="F188" s="268" t="s">
        <v>1516</v>
      </c>
      <c r="G188" s="269" t="s">
        <v>1391</v>
      </c>
      <c r="H188" s="270">
        <v>2</v>
      </c>
      <c r="I188" s="91"/>
      <c r="J188" s="271">
        <f>ROUND(I188*H188,2)</f>
        <v>0</v>
      </c>
      <c r="K188" s="268" t="s">
        <v>1323</v>
      </c>
      <c r="L188" s="187"/>
      <c r="M188" s="272" t="s">
        <v>1177</v>
      </c>
      <c r="N188" s="273" t="s">
        <v>1219</v>
      </c>
      <c r="O188" s="188"/>
      <c r="P188" s="274">
        <f>O188*H188</f>
        <v>0</v>
      </c>
      <c r="Q188" s="274">
        <v>5.80039</v>
      </c>
      <c r="R188" s="274">
        <f>Q188*H188</f>
        <v>11.60078</v>
      </c>
      <c r="S188" s="274">
        <v>0</v>
      </c>
      <c r="T188" s="275">
        <f>S188*H188</f>
        <v>0</v>
      </c>
      <c r="AR188" s="176" t="s">
        <v>1324</v>
      </c>
      <c r="AT188" s="176" t="s">
        <v>1319</v>
      </c>
      <c r="AU188" s="176" t="s">
        <v>1329</v>
      </c>
      <c r="AY188" s="176" t="s">
        <v>1317</v>
      </c>
      <c r="BE188" s="276">
        <f>IF(N188="základní",J188,0)</f>
        <v>0</v>
      </c>
      <c r="BF188" s="276">
        <f>IF(N188="snížená",J188,0)</f>
        <v>0</v>
      </c>
      <c r="BG188" s="276">
        <f>IF(N188="zákl. přenesená",J188,0)</f>
        <v>0</v>
      </c>
      <c r="BH188" s="276">
        <f>IF(N188="sníž. přenesená",J188,0)</f>
        <v>0</v>
      </c>
      <c r="BI188" s="276">
        <f>IF(N188="nulová",J188,0)</f>
        <v>0</v>
      </c>
      <c r="BJ188" s="176" t="s">
        <v>1196</v>
      </c>
      <c r="BK188" s="276">
        <f>ROUND(I188*H188,2)</f>
        <v>0</v>
      </c>
      <c r="BL188" s="176" t="s">
        <v>1324</v>
      </c>
      <c r="BM188" s="176" t="s">
        <v>1505</v>
      </c>
    </row>
    <row r="189" spans="2:47" s="186" customFormat="1" ht="13.5">
      <c r="B189" s="187"/>
      <c r="D189" s="277" t="s">
        <v>1326</v>
      </c>
      <c r="F189" s="278" t="s">
        <v>1517</v>
      </c>
      <c r="I189" s="92"/>
      <c r="L189" s="187"/>
      <c r="M189" s="279"/>
      <c r="N189" s="188"/>
      <c r="O189" s="188"/>
      <c r="P189" s="188"/>
      <c r="Q189" s="188"/>
      <c r="R189" s="188"/>
      <c r="S189" s="188"/>
      <c r="T189" s="280"/>
      <c r="AT189" s="176" t="s">
        <v>1326</v>
      </c>
      <c r="AU189" s="176" t="s">
        <v>1329</v>
      </c>
    </row>
    <row r="190" spans="2:65" s="186" customFormat="1" ht="16.5" customHeight="1">
      <c r="B190" s="187"/>
      <c r="C190" s="266" t="s">
        <v>1518</v>
      </c>
      <c r="D190" s="266" t="s">
        <v>1319</v>
      </c>
      <c r="E190" s="267" t="s">
        <v>1519</v>
      </c>
      <c r="F190" s="268" t="s">
        <v>1520</v>
      </c>
      <c r="G190" s="269" t="s">
        <v>1391</v>
      </c>
      <c r="H190" s="270">
        <v>2</v>
      </c>
      <c r="I190" s="91"/>
      <c r="J190" s="271">
        <f>ROUND(I190*H190,2)</f>
        <v>0</v>
      </c>
      <c r="K190" s="268" t="s">
        <v>1323</v>
      </c>
      <c r="L190" s="187"/>
      <c r="M190" s="272" t="s">
        <v>1177</v>
      </c>
      <c r="N190" s="273" t="s">
        <v>1219</v>
      </c>
      <c r="O190" s="188"/>
      <c r="P190" s="274">
        <f>O190*H190</f>
        <v>0</v>
      </c>
      <c r="Q190" s="274">
        <v>9.22615</v>
      </c>
      <c r="R190" s="274">
        <f>Q190*H190</f>
        <v>18.4523</v>
      </c>
      <c r="S190" s="274">
        <v>0</v>
      </c>
      <c r="T190" s="275">
        <f>S190*H190</f>
        <v>0</v>
      </c>
      <c r="AR190" s="176" t="s">
        <v>1324</v>
      </c>
      <c r="AT190" s="176" t="s">
        <v>1319</v>
      </c>
      <c r="AU190" s="176" t="s">
        <v>1329</v>
      </c>
      <c r="AY190" s="176" t="s">
        <v>1317</v>
      </c>
      <c r="BE190" s="276">
        <f>IF(N190="základní",J190,0)</f>
        <v>0</v>
      </c>
      <c r="BF190" s="276">
        <f>IF(N190="snížená",J190,0)</f>
        <v>0</v>
      </c>
      <c r="BG190" s="276">
        <f>IF(N190="zákl. přenesená",J190,0)</f>
        <v>0</v>
      </c>
      <c r="BH190" s="276">
        <f>IF(N190="sníž. přenesená",J190,0)</f>
        <v>0</v>
      </c>
      <c r="BI190" s="276">
        <f>IF(N190="nulová",J190,0)</f>
        <v>0</v>
      </c>
      <c r="BJ190" s="176" t="s">
        <v>1196</v>
      </c>
      <c r="BK190" s="276">
        <f>ROUND(I190*H190,2)</f>
        <v>0</v>
      </c>
      <c r="BL190" s="176" t="s">
        <v>1324</v>
      </c>
      <c r="BM190" s="176" t="s">
        <v>1514</v>
      </c>
    </row>
    <row r="191" spans="2:47" s="186" customFormat="1" ht="13.5">
      <c r="B191" s="187"/>
      <c r="D191" s="277" t="s">
        <v>1326</v>
      </c>
      <c r="F191" s="278" t="s">
        <v>1521</v>
      </c>
      <c r="I191" s="92"/>
      <c r="L191" s="187"/>
      <c r="M191" s="279"/>
      <c r="N191" s="188"/>
      <c r="O191" s="188"/>
      <c r="P191" s="188"/>
      <c r="Q191" s="188"/>
      <c r="R191" s="188"/>
      <c r="S191" s="188"/>
      <c r="T191" s="280"/>
      <c r="AT191" s="176" t="s">
        <v>1326</v>
      </c>
      <c r="AU191" s="176" t="s">
        <v>1329</v>
      </c>
    </row>
    <row r="192" spans="2:47" s="186" customFormat="1" ht="27">
      <c r="B192" s="187"/>
      <c r="D192" s="277" t="s">
        <v>1509</v>
      </c>
      <c r="F192" s="306" t="s">
        <v>1522</v>
      </c>
      <c r="I192" s="92"/>
      <c r="L192" s="187"/>
      <c r="M192" s="279"/>
      <c r="N192" s="188"/>
      <c r="O192" s="188"/>
      <c r="P192" s="188"/>
      <c r="Q192" s="188"/>
      <c r="R192" s="188"/>
      <c r="S192" s="188"/>
      <c r="T192" s="280"/>
      <c r="AT192" s="176" t="s">
        <v>1509</v>
      </c>
      <c r="AU192" s="176" t="s">
        <v>1329</v>
      </c>
    </row>
    <row r="193" spans="2:65" s="186" customFormat="1" ht="16.5" customHeight="1">
      <c r="B193" s="187"/>
      <c r="C193" s="266" t="s">
        <v>1523</v>
      </c>
      <c r="D193" s="266" t="s">
        <v>1319</v>
      </c>
      <c r="E193" s="267" t="s">
        <v>1524</v>
      </c>
      <c r="F193" s="268" t="s">
        <v>1525</v>
      </c>
      <c r="G193" s="269" t="s">
        <v>1432</v>
      </c>
      <c r="H193" s="270">
        <v>10.2</v>
      </c>
      <c r="I193" s="91"/>
      <c r="J193" s="271">
        <f>ROUND(I193*H193,2)</f>
        <v>0</v>
      </c>
      <c r="K193" s="268" t="s">
        <v>1323</v>
      </c>
      <c r="L193" s="187"/>
      <c r="M193" s="272" t="s">
        <v>1177</v>
      </c>
      <c r="N193" s="273" t="s">
        <v>1219</v>
      </c>
      <c r="O193" s="188"/>
      <c r="P193" s="274">
        <f>O193*H193</f>
        <v>0</v>
      </c>
      <c r="Q193" s="274">
        <v>1.08911</v>
      </c>
      <c r="R193" s="274">
        <f>Q193*H193</f>
        <v>11.108922</v>
      </c>
      <c r="S193" s="274">
        <v>0</v>
      </c>
      <c r="T193" s="275">
        <f>S193*H193</f>
        <v>0</v>
      </c>
      <c r="AR193" s="176" t="s">
        <v>1324</v>
      </c>
      <c r="AT193" s="176" t="s">
        <v>1319</v>
      </c>
      <c r="AU193" s="176" t="s">
        <v>1329</v>
      </c>
      <c r="AY193" s="176" t="s">
        <v>1317</v>
      </c>
      <c r="BE193" s="276">
        <f>IF(N193="základní",J193,0)</f>
        <v>0</v>
      </c>
      <c r="BF193" s="276">
        <f>IF(N193="snížená",J193,0)</f>
        <v>0</v>
      </c>
      <c r="BG193" s="276">
        <f>IF(N193="zákl. přenesená",J193,0)</f>
        <v>0</v>
      </c>
      <c r="BH193" s="276">
        <f>IF(N193="sníž. přenesená",J193,0)</f>
        <v>0</v>
      </c>
      <c r="BI193" s="276">
        <f>IF(N193="nulová",J193,0)</f>
        <v>0</v>
      </c>
      <c r="BJ193" s="176" t="s">
        <v>1196</v>
      </c>
      <c r="BK193" s="276">
        <f>ROUND(I193*H193,2)</f>
        <v>0</v>
      </c>
      <c r="BL193" s="176" t="s">
        <v>1324</v>
      </c>
      <c r="BM193" s="176" t="s">
        <v>1526</v>
      </c>
    </row>
    <row r="194" spans="2:47" s="186" customFormat="1" ht="13.5">
      <c r="B194" s="187"/>
      <c r="D194" s="277" t="s">
        <v>1326</v>
      </c>
      <c r="F194" s="278" t="s">
        <v>1527</v>
      </c>
      <c r="I194" s="92"/>
      <c r="L194" s="187"/>
      <c r="M194" s="279"/>
      <c r="N194" s="188"/>
      <c r="O194" s="188"/>
      <c r="P194" s="188"/>
      <c r="Q194" s="188"/>
      <c r="R194" s="188"/>
      <c r="S194" s="188"/>
      <c r="T194" s="280"/>
      <c r="AT194" s="176" t="s">
        <v>1326</v>
      </c>
      <c r="AU194" s="176" t="s">
        <v>1329</v>
      </c>
    </row>
    <row r="195" spans="2:65" s="186" customFormat="1" ht="25.5" customHeight="1">
      <c r="B195" s="187"/>
      <c r="C195" s="266" t="s">
        <v>1528</v>
      </c>
      <c r="D195" s="266" t="s">
        <v>1319</v>
      </c>
      <c r="E195" s="267" t="s">
        <v>1529</v>
      </c>
      <c r="F195" s="268" t="s">
        <v>1530</v>
      </c>
      <c r="G195" s="269" t="s">
        <v>1332</v>
      </c>
      <c r="H195" s="270">
        <v>6.12</v>
      </c>
      <c r="I195" s="91"/>
      <c r="J195" s="271">
        <f>ROUND(I195*H195,2)</f>
        <v>0</v>
      </c>
      <c r="K195" s="268" t="s">
        <v>1323</v>
      </c>
      <c r="L195" s="187"/>
      <c r="M195" s="272" t="s">
        <v>1177</v>
      </c>
      <c r="N195" s="273" t="s">
        <v>1219</v>
      </c>
      <c r="O195" s="188"/>
      <c r="P195" s="274">
        <f>O195*H195</f>
        <v>0</v>
      </c>
      <c r="Q195" s="274">
        <v>2.46367</v>
      </c>
      <c r="R195" s="274">
        <f>Q195*H195</f>
        <v>15.077660400000001</v>
      </c>
      <c r="S195" s="274">
        <v>0</v>
      </c>
      <c r="T195" s="275">
        <f>S195*H195</f>
        <v>0</v>
      </c>
      <c r="AR195" s="176" t="s">
        <v>1324</v>
      </c>
      <c r="AT195" s="176" t="s">
        <v>1319</v>
      </c>
      <c r="AU195" s="176" t="s">
        <v>1329</v>
      </c>
      <c r="AY195" s="176" t="s">
        <v>1317</v>
      </c>
      <c r="BE195" s="276">
        <f>IF(N195="základní",J195,0)</f>
        <v>0</v>
      </c>
      <c r="BF195" s="276">
        <f>IF(N195="snížená",J195,0)</f>
        <v>0</v>
      </c>
      <c r="BG195" s="276">
        <f>IF(N195="zákl. přenesená",J195,0)</f>
        <v>0</v>
      </c>
      <c r="BH195" s="276">
        <f>IF(N195="sníž. přenesená",J195,0)</f>
        <v>0</v>
      </c>
      <c r="BI195" s="276">
        <f>IF(N195="nulová",J195,0)</f>
        <v>0</v>
      </c>
      <c r="BJ195" s="176" t="s">
        <v>1196</v>
      </c>
      <c r="BK195" s="276">
        <f>ROUND(I195*H195,2)</f>
        <v>0</v>
      </c>
      <c r="BL195" s="176" t="s">
        <v>1324</v>
      </c>
      <c r="BM195" s="176" t="s">
        <v>1531</v>
      </c>
    </row>
    <row r="196" spans="2:47" s="186" customFormat="1" ht="13.5">
      <c r="B196" s="187"/>
      <c r="D196" s="277" t="s">
        <v>1326</v>
      </c>
      <c r="F196" s="278" t="s">
        <v>1532</v>
      </c>
      <c r="I196" s="92"/>
      <c r="L196" s="187"/>
      <c r="M196" s="279"/>
      <c r="N196" s="188"/>
      <c r="O196" s="188"/>
      <c r="P196" s="188"/>
      <c r="Q196" s="188"/>
      <c r="R196" s="188"/>
      <c r="S196" s="188"/>
      <c r="T196" s="280"/>
      <c r="AT196" s="176" t="s">
        <v>1326</v>
      </c>
      <c r="AU196" s="176" t="s">
        <v>1329</v>
      </c>
    </row>
    <row r="197" spans="2:51" s="282" customFormat="1" ht="13.5">
      <c r="B197" s="281"/>
      <c r="D197" s="277" t="s">
        <v>1334</v>
      </c>
      <c r="E197" s="283" t="s">
        <v>1177</v>
      </c>
      <c r="F197" s="284" t="s">
        <v>1533</v>
      </c>
      <c r="H197" s="285">
        <v>3.672</v>
      </c>
      <c r="I197" s="93"/>
      <c r="L197" s="281"/>
      <c r="M197" s="286"/>
      <c r="N197" s="287"/>
      <c r="O197" s="287"/>
      <c r="P197" s="287"/>
      <c r="Q197" s="287"/>
      <c r="R197" s="287"/>
      <c r="S197" s="287"/>
      <c r="T197" s="288"/>
      <c r="AT197" s="283" t="s">
        <v>1334</v>
      </c>
      <c r="AU197" s="283" t="s">
        <v>1329</v>
      </c>
      <c r="AV197" s="282" t="s">
        <v>1257</v>
      </c>
      <c r="AW197" s="282" t="s">
        <v>1211</v>
      </c>
      <c r="AX197" s="282" t="s">
        <v>1248</v>
      </c>
      <c r="AY197" s="283" t="s">
        <v>1317</v>
      </c>
    </row>
    <row r="198" spans="2:51" s="282" customFormat="1" ht="13.5">
      <c r="B198" s="281"/>
      <c r="D198" s="277" t="s">
        <v>1334</v>
      </c>
      <c r="E198" s="283" t="s">
        <v>1177</v>
      </c>
      <c r="F198" s="284" t="s">
        <v>1534</v>
      </c>
      <c r="H198" s="285">
        <v>2.448</v>
      </c>
      <c r="I198" s="93"/>
      <c r="L198" s="281"/>
      <c r="M198" s="286"/>
      <c r="N198" s="287"/>
      <c r="O198" s="287"/>
      <c r="P198" s="287"/>
      <c r="Q198" s="287"/>
      <c r="R198" s="287"/>
      <c r="S198" s="287"/>
      <c r="T198" s="288"/>
      <c r="AT198" s="283" t="s">
        <v>1334</v>
      </c>
      <c r="AU198" s="283" t="s">
        <v>1329</v>
      </c>
      <c r="AV198" s="282" t="s">
        <v>1257</v>
      </c>
      <c r="AW198" s="282" t="s">
        <v>1211</v>
      </c>
      <c r="AX198" s="282" t="s">
        <v>1248</v>
      </c>
      <c r="AY198" s="283" t="s">
        <v>1317</v>
      </c>
    </row>
    <row r="199" spans="2:65" s="186" customFormat="1" ht="25.5" customHeight="1">
      <c r="B199" s="187"/>
      <c r="C199" s="297" t="s">
        <v>1535</v>
      </c>
      <c r="D199" s="297" t="s">
        <v>1382</v>
      </c>
      <c r="E199" s="298" t="s">
        <v>1536</v>
      </c>
      <c r="F199" s="299" t="s">
        <v>1537</v>
      </c>
      <c r="G199" s="300" t="s">
        <v>1391</v>
      </c>
      <c r="H199" s="301">
        <v>4</v>
      </c>
      <c r="I199" s="95"/>
      <c r="J199" s="302">
        <f>ROUND(I199*H199,2)</f>
        <v>0</v>
      </c>
      <c r="K199" s="299" t="s">
        <v>1323</v>
      </c>
      <c r="L199" s="303"/>
      <c r="M199" s="304" t="s">
        <v>1177</v>
      </c>
      <c r="N199" s="305" t="s">
        <v>1219</v>
      </c>
      <c r="O199" s="188"/>
      <c r="P199" s="274">
        <f>O199*H199</f>
        <v>0</v>
      </c>
      <c r="Q199" s="274">
        <v>1.04</v>
      </c>
      <c r="R199" s="274">
        <f>Q199*H199</f>
        <v>4.16</v>
      </c>
      <c r="S199" s="274">
        <v>0</v>
      </c>
      <c r="T199" s="275">
        <f>S199*H199</f>
        <v>0</v>
      </c>
      <c r="AR199" s="176" t="s">
        <v>1357</v>
      </c>
      <c r="AT199" s="176" t="s">
        <v>1382</v>
      </c>
      <c r="AU199" s="176" t="s">
        <v>1329</v>
      </c>
      <c r="AY199" s="176" t="s">
        <v>1317</v>
      </c>
      <c r="BE199" s="276">
        <f>IF(N199="základní",J199,0)</f>
        <v>0</v>
      </c>
      <c r="BF199" s="276">
        <f>IF(N199="snížená",J199,0)</f>
        <v>0</v>
      </c>
      <c r="BG199" s="276">
        <f>IF(N199="zákl. přenesená",J199,0)</f>
        <v>0</v>
      </c>
      <c r="BH199" s="276">
        <f>IF(N199="sníž. přenesená",J199,0)</f>
        <v>0</v>
      </c>
      <c r="BI199" s="276">
        <f>IF(N199="nulová",J199,0)</f>
        <v>0</v>
      </c>
      <c r="BJ199" s="176" t="s">
        <v>1196</v>
      </c>
      <c r="BK199" s="276">
        <f>ROUND(I199*H199,2)</f>
        <v>0</v>
      </c>
      <c r="BL199" s="176" t="s">
        <v>1324</v>
      </c>
      <c r="BM199" s="176" t="s">
        <v>1538</v>
      </c>
    </row>
    <row r="200" spans="2:47" s="186" customFormat="1" ht="13.5">
      <c r="B200" s="187"/>
      <c r="D200" s="277" t="s">
        <v>1326</v>
      </c>
      <c r="F200" s="278" t="s">
        <v>1539</v>
      </c>
      <c r="I200" s="92"/>
      <c r="L200" s="187"/>
      <c r="M200" s="279"/>
      <c r="N200" s="188"/>
      <c r="O200" s="188"/>
      <c r="P200" s="188"/>
      <c r="Q200" s="188"/>
      <c r="R200" s="188"/>
      <c r="S200" s="188"/>
      <c r="T200" s="280"/>
      <c r="AT200" s="176" t="s">
        <v>1326</v>
      </c>
      <c r="AU200" s="176" t="s">
        <v>1329</v>
      </c>
    </row>
    <row r="201" spans="2:65" s="186" customFormat="1" ht="16.5" customHeight="1">
      <c r="B201" s="187"/>
      <c r="C201" s="297" t="s">
        <v>1540</v>
      </c>
      <c r="D201" s="297" t="s">
        <v>1382</v>
      </c>
      <c r="E201" s="298" t="s">
        <v>1541</v>
      </c>
      <c r="F201" s="299" t="s">
        <v>1542</v>
      </c>
      <c r="G201" s="300" t="s">
        <v>1391</v>
      </c>
      <c r="H201" s="301">
        <v>2</v>
      </c>
      <c r="I201" s="95"/>
      <c r="J201" s="302">
        <f>ROUND(I201*H201,2)</f>
        <v>0</v>
      </c>
      <c r="K201" s="299" t="s">
        <v>1323</v>
      </c>
      <c r="L201" s="303"/>
      <c r="M201" s="304" t="s">
        <v>1177</v>
      </c>
      <c r="N201" s="305" t="s">
        <v>1219</v>
      </c>
      <c r="O201" s="188"/>
      <c r="P201" s="274">
        <f>O201*H201</f>
        <v>0</v>
      </c>
      <c r="Q201" s="274">
        <v>0.01186</v>
      </c>
      <c r="R201" s="274">
        <f>Q201*H201</f>
        <v>0.02372</v>
      </c>
      <c r="S201" s="274">
        <v>0</v>
      </c>
      <c r="T201" s="275">
        <f>S201*H201</f>
        <v>0</v>
      </c>
      <c r="AR201" s="176" t="s">
        <v>1357</v>
      </c>
      <c r="AT201" s="176" t="s">
        <v>1382</v>
      </c>
      <c r="AU201" s="176" t="s">
        <v>1329</v>
      </c>
      <c r="AY201" s="176" t="s">
        <v>1317</v>
      </c>
      <c r="BE201" s="276">
        <f>IF(N201="základní",J201,0)</f>
        <v>0</v>
      </c>
      <c r="BF201" s="276">
        <f>IF(N201="snížená",J201,0)</f>
        <v>0</v>
      </c>
      <c r="BG201" s="276">
        <f>IF(N201="zákl. přenesená",J201,0)</f>
        <v>0</v>
      </c>
      <c r="BH201" s="276">
        <f>IF(N201="sníž. přenesená",J201,0)</f>
        <v>0</v>
      </c>
      <c r="BI201" s="276">
        <f>IF(N201="nulová",J201,0)</f>
        <v>0</v>
      </c>
      <c r="BJ201" s="176" t="s">
        <v>1196</v>
      </c>
      <c r="BK201" s="276">
        <f>ROUND(I201*H201,2)</f>
        <v>0</v>
      </c>
      <c r="BL201" s="176" t="s">
        <v>1324</v>
      </c>
      <c r="BM201" s="176" t="s">
        <v>1535</v>
      </c>
    </row>
    <row r="202" spans="2:47" s="186" customFormat="1" ht="13.5">
      <c r="B202" s="187"/>
      <c r="D202" s="277" t="s">
        <v>1326</v>
      </c>
      <c r="F202" s="278" t="s">
        <v>1543</v>
      </c>
      <c r="I202" s="92"/>
      <c r="L202" s="187"/>
      <c r="M202" s="279"/>
      <c r="N202" s="188"/>
      <c r="O202" s="188"/>
      <c r="P202" s="188"/>
      <c r="Q202" s="188"/>
      <c r="R202" s="188"/>
      <c r="S202" s="188"/>
      <c r="T202" s="280"/>
      <c r="AT202" s="176" t="s">
        <v>1326</v>
      </c>
      <c r="AU202" s="176" t="s">
        <v>1329</v>
      </c>
    </row>
    <row r="203" spans="2:65" s="186" customFormat="1" ht="25.5" customHeight="1">
      <c r="B203" s="187"/>
      <c r="C203" s="266" t="s">
        <v>1544</v>
      </c>
      <c r="D203" s="266" t="s">
        <v>1319</v>
      </c>
      <c r="E203" s="267" t="s">
        <v>1545</v>
      </c>
      <c r="F203" s="268" t="s">
        <v>1546</v>
      </c>
      <c r="G203" s="269" t="s">
        <v>1432</v>
      </c>
      <c r="H203" s="270">
        <v>26.85</v>
      </c>
      <c r="I203" s="91"/>
      <c r="J203" s="271">
        <f>ROUND(I203*H203,2)</f>
        <v>0</v>
      </c>
      <c r="K203" s="268" t="s">
        <v>1323</v>
      </c>
      <c r="L203" s="187"/>
      <c r="M203" s="272" t="s">
        <v>1177</v>
      </c>
      <c r="N203" s="273" t="s">
        <v>1219</v>
      </c>
      <c r="O203" s="188"/>
      <c r="P203" s="274">
        <f>O203*H203</f>
        <v>0</v>
      </c>
      <c r="Q203" s="274">
        <v>0.1295</v>
      </c>
      <c r="R203" s="274">
        <f>Q203*H203</f>
        <v>3.477075</v>
      </c>
      <c r="S203" s="274">
        <v>0</v>
      </c>
      <c r="T203" s="275">
        <f>S203*H203</f>
        <v>0</v>
      </c>
      <c r="AR203" s="176" t="s">
        <v>1324</v>
      </c>
      <c r="AT203" s="176" t="s">
        <v>1319</v>
      </c>
      <c r="AU203" s="176" t="s">
        <v>1329</v>
      </c>
      <c r="AY203" s="176" t="s">
        <v>1317</v>
      </c>
      <c r="BE203" s="276">
        <f>IF(N203="základní",J203,0)</f>
        <v>0</v>
      </c>
      <c r="BF203" s="276">
        <f>IF(N203="snížená",J203,0)</f>
        <v>0</v>
      </c>
      <c r="BG203" s="276">
        <f>IF(N203="zákl. přenesená",J203,0)</f>
        <v>0</v>
      </c>
      <c r="BH203" s="276">
        <f>IF(N203="sníž. přenesená",J203,0)</f>
        <v>0</v>
      </c>
      <c r="BI203" s="276">
        <f>IF(N203="nulová",J203,0)</f>
        <v>0</v>
      </c>
      <c r="BJ203" s="176" t="s">
        <v>1196</v>
      </c>
      <c r="BK203" s="276">
        <f>ROUND(I203*H203,2)</f>
        <v>0</v>
      </c>
      <c r="BL203" s="176" t="s">
        <v>1324</v>
      </c>
      <c r="BM203" s="176" t="s">
        <v>1547</v>
      </c>
    </row>
    <row r="204" spans="2:47" s="186" customFormat="1" ht="40.5">
      <c r="B204" s="187"/>
      <c r="D204" s="277" t="s">
        <v>1326</v>
      </c>
      <c r="F204" s="278" t="s">
        <v>1548</v>
      </c>
      <c r="I204" s="92"/>
      <c r="L204" s="187"/>
      <c r="M204" s="279"/>
      <c r="N204" s="188"/>
      <c r="O204" s="188"/>
      <c r="P204" s="188"/>
      <c r="Q204" s="188"/>
      <c r="R204" s="188"/>
      <c r="S204" s="188"/>
      <c r="T204" s="280"/>
      <c r="AT204" s="176" t="s">
        <v>1326</v>
      </c>
      <c r="AU204" s="176" t="s">
        <v>1329</v>
      </c>
    </row>
    <row r="205" spans="2:51" s="282" customFormat="1" ht="13.5">
      <c r="B205" s="281"/>
      <c r="D205" s="277" t="s">
        <v>1334</v>
      </c>
      <c r="E205" s="283" t="s">
        <v>1177</v>
      </c>
      <c r="F205" s="284" t="s">
        <v>1549</v>
      </c>
      <c r="H205" s="285">
        <v>20.15</v>
      </c>
      <c r="I205" s="93"/>
      <c r="L205" s="281"/>
      <c r="M205" s="286"/>
      <c r="N205" s="287"/>
      <c r="O205" s="287"/>
      <c r="P205" s="287"/>
      <c r="Q205" s="287"/>
      <c r="R205" s="287"/>
      <c r="S205" s="287"/>
      <c r="T205" s="288"/>
      <c r="AT205" s="283" t="s">
        <v>1334</v>
      </c>
      <c r="AU205" s="283" t="s">
        <v>1329</v>
      </c>
      <c r="AV205" s="282" t="s">
        <v>1257</v>
      </c>
      <c r="AW205" s="282" t="s">
        <v>1211</v>
      </c>
      <c r="AX205" s="282" t="s">
        <v>1248</v>
      </c>
      <c r="AY205" s="283" t="s">
        <v>1317</v>
      </c>
    </row>
    <row r="206" spans="2:51" s="282" customFormat="1" ht="13.5">
      <c r="B206" s="281"/>
      <c r="D206" s="277" t="s">
        <v>1334</v>
      </c>
      <c r="E206" s="283" t="s">
        <v>1177</v>
      </c>
      <c r="F206" s="284" t="s">
        <v>1550</v>
      </c>
      <c r="H206" s="285">
        <v>3.35</v>
      </c>
      <c r="I206" s="93"/>
      <c r="L206" s="281"/>
      <c r="M206" s="286"/>
      <c r="N206" s="287"/>
      <c r="O206" s="287"/>
      <c r="P206" s="287"/>
      <c r="Q206" s="287"/>
      <c r="R206" s="287"/>
      <c r="S206" s="287"/>
      <c r="T206" s="288"/>
      <c r="AT206" s="283" t="s">
        <v>1334</v>
      </c>
      <c r="AU206" s="283" t="s">
        <v>1329</v>
      </c>
      <c r="AV206" s="282" t="s">
        <v>1257</v>
      </c>
      <c r="AW206" s="282" t="s">
        <v>1211</v>
      </c>
      <c r="AX206" s="282" t="s">
        <v>1248</v>
      </c>
      <c r="AY206" s="283" t="s">
        <v>1317</v>
      </c>
    </row>
    <row r="207" spans="2:51" s="282" customFormat="1" ht="13.5">
      <c r="B207" s="281"/>
      <c r="D207" s="277" t="s">
        <v>1334</v>
      </c>
      <c r="E207" s="283" t="s">
        <v>1177</v>
      </c>
      <c r="F207" s="284" t="s">
        <v>1550</v>
      </c>
      <c r="H207" s="285">
        <v>3.35</v>
      </c>
      <c r="I207" s="93"/>
      <c r="L207" s="281"/>
      <c r="M207" s="286"/>
      <c r="N207" s="287"/>
      <c r="O207" s="287"/>
      <c r="P207" s="287"/>
      <c r="Q207" s="287"/>
      <c r="R207" s="287"/>
      <c r="S207" s="287"/>
      <c r="T207" s="288"/>
      <c r="AT207" s="283" t="s">
        <v>1334</v>
      </c>
      <c r="AU207" s="283" t="s">
        <v>1329</v>
      </c>
      <c r="AV207" s="282" t="s">
        <v>1257</v>
      </c>
      <c r="AW207" s="282" t="s">
        <v>1211</v>
      </c>
      <c r="AX207" s="282" t="s">
        <v>1248</v>
      </c>
      <c r="AY207" s="283" t="s">
        <v>1317</v>
      </c>
    </row>
    <row r="208" spans="2:65" s="186" customFormat="1" ht="16.5" customHeight="1">
      <c r="B208" s="187"/>
      <c r="C208" s="297" t="s">
        <v>1551</v>
      </c>
      <c r="D208" s="297" t="s">
        <v>1382</v>
      </c>
      <c r="E208" s="298" t="s">
        <v>1552</v>
      </c>
      <c r="F208" s="299" t="s">
        <v>1553</v>
      </c>
      <c r="G208" s="300" t="s">
        <v>1391</v>
      </c>
      <c r="H208" s="301">
        <v>54.237</v>
      </c>
      <c r="I208" s="95"/>
      <c r="J208" s="302">
        <f>ROUND(I208*H208,2)</f>
        <v>0</v>
      </c>
      <c r="K208" s="299" t="s">
        <v>1323</v>
      </c>
      <c r="L208" s="303"/>
      <c r="M208" s="304" t="s">
        <v>1177</v>
      </c>
      <c r="N208" s="305" t="s">
        <v>1219</v>
      </c>
      <c r="O208" s="188"/>
      <c r="P208" s="274">
        <f>O208*H208</f>
        <v>0</v>
      </c>
      <c r="Q208" s="274">
        <v>0.014</v>
      </c>
      <c r="R208" s="274">
        <f>Q208*H208</f>
        <v>0.759318</v>
      </c>
      <c r="S208" s="274">
        <v>0</v>
      </c>
      <c r="T208" s="275">
        <f>S208*H208</f>
        <v>0</v>
      </c>
      <c r="AR208" s="176" t="s">
        <v>1357</v>
      </c>
      <c r="AT208" s="176" t="s">
        <v>1382</v>
      </c>
      <c r="AU208" s="176" t="s">
        <v>1329</v>
      </c>
      <c r="AY208" s="176" t="s">
        <v>1317</v>
      </c>
      <c r="BE208" s="276">
        <f>IF(N208="základní",J208,0)</f>
        <v>0</v>
      </c>
      <c r="BF208" s="276">
        <f>IF(N208="snížená",J208,0)</f>
        <v>0</v>
      </c>
      <c r="BG208" s="276">
        <f>IF(N208="zákl. přenesená",J208,0)</f>
        <v>0</v>
      </c>
      <c r="BH208" s="276">
        <f>IF(N208="sníž. přenesená",J208,0)</f>
        <v>0</v>
      </c>
      <c r="BI208" s="276">
        <f>IF(N208="nulová",J208,0)</f>
        <v>0</v>
      </c>
      <c r="BJ208" s="176" t="s">
        <v>1196</v>
      </c>
      <c r="BK208" s="276">
        <f>ROUND(I208*H208,2)</f>
        <v>0</v>
      </c>
      <c r="BL208" s="176" t="s">
        <v>1324</v>
      </c>
      <c r="BM208" s="176" t="s">
        <v>1554</v>
      </c>
    </row>
    <row r="209" spans="2:47" s="186" customFormat="1" ht="13.5">
      <c r="B209" s="187"/>
      <c r="D209" s="277" t="s">
        <v>1326</v>
      </c>
      <c r="F209" s="278" t="s">
        <v>1555</v>
      </c>
      <c r="I209" s="92"/>
      <c r="L209" s="187"/>
      <c r="M209" s="279"/>
      <c r="N209" s="188"/>
      <c r="O209" s="188"/>
      <c r="P209" s="188"/>
      <c r="Q209" s="188"/>
      <c r="R209" s="188"/>
      <c r="S209" s="188"/>
      <c r="T209" s="280"/>
      <c r="AT209" s="176" t="s">
        <v>1326</v>
      </c>
      <c r="AU209" s="176" t="s">
        <v>1329</v>
      </c>
    </row>
    <row r="210" spans="2:51" s="282" customFormat="1" ht="13.5">
      <c r="B210" s="281"/>
      <c r="D210" s="277" t="s">
        <v>1334</v>
      </c>
      <c r="E210" s="283" t="s">
        <v>1177</v>
      </c>
      <c r="F210" s="284" t="s">
        <v>1556</v>
      </c>
      <c r="H210" s="285">
        <v>54.237</v>
      </c>
      <c r="I210" s="93"/>
      <c r="L210" s="281"/>
      <c r="M210" s="286"/>
      <c r="N210" s="287"/>
      <c r="O210" s="287"/>
      <c r="P210" s="287"/>
      <c r="Q210" s="287"/>
      <c r="R210" s="287"/>
      <c r="S210" s="287"/>
      <c r="T210" s="288"/>
      <c r="AT210" s="283" t="s">
        <v>1334</v>
      </c>
      <c r="AU210" s="283" t="s">
        <v>1329</v>
      </c>
      <c r="AV210" s="282" t="s">
        <v>1257</v>
      </c>
      <c r="AW210" s="282" t="s">
        <v>1211</v>
      </c>
      <c r="AX210" s="282" t="s">
        <v>1248</v>
      </c>
      <c r="AY210" s="283" t="s">
        <v>1317</v>
      </c>
    </row>
    <row r="211" spans="2:65" s="186" customFormat="1" ht="25.5" customHeight="1">
      <c r="B211" s="187"/>
      <c r="C211" s="266" t="s">
        <v>1557</v>
      </c>
      <c r="D211" s="266" t="s">
        <v>1319</v>
      </c>
      <c r="E211" s="267" t="s">
        <v>1558</v>
      </c>
      <c r="F211" s="268" t="s">
        <v>1559</v>
      </c>
      <c r="G211" s="269" t="s">
        <v>1432</v>
      </c>
      <c r="H211" s="270">
        <v>600.45</v>
      </c>
      <c r="I211" s="91"/>
      <c r="J211" s="271">
        <f>ROUND(I211*H211,2)</f>
        <v>0</v>
      </c>
      <c r="K211" s="268" t="s">
        <v>1323</v>
      </c>
      <c r="L211" s="187"/>
      <c r="M211" s="272" t="s">
        <v>1177</v>
      </c>
      <c r="N211" s="273" t="s">
        <v>1219</v>
      </c>
      <c r="O211" s="188"/>
      <c r="P211" s="274">
        <f>O211*H211</f>
        <v>0</v>
      </c>
      <c r="Q211" s="274">
        <v>0.1554</v>
      </c>
      <c r="R211" s="274">
        <f>Q211*H211</f>
        <v>93.30993000000001</v>
      </c>
      <c r="S211" s="274">
        <v>0</v>
      </c>
      <c r="T211" s="275">
        <f>S211*H211</f>
        <v>0</v>
      </c>
      <c r="AR211" s="176" t="s">
        <v>1324</v>
      </c>
      <c r="AT211" s="176" t="s">
        <v>1319</v>
      </c>
      <c r="AU211" s="176" t="s">
        <v>1329</v>
      </c>
      <c r="AY211" s="176" t="s">
        <v>1317</v>
      </c>
      <c r="BE211" s="276">
        <f>IF(N211="základní",J211,0)</f>
        <v>0</v>
      </c>
      <c r="BF211" s="276">
        <f>IF(N211="snížená",J211,0)</f>
        <v>0</v>
      </c>
      <c r="BG211" s="276">
        <f>IF(N211="zákl. přenesená",J211,0)</f>
        <v>0</v>
      </c>
      <c r="BH211" s="276">
        <f>IF(N211="sníž. přenesená",J211,0)</f>
        <v>0</v>
      </c>
      <c r="BI211" s="276">
        <f>IF(N211="nulová",J211,0)</f>
        <v>0</v>
      </c>
      <c r="BJ211" s="176" t="s">
        <v>1196</v>
      </c>
      <c r="BK211" s="276">
        <f>ROUND(I211*H211,2)</f>
        <v>0</v>
      </c>
      <c r="BL211" s="176" t="s">
        <v>1324</v>
      </c>
      <c r="BM211" s="176" t="s">
        <v>1560</v>
      </c>
    </row>
    <row r="212" spans="2:47" s="186" customFormat="1" ht="40.5">
      <c r="B212" s="187"/>
      <c r="D212" s="277" t="s">
        <v>1326</v>
      </c>
      <c r="F212" s="278" t="s">
        <v>1561</v>
      </c>
      <c r="I212" s="92"/>
      <c r="L212" s="187"/>
      <c r="M212" s="279"/>
      <c r="N212" s="188"/>
      <c r="O212" s="188"/>
      <c r="P212" s="188"/>
      <c r="Q212" s="188"/>
      <c r="R212" s="188"/>
      <c r="S212" s="188"/>
      <c r="T212" s="280"/>
      <c r="AT212" s="176" t="s">
        <v>1326</v>
      </c>
      <c r="AU212" s="176" t="s">
        <v>1329</v>
      </c>
    </row>
    <row r="213" spans="2:51" s="282" customFormat="1" ht="13.5">
      <c r="B213" s="281"/>
      <c r="D213" s="277" t="s">
        <v>1334</v>
      </c>
      <c r="E213" s="283" t="s">
        <v>1177</v>
      </c>
      <c r="F213" s="284" t="s">
        <v>1562</v>
      </c>
      <c r="H213" s="285">
        <v>380.3</v>
      </c>
      <c r="I213" s="93"/>
      <c r="L213" s="281"/>
      <c r="M213" s="286"/>
      <c r="N213" s="287"/>
      <c r="O213" s="287"/>
      <c r="P213" s="287"/>
      <c r="Q213" s="287"/>
      <c r="R213" s="287"/>
      <c r="S213" s="287"/>
      <c r="T213" s="288"/>
      <c r="AT213" s="283" t="s">
        <v>1334</v>
      </c>
      <c r="AU213" s="283" t="s">
        <v>1329</v>
      </c>
      <c r="AV213" s="282" t="s">
        <v>1257</v>
      </c>
      <c r="AW213" s="282" t="s">
        <v>1211</v>
      </c>
      <c r="AX213" s="282" t="s">
        <v>1248</v>
      </c>
      <c r="AY213" s="283" t="s">
        <v>1317</v>
      </c>
    </row>
    <row r="214" spans="2:51" s="282" customFormat="1" ht="13.5">
      <c r="B214" s="281"/>
      <c r="D214" s="277" t="s">
        <v>1334</v>
      </c>
      <c r="E214" s="283" t="s">
        <v>1177</v>
      </c>
      <c r="F214" s="284" t="s">
        <v>1563</v>
      </c>
      <c r="H214" s="285">
        <v>203.55</v>
      </c>
      <c r="I214" s="93"/>
      <c r="L214" s="281"/>
      <c r="M214" s="286"/>
      <c r="N214" s="287"/>
      <c r="O214" s="287"/>
      <c r="P214" s="287"/>
      <c r="Q214" s="287"/>
      <c r="R214" s="287"/>
      <c r="S214" s="287"/>
      <c r="T214" s="288"/>
      <c r="AT214" s="283" t="s">
        <v>1334</v>
      </c>
      <c r="AU214" s="283" t="s">
        <v>1329</v>
      </c>
      <c r="AV214" s="282" t="s">
        <v>1257</v>
      </c>
      <c r="AW214" s="282" t="s">
        <v>1211</v>
      </c>
      <c r="AX214" s="282" t="s">
        <v>1248</v>
      </c>
      <c r="AY214" s="283" t="s">
        <v>1317</v>
      </c>
    </row>
    <row r="215" spans="2:51" s="282" customFormat="1" ht="13.5">
      <c r="B215" s="281"/>
      <c r="D215" s="277" t="s">
        <v>1334</v>
      </c>
      <c r="E215" s="283" t="s">
        <v>1177</v>
      </c>
      <c r="F215" s="284" t="s">
        <v>1564</v>
      </c>
      <c r="H215" s="285">
        <v>12.6</v>
      </c>
      <c r="I215" s="93"/>
      <c r="L215" s="281"/>
      <c r="M215" s="286"/>
      <c r="N215" s="287"/>
      <c r="O215" s="287"/>
      <c r="P215" s="287"/>
      <c r="Q215" s="287"/>
      <c r="R215" s="287"/>
      <c r="S215" s="287"/>
      <c r="T215" s="288"/>
      <c r="AT215" s="283" t="s">
        <v>1334</v>
      </c>
      <c r="AU215" s="283" t="s">
        <v>1329</v>
      </c>
      <c r="AV215" s="282" t="s">
        <v>1257</v>
      </c>
      <c r="AW215" s="282" t="s">
        <v>1211</v>
      </c>
      <c r="AX215" s="282" t="s">
        <v>1248</v>
      </c>
      <c r="AY215" s="283" t="s">
        <v>1317</v>
      </c>
    </row>
    <row r="216" spans="2:51" s="282" customFormat="1" ht="13.5">
      <c r="B216" s="281"/>
      <c r="D216" s="277" t="s">
        <v>1334</v>
      </c>
      <c r="E216" s="283" t="s">
        <v>1177</v>
      </c>
      <c r="F216" s="284" t="s">
        <v>1565</v>
      </c>
      <c r="H216" s="285">
        <v>4</v>
      </c>
      <c r="I216" s="93"/>
      <c r="L216" s="281"/>
      <c r="M216" s="286"/>
      <c r="N216" s="287"/>
      <c r="O216" s="287"/>
      <c r="P216" s="287"/>
      <c r="Q216" s="287"/>
      <c r="R216" s="287"/>
      <c r="S216" s="287"/>
      <c r="T216" s="288"/>
      <c r="AT216" s="283" t="s">
        <v>1334</v>
      </c>
      <c r="AU216" s="283" t="s">
        <v>1329</v>
      </c>
      <c r="AV216" s="282" t="s">
        <v>1257</v>
      </c>
      <c r="AW216" s="282" t="s">
        <v>1211</v>
      </c>
      <c r="AX216" s="282" t="s">
        <v>1248</v>
      </c>
      <c r="AY216" s="283" t="s">
        <v>1317</v>
      </c>
    </row>
    <row r="217" spans="2:65" s="186" customFormat="1" ht="16.5" customHeight="1">
      <c r="B217" s="187"/>
      <c r="C217" s="297" t="s">
        <v>1566</v>
      </c>
      <c r="D217" s="297" t="s">
        <v>1382</v>
      </c>
      <c r="E217" s="298" t="s">
        <v>1567</v>
      </c>
      <c r="F217" s="299" t="s">
        <v>1568</v>
      </c>
      <c r="G217" s="300" t="s">
        <v>1391</v>
      </c>
      <c r="H217" s="301">
        <v>606.455</v>
      </c>
      <c r="I217" s="95"/>
      <c r="J217" s="302">
        <f>ROUND(I217*H217,2)</f>
        <v>0</v>
      </c>
      <c r="K217" s="299" t="s">
        <v>1323</v>
      </c>
      <c r="L217" s="303"/>
      <c r="M217" s="304" t="s">
        <v>1177</v>
      </c>
      <c r="N217" s="305" t="s">
        <v>1219</v>
      </c>
      <c r="O217" s="188"/>
      <c r="P217" s="274">
        <f>O217*H217</f>
        <v>0</v>
      </c>
      <c r="Q217" s="274">
        <v>0.102</v>
      </c>
      <c r="R217" s="274">
        <f>Q217*H217</f>
        <v>61.85841</v>
      </c>
      <c r="S217" s="274">
        <v>0</v>
      </c>
      <c r="T217" s="275">
        <f>S217*H217</f>
        <v>0</v>
      </c>
      <c r="AR217" s="176" t="s">
        <v>1357</v>
      </c>
      <c r="AT217" s="176" t="s">
        <v>1382</v>
      </c>
      <c r="AU217" s="176" t="s">
        <v>1329</v>
      </c>
      <c r="AY217" s="176" t="s">
        <v>1317</v>
      </c>
      <c r="BE217" s="276">
        <f>IF(N217="základní",J217,0)</f>
        <v>0</v>
      </c>
      <c r="BF217" s="276">
        <f>IF(N217="snížená",J217,0)</f>
        <v>0</v>
      </c>
      <c r="BG217" s="276">
        <f>IF(N217="zákl. přenesená",J217,0)</f>
        <v>0</v>
      </c>
      <c r="BH217" s="276">
        <f>IF(N217="sníž. přenesená",J217,0)</f>
        <v>0</v>
      </c>
      <c r="BI217" s="276">
        <f>IF(N217="nulová",J217,0)</f>
        <v>0</v>
      </c>
      <c r="BJ217" s="176" t="s">
        <v>1196</v>
      </c>
      <c r="BK217" s="276">
        <f>ROUND(I217*H217,2)</f>
        <v>0</v>
      </c>
      <c r="BL217" s="176" t="s">
        <v>1324</v>
      </c>
      <c r="BM217" s="176" t="s">
        <v>1569</v>
      </c>
    </row>
    <row r="218" spans="2:47" s="186" customFormat="1" ht="13.5">
      <c r="B218" s="187"/>
      <c r="D218" s="277" t="s">
        <v>1326</v>
      </c>
      <c r="F218" s="278" t="s">
        <v>1570</v>
      </c>
      <c r="I218" s="92"/>
      <c r="L218" s="187"/>
      <c r="M218" s="279"/>
      <c r="N218" s="188"/>
      <c r="O218" s="188"/>
      <c r="P218" s="188"/>
      <c r="Q218" s="188"/>
      <c r="R218" s="188"/>
      <c r="S218" s="188"/>
      <c r="T218" s="280"/>
      <c r="AT218" s="176" t="s">
        <v>1326</v>
      </c>
      <c r="AU218" s="176" t="s">
        <v>1329</v>
      </c>
    </row>
    <row r="219" spans="2:51" s="282" customFormat="1" ht="13.5">
      <c r="B219" s="281"/>
      <c r="D219" s="277" t="s">
        <v>1334</v>
      </c>
      <c r="F219" s="284" t="s">
        <v>1571</v>
      </c>
      <c r="H219" s="285">
        <v>606.455</v>
      </c>
      <c r="I219" s="93"/>
      <c r="L219" s="281"/>
      <c r="M219" s="286"/>
      <c r="N219" s="287"/>
      <c r="O219" s="287"/>
      <c r="P219" s="287"/>
      <c r="Q219" s="287"/>
      <c r="R219" s="287"/>
      <c r="S219" s="287"/>
      <c r="T219" s="288"/>
      <c r="AT219" s="283" t="s">
        <v>1334</v>
      </c>
      <c r="AU219" s="283" t="s">
        <v>1329</v>
      </c>
      <c r="AV219" s="282" t="s">
        <v>1257</v>
      </c>
      <c r="AW219" s="282" t="s">
        <v>1178</v>
      </c>
      <c r="AX219" s="282" t="s">
        <v>1196</v>
      </c>
      <c r="AY219" s="283" t="s">
        <v>1317</v>
      </c>
    </row>
    <row r="220" spans="2:65" s="186" customFormat="1" ht="25.5" customHeight="1">
      <c r="B220" s="187"/>
      <c r="C220" s="266" t="s">
        <v>1572</v>
      </c>
      <c r="D220" s="266" t="s">
        <v>1319</v>
      </c>
      <c r="E220" s="267" t="s">
        <v>1573</v>
      </c>
      <c r="F220" s="268" t="s">
        <v>1574</v>
      </c>
      <c r="G220" s="269" t="s">
        <v>1391</v>
      </c>
      <c r="H220" s="270">
        <v>2</v>
      </c>
      <c r="I220" s="91"/>
      <c r="J220" s="271">
        <f>ROUND(I220*H220,2)</f>
        <v>0</v>
      </c>
      <c r="K220" s="268" t="s">
        <v>1323</v>
      </c>
      <c r="L220" s="187"/>
      <c r="M220" s="272" t="s">
        <v>1177</v>
      </c>
      <c r="N220" s="273" t="s">
        <v>1219</v>
      </c>
      <c r="O220" s="188"/>
      <c r="P220" s="274">
        <f>O220*H220</f>
        <v>0</v>
      </c>
      <c r="Q220" s="274">
        <v>0.11241</v>
      </c>
      <c r="R220" s="274">
        <f>Q220*H220</f>
        <v>0.22482</v>
      </c>
      <c r="S220" s="274">
        <v>0</v>
      </c>
      <c r="T220" s="275">
        <f>S220*H220</f>
        <v>0</v>
      </c>
      <c r="AR220" s="176" t="s">
        <v>1324</v>
      </c>
      <c r="AT220" s="176" t="s">
        <v>1319</v>
      </c>
      <c r="AU220" s="176" t="s">
        <v>1329</v>
      </c>
      <c r="AY220" s="176" t="s">
        <v>1317</v>
      </c>
      <c r="BE220" s="276">
        <f>IF(N220="základní",J220,0)</f>
        <v>0</v>
      </c>
      <c r="BF220" s="276">
        <f>IF(N220="snížená",J220,0)</f>
        <v>0</v>
      </c>
      <c r="BG220" s="276">
        <f>IF(N220="zákl. přenesená",J220,0)</f>
        <v>0</v>
      </c>
      <c r="BH220" s="276">
        <f>IF(N220="sníž. přenesená",J220,0)</f>
        <v>0</v>
      </c>
      <c r="BI220" s="276">
        <f>IF(N220="nulová",J220,0)</f>
        <v>0</v>
      </c>
      <c r="BJ220" s="176" t="s">
        <v>1196</v>
      </c>
      <c r="BK220" s="276">
        <f>ROUND(I220*H220,2)</f>
        <v>0</v>
      </c>
      <c r="BL220" s="176" t="s">
        <v>1324</v>
      </c>
      <c r="BM220" s="176" t="s">
        <v>1575</v>
      </c>
    </row>
    <row r="221" spans="2:47" s="186" customFormat="1" ht="13.5">
      <c r="B221" s="187"/>
      <c r="D221" s="277" t="s">
        <v>1326</v>
      </c>
      <c r="F221" s="278" t="s">
        <v>1576</v>
      </c>
      <c r="I221" s="92"/>
      <c r="L221" s="187"/>
      <c r="M221" s="279"/>
      <c r="N221" s="188"/>
      <c r="O221" s="188"/>
      <c r="P221" s="188"/>
      <c r="Q221" s="188"/>
      <c r="R221" s="188"/>
      <c r="S221" s="188"/>
      <c r="T221" s="280"/>
      <c r="AT221" s="176" t="s">
        <v>1326</v>
      </c>
      <c r="AU221" s="176" t="s">
        <v>1329</v>
      </c>
    </row>
    <row r="222" spans="2:65" s="186" customFormat="1" ht="25.5" customHeight="1">
      <c r="B222" s="187"/>
      <c r="C222" s="266" t="s">
        <v>1577</v>
      </c>
      <c r="D222" s="266" t="s">
        <v>1319</v>
      </c>
      <c r="E222" s="267" t="s">
        <v>1578</v>
      </c>
      <c r="F222" s="268" t="s">
        <v>1579</v>
      </c>
      <c r="G222" s="269" t="s">
        <v>1391</v>
      </c>
      <c r="H222" s="270">
        <v>3</v>
      </c>
      <c r="I222" s="91"/>
      <c r="J222" s="271">
        <f>ROUND(I222*H222,2)</f>
        <v>0</v>
      </c>
      <c r="K222" s="268" t="s">
        <v>1323</v>
      </c>
      <c r="L222" s="187"/>
      <c r="M222" s="272" t="s">
        <v>1177</v>
      </c>
      <c r="N222" s="273" t="s">
        <v>1219</v>
      </c>
      <c r="O222" s="188"/>
      <c r="P222" s="274">
        <f>O222*H222</f>
        <v>0</v>
      </c>
      <c r="Q222" s="274">
        <v>0.0007</v>
      </c>
      <c r="R222" s="274">
        <f>Q222*H222</f>
        <v>0.0021</v>
      </c>
      <c r="S222" s="274">
        <v>0</v>
      </c>
      <c r="T222" s="275">
        <f>S222*H222</f>
        <v>0</v>
      </c>
      <c r="AR222" s="176" t="s">
        <v>1324</v>
      </c>
      <c r="AT222" s="176" t="s">
        <v>1319</v>
      </c>
      <c r="AU222" s="176" t="s">
        <v>1329</v>
      </c>
      <c r="AY222" s="176" t="s">
        <v>1317</v>
      </c>
      <c r="BE222" s="276">
        <f>IF(N222="základní",J222,0)</f>
        <v>0</v>
      </c>
      <c r="BF222" s="276">
        <f>IF(N222="snížená",J222,0)</f>
        <v>0</v>
      </c>
      <c r="BG222" s="276">
        <f>IF(N222="zákl. přenesená",J222,0)</f>
        <v>0</v>
      </c>
      <c r="BH222" s="276">
        <f>IF(N222="sníž. přenesená",J222,0)</f>
        <v>0</v>
      </c>
      <c r="BI222" s="276">
        <f>IF(N222="nulová",J222,0)</f>
        <v>0</v>
      </c>
      <c r="BJ222" s="176" t="s">
        <v>1196</v>
      </c>
      <c r="BK222" s="276">
        <f>ROUND(I222*H222,2)</f>
        <v>0</v>
      </c>
      <c r="BL222" s="176" t="s">
        <v>1324</v>
      </c>
      <c r="BM222" s="176" t="s">
        <v>1580</v>
      </c>
    </row>
    <row r="223" spans="2:47" s="186" customFormat="1" ht="13.5">
      <c r="B223" s="187"/>
      <c r="D223" s="277" t="s">
        <v>1326</v>
      </c>
      <c r="F223" s="278" t="s">
        <v>1581</v>
      </c>
      <c r="I223" s="92"/>
      <c r="L223" s="187"/>
      <c r="M223" s="279"/>
      <c r="N223" s="188"/>
      <c r="O223" s="188"/>
      <c r="P223" s="188"/>
      <c r="Q223" s="188"/>
      <c r="R223" s="188"/>
      <c r="S223" s="188"/>
      <c r="T223" s="280"/>
      <c r="AT223" s="176" t="s">
        <v>1326</v>
      </c>
      <c r="AU223" s="176" t="s">
        <v>1329</v>
      </c>
    </row>
    <row r="224" spans="2:65" s="186" customFormat="1" ht="16.5" customHeight="1">
      <c r="B224" s="187"/>
      <c r="C224" s="297" t="s">
        <v>1582</v>
      </c>
      <c r="D224" s="297" t="s">
        <v>1382</v>
      </c>
      <c r="E224" s="298" t="s">
        <v>1583</v>
      </c>
      <c r="F224" s="299" t="s">
        <v>1584</v>
      </c>
      <c r="G224" s="300" t="s">
        <v>1432</v>
      </c>
      <c r="H224" s="301">
        <v>6</v>
      </c>
      <c r="I224" s="95"/>
      <c r="J224" s="302">
        <f>ROUND(I224*H224,2)</f>
        <v>0</v>
      </c>
      <c r="K224" s="299" t="s">
        <v>1177</v>
      </c>
      <c r="L224" s="303"/>
      <c r="M224" s="304" t="s">
        <v>1177</v>
      </c>
      <c r="N224" s="305" t="s">
        <v>1219</v>
      </c>
      <c r="O224" s="188"/>
      <c r="P224" s="274">
        <f>O224*H224</f>
        <v>0</v>
      </c>
      <c r="Q224" s="274">
        <v>0</v>
      </c>
      <c r="R224" s="274">
        <f>Q224*H224</f>
        <v>0</v>
      </c>
      <c r="S224" s="274">
        <v>0</v>
      </c>
      <c r="T224" s="275">
        <f>S224*H224</f>
        <v>0</v>
      </c>
      <c r="AR224" s="176" t="s">
        <v>1357</v>
      </c>
      <c r="AT224" s="176" t="s">
        <v>1382</v>
      </c>
      <c r="AU224" s="176" t="s">
        <v>1329</v>
      </c>
      <c r="AY224" s="176" t="s">
        <v>1317</v>
      </c>
      <c r="BE224" s="276">
        <f>IF(N224="základní",J224,0)</f>
        <v>0</v>
      </c>
      <c r="BF224" s="276">
        <f>IF(N224="snížená",J224,0)</f>
        <v>0</v>
      </c>
      <c r="BG224" s="276">
        <f>IF(N224="zákl. přenesená",J224,0)</f>
        <v>0</v>
      </c>
      <c r="BH224" s="276">
        <f>IF(N224="sníž. přenesená",J224,0)</f>
        <v>0</v>
      </c>
      <c r="BI224" s="276">
        <f>IF(N224="nulová",J224,0)</f>
        <v>0</v>
      </c>
      <c r="BJ224" s="176" t="s">
        <v>1196</v>
      </c>
      <c r="BK224" s="276">
        <f>ROUND(I224*H224,2)</f>
        <v>0</v>
      </c>
      <c r="BL224" s="176" t="s">
        <v>1324</v>
      </c>
      <c r="BM224" s="176" t="s">
        <v>1557</v>
      </c>
    </row>
    <row r="225" spans="2:47" s="186" customFormat="1" ht="13.5">
      <c r="B225" s="187"/>
      <c r="D225" s="277" t="s">
        <v>1326</v>
      </c>
      <c r="F225" s="278" t="s">
        <v>1584</v>
      </c>
      <c r="I225" s="92"/>
      <c r="L225" s="187"/>
      <c r="M225" s="279"/>
      <c r="N225" s="188"/>
      <c r="O225" s="188"/>
      <c r="P225" s="188"/>
      <c r="Q225" s="188"/>
      <c r="R225" s="188"/>
      <c r="S225" s="188"/>
      <c r="T225" s="280"/>
      <c r="AT225" s="176" t="s">
        <v>1326</v>
      </c>
      <c r="AU225" s="176" t="s">
        <v>1329</v>
      </c>
    </row>
    <row r="226" spans="2:65" s="186" customFormat="1" ht="16.5" customHeight="1">
      <c r="B226" s="187"/>
      <c r="C226" s="297" t="s">
        <v>1585</v>
      </c>
      <c r="D226" s="297" t="s">
        <v>1382</v>
      </c>
      <c r="E226" s="298" t="s">
        <v>1586</v>
      </c>
      <c r="F226" s="299" t="s">
        <v>1587</v>
      </c>
      <c r="G226" s="300" t="s">
        <v>1391</v>
      </c>
      <c r="H226" s="301">
        <v>6</v>
      </c>
      <c r="I226" s="95"/>
      <c r="J226" s="302">
        <f>ROUND(I226*H226,2)</f>
        <v>0</v>
      </c>
      <c r="K226" s="299" t="s">
        <v>1177</v>
      </c>
      <c r="L226" s="303"/>
      <c r="M226" s="304" t="s">
        <v>1177</v>
      </c>
      <c r="N226" s="305" t="s">
        <v>1219</v>
      </c>
      <c r="O226" s="188"/>
      <c r="P226" s="274">
        <f>O226*H226</f>
        <v>0</v>
      </c>
      <c r="Q226" s="274">
        <v>0</v>
      </c>
      <c r="R226" s="274">
        <f>Q226*H226</f>
        <v>0</v>
      </c>
      <c r="S226" s="274">
        <v>0</v>
      </c>
      <c r="T226" s="275">
        <f>S226*H226</f>
        <v>0</v>
      </c>
      <c r="AR226" s="176" t="s">
        <v>1357</v>
      </c>
      <c r="AT226" s="176" t="s">
        <v>1382</v>
      </c>
      <c r="AU226" s="176" t="s">
        <v>1329</v>
      </c>
      <c r="AY226" s="176" t="s">
        <v>1317</v>
      </c>
      <c r="BE226" s="276">
        <f>IF(N226="základní",J226,0)</f>
        <v>0</v>
      </c>
      <c r="BF226" s="276">
        <f>IF(N226="snížená",J226,0)</f>
        <v>0</v>
      </c>
      <c r="BG226" s="276">
        <f>IF(N226="zákl. přenesená",J226,0)</f>
        <v>0</v>
      </c>
      <c r="BH226" s="276">
        <f>IF(N226="sníž. přenesená",J226,0)</f>
        <v>0</v>
      </c>
      <c r="BI226" s="276">
        <f>IF(N226="nulová",J226,0)</f>
        <v>0</v>
      </c>
      <c r="BJ226" s="176" t="s">
        <v>1196</v>
      </c>
      <c r="BK226" s="276">
        <f>ROUND(I226*H226,2)</f>
        <v>0</v>
      </c>
      <c r="BL226" s="176" t="s">
        <v>1324</v>
      </c>
      <c r="BM226" s="176" t="s">
        <v>1566</v>
      </c>
    </row>
    <row r="227" spans="2:47" s="186" customFormat="1" ht="13.5">
      <c r="B227" s="187"/>
      <c r="D227" s="277" t="s">
        <v>1326</v>
      </c>
      <c r="F227" s="278" t="s">
        <v>1587</v>
      </c>
      <c r="I227" s="92"/>
      <c r="L227" s="187"/>
      <c r="M227" s="279"/>
      <c r="N227" s="188"/>
      <c r="O227" s="188"/>
      <c r="P227" s="188"/>
      <c r="Q227" s="188"/>
      <c r="R227" s="188"/>
      <c r="S227" s="188"/>
      <c r="T227" s="280"/>
      <c r="AT227" s="176" t="s">
        <v>1326</v>
      </c>
      <c r="AU227" s="176" t="s">
        <v>1329</v>
      </c>
    </row>
    <row r="228" spans="2:65" s="186" customFormat="1" ht="16.5" customHeight="1">
      <c r="B228" s="187"/>
      <c r="C228" s="297" t="s">
        <v>1588</v>
      </c>
      <c r="D228" s="297" t="s">
        <v>1382</v>
      </c>
      <c r="E228" s="298" t="s">
        <v>1589</v>
      </c>
      <c r="F228" s="299" t="s">
        <v>1590</v>
      </c>
      <c r="G228" s="300" t="s">
        <v>1391</v>
      </c>
      <c r="H228" s="301">
        <v>2</v>
      </c>
      <c r="I228" s="95"/>
      <c r="J228" s="302">
        <f>ROUND(I228*H228,2)</f>
        <v>0</v>
      </c>
      <c r="K228" s="299" t="s">
        <v>1177</v>
      </c>
      <c r="L228" s="303"/>
      <c r="M228" s="304" t="s">
        <v>1177</v>
      </c>
      <c r="N228" s="305" t="s">
        <v>1219</v>
      </c>
      <c r="O228" s="188"/>
      <c r="P228" s="274">
        <f>O228*H228</f>
        <v>0</v>
      </c>
      <c r="Q228" s="274">
        <v>0</v>
      </c>
      <c r="R228" s="274">
        <f>Q228*H228</f>
        <v>0</v>
      </c>
      <c r="S228" s="274">
        <v>0</v>
      </c>
      <c r="T228" s="275">
        <f>S228*H228</f>
        <v>0</v>
      </c>
      <c r="AR228" s="176" t="s">
        <v>1357</v>
      </c>
      <c r="AT228" s="176" t="s">
        <v>1382</v>
      </c>
      <c r="AU228" s="176" t="s">
        <v>1329</v>
      </c>
      <c r="AY228" s="176" t="s">
        <v>1317</v>
      </c>
      <c r="BE228" s="276">
        <f>IF(N228="základní",J228,0)</f>
        <v>0</v>
      </c>
      <c r="BF228" s="276">
        <f>IF(N228="snížená",J228,0)</f>
        <v>0</v>
      </c>
      <c r="BG228" s="276">
        <f>IF(N228="zákl. přenesená",J228,0)</f>
        <v>0</v>
      </c>
      <c r="BH228" s="276">
        <f>IF(N228="sníž. přenesená",J228,0)</f>
        <v>0</v>
      </c>
      <c r="BI228" s="276">
        <f>IF(N228="nulová",J228,0)</f>
        <v>0</v>
      </c>
      <c r="BJ228" s="176" t="s">
        <v>1196</v>
      </c>
      <c r="BK228" s="276">
        <f>ROUND(I228*H228,2)</f>
        <v>0</v>
      </c>
      <c r="BL228" s="176" t="s">
        <v>1324</v>
      </c>
      <c r="BM228" s="176" t="s">
        <v>1572</v>
      </c>
    </row>
    <row r="229" spans="2:47" s="186" customFormat="1" ht="13.5">
      <c r="B229" s="187"/>
      <c r="D229" s="277" t="s">
        <v>1326</v>
      </c>
      <c r="F229" s="278" t="s">
        <v>1590</v>
      </c>
      <c r="I229" s="92"/>
      <c r="L229" s="187"/>
      <c r="M229" s="279"/>
      <c r="N229" s="188"/>
      <c r="O229" s="188"/>
      <c r="P229" s="188"/>
      <c r="Q229" s="188"/>
      <c r="R229" s="188"/>
      <c r="S229" s="188"/>
      <c r="T229" s="280"/>
      <c r="AT229" s="176" t="s">
        <v>1326</v>
      </c>
      <c r="AU229" s="176" t="s">
        <v>1329</v>
      </c>
    </row>
    <row r="230" spans="2:65" s="186" customFormat="1" ht="16.5" customHeight="1">
      <c r="B230" s="187"/>
      <c r="C230" s="297" t="s">
        <v>1591</v>
      </c>
      <c r="D230" s="297" t="s">
        <v>1382</v>
      </c>
      <c r="E230" s="298" t="s">
        <v>1592</v>
      </c>
      <c r="F230" s="299" t="s">
        <v>1593</v>
      </c>
      <c r="G230" s="300" t="s">
        <v>1391</v>
      </c>
      <c r="H230" s="301">
        <v>8</v>
      </c>
      <c r="I230" s="95"/>
      <c r="J230" s="302">
        <f>ROUND(I230*H230,2)</f>
        <v>0</v>
      </c>
      <c r="K230" s="299" t="s">
        <v>1177</v>
      </c>
      <c r="L230" s="303"/>
      <c r="M230" s="304" t="s">
        <v>1177</v>
      </c>
      <c r="N230" s="305" t="s">
        <v>1219</v>
      </c>
      <c r="O230" s="188"/>
      <c r="P230" s="274">
        <f>O230*H230</f>
        <v>0</v>
      </c>
      <c r="Q230" s="274">
        <v>0</v>
      </c>
      <c r="R230" s="274">
        <f>Q230*H230</f>
        <v>0</v>
      </c>
      <c r="S230" s="274">
        <v>0</v>
      </c>
      <c r="T230" s="275">
        <f>S230*H230</f>
        <v>0</v>
      </c>
      <c r="AR230" s="176" t="s">
        <v>1357</v>
      </c>
      <c r="AT230" s="176" t="s">
        <v>1382</v>
      </c>
      <c r="AU230" s="176" t="s">
        <v>1329</v>
      </c>
      <c r="AY230" s="176" t="s">
        <v>1317</v>
      </c>
      <c r="BE230" s="276">
        <f>IF(N230="základní",J230,0)</f>
        <v>0</v>
      </c>
      <c r="BF230" s="276">
        <f>IF(N230="snížená",J230,0)</f>
        <v>0</v>
      </c>
      <c r="BG230" s="276">
        <f>IF(N230="zákl. přenesená",J230,0)</f>
        <v>0</v>
      </c>
      <c r="BH230" s="276">
        <f>IF(N230="sníž. přenesená",J230,0)</f>
        <v>0</v>
      </c>
      <c r="BI230" s="276">
        <f>IF(N230="nulová",J230,0)</f>
        <v>0</v>
      </c>
      <c r="BJ230" s="176" t="s">
        <v>1196</v>
      </c>
      <c r="BK230" s="276">
        <f>ROUND(I230*H230,2)</f>
        <v>0</v>
      </c>
      <c r="BL230" s="176" t="s">
        <v>1324</v>
      </c>
      <c r="BM230" s="176" t="s">
        <v>1577</v>
      </c>
    </row>
    <row r="231" spans="2:47" s="186" customFormat="1" ht="13.5">
      <c r="B231" s="187"/>
      <c r="D231" s="277" t="s">
        <v>1326</v>
      </c>
      <c r="F231" s="278" t="s">
        <v>1593</v>
      </c>
      <c r="I231" s="92"/>
      <c r="L231" s="187"/>
      <c r="M231" s="279"/>
      <c r="N231" s="188"/>
      <c r="O231" s="188"/>
      <c r="P231" s="188"/>
      <c r="Q231" s="188"/>
      <c r="R231" s="188"/>
      <c r="S231" s="188"/>
      <c r="T231" s="280"/>
      <c r="AT231" s="176" t="s">
        <v>1326</v>
      </c>
      <c r="AU231" s="176" t="s">
        <v>1329</v>
      </c>
    </row>
    <row r="232" spans="2:65" s="186" customFormat="1" ht="16.5" customHeight="1">
      <c r="B232" s="187"/>
      <c r="C232" s="297" t="s">
        <v>1594</v>
      </c>
      <c r="D232" s="297" t="s">
        <v>1382</v>
      </c>
      <c r="E232" s="298" t="s">
        <v>1595</v>
      </c>
      <c r="F232" s="299" t="s">
        <v>1596</v>
      </c>
      <c r="G232" s="300" t="s">
        <v>1391</v>
      </c>
      <c r="H232" s="301">
        <v>2</v>
      </c>
      <c r="I232" s="95"/>
      <c r="J232" s="302">
        <f>ROUND(I232*H232,2)</f>
        <v>0</v>
      </c>
      <c r="K232" s="299" t="s">
        <v>1177</v>
      </c>
      <c r="L232" s="303"/>
      <c r="M232" s="304" t="s">
        <v>1177</v>
      </c>
      <c r="N232" s="305" t="s">
        <v>1219</v>
      </c>
      <c r="O232" s="188"/>
      <c r="P232" s="274">
        <f>O232*H232</f>
        <v>0</v>
      </c>
      <c r="Q232" s="274">
        <v>0</v>
      </c>
      <c r="R232" s="274">
        <f>Q232*H232</f>
        <v>0</v>
      </c>
      <c r="S232" s="274">
        <v>0</v>
      </c>
      <c r="T232" s="275">
        <f>S232*H232</f>
        <v>0</v>
      </c>
      <c r="AR232" s="176" t="s">
        <v>1357</v>
      </c>
      <c r="AT232" s="176" t="s">
        <v>1382</v>
      </c>
      <c r="AU232" s="176" t="s">
        <v>1329</v>
      </c>
      <c r="AY232" s="176" t="s">
        <v>1317</v>
      </c>
      <c r="BE232" s="276">
        <f>IF(N232="základní",J232,0)</f>
        <v>0</v>
      </c>
      <c r="BF232" s="276">
        <f>IF(N232="snížená",J232,0)</f>
        <v>0</v>
      </c>
      <c r="BG232" s="276">
        <f>IF(N232="zákl. přenesená",J232,0)</f>
        <v>0</v>
      </c>
      <c r="BH232" s="276">
        <f>IF(N232="sníž. přenesená",J232,0)</f>
        <v>0</v>
      </c>
      <c r="BI232" s="276">
        <f>IF(N232="nulová",J232,0)</f>
        <v>0</v>
      </c>
      <c r="BJ232" s="176" t="s">
        <v>1196</v>
      </c>
      <c r="BK232" s="276">
        <f>ROUND(I232*H232,2)</f>
        <v>0</v>
      </c>
      <c r="BL232" s="176" t="s">
        <v>1324</v>
      </c>
      <c r="BM232" s="176" t="s">
        <v>1582</v>
      </c>
    </row>
    <row r="233" spans="2:47" s="186" customFormat="1" ht="13.5">
      <c r="B233" s="187"/>
      <c r="D233" s="277" t="s">
        <v>1326</v>
      </c>
      <c r="F233" s="278" t="s">
        <v>1596</v>
      </c>
      <c r="I233" s="92"/>
      <c r="L233" s="187"/>
      <c r="M233" s="279"/>
      <c r="N233" s="188"/>
      <c r="O233" s="188"/>
      <c r="P233" s="188"/>
      <c r="Q233" s="188"/>
      <c r="R233" s="188"/>
      <c r="S233" s="188"/>
      <c r="T233" s="280"/>
      <c r="AT233" s="176" t="s">
        <v>1326</v>
      </c>
      <c r="AU233" s="176" t="s">
        <v>1329</v>
      </c>
    </row>
    <row r="234" spans="2:65" s="186" customFormat="1" ht="16.5" customHeight="1">
      <c r="B234" s="187"/>
      <c r="C234" s="297" t="s">
        <v>1597</v>
      </c>
      <c r="D234" s="297" t="s">
        <v>1382</v>
      </c>
      <c r="E234" s="298" t="s">
        <v>1598</v>
      </c>
      <c r="F234" s="299" t="s">
        <v>1599</v>
      </c>
      <c r="G234" s="300" t="s">
        <v>1391</v>
      </c>
      <c r="H234" s="301">
        <v>2</v>
      </c>
      <c r="I234" s="95"/>
      <c r="J234" s="302">
        <f>ROUND(I234*H234,2)</f>
        <v>0</v>
      </c>
      <c r="K234" s="299" t="s">
        <v>1177</v>
      </c>
      <c r="L234" s="303"/>
      <c r="M234" s="304" t="s">
        <v>1177</v>
      </c>
      <c r="N234" s="305" t="s">
        <v>1219</v>
      </c>
      <c r="O234" s="188"/>
      <c r="P234" s="274">
        <f>O234*H234</f>
        <v>0</v>
      </c>
      <c r="Q234" s="274">
        <v>0</v>
      </c>
      <c r="R234" s="274">
        <f>Q234*H234</f>
        <v>0</v>
      </c>
      <c r="S234" s="274">
        <v>0</v>
      </c>
      <c r="T234" s="275">
        <f>S234*H234</f>
        <v>0</v>
      </c>
      <c r="AR234" s="176" t="s">
        <v>1357</v>
      </c>
      <c r="AT234" s="176" t="s">
        <v>1382</v>
      </c>
      <c r="AU234" s="176" t="s">
        <v>1329</v>
      </c>
      <c r="AY234" s="176" t="s">
        <v>1317</v>
      </c>
      <c r="BE234" s="276">
        <f>IF(N234="základní",J234,0)</f>
        <v>0</v>
      </c>
      <c r="BF234" s="276">
        <f>IF(N234="snížená",J234,0)</f>
        <v>0</v>
      </c>
      <c r="BG234" s="276">
        <f>IF(N234="zákl. přenesená",J234,0)</f>
        <v>0</v>
      </c>
      <c r="BH234" s="276">
        <f>IF(N234="sníž. přenesená",J234,0)</f>
        <v>0</v>
      </c>
      <c r="BI234" s="276">
        <f>IF(N234="nulová",J234,0)</f>
        <v>0</v>
      </c>
      <c r="BJ234" s="176" t="s">
        <v>1196</v>
      </c>
      <c r="BK234" s="276">
        <f>ROUND(I234*H234,2)</f>
        <v>0</v>
      </c>
      <c r="BL234" s="176" t="s">
        <v>1324</v>
      </c>
      <c r="BM234" s="176" t="s">
        <v>1585</v>
      </c>
    </row>
    <row r="235" spans="2:47" s="186" customFormat="1" ht="13.5">
      <c r="B235" s="187"/>
      <c r="D235" s="277" t="s">
        <v>1326</v>
      </c>
      <c r="F235" s="278" t="s">
        <v>1599</v>
      </c>
      <c r="I235" s="92"/>
      <c r="L235" s="187"/>
      <c r="M235" s="279"/>
      <c r="N235" s="188"/>
      <c r="O235" s="188"/>
      <c r="P235" s="188"/>
      <c r="Q235" s="188"/>
      <c r="R235" s="188"/>
      <c r="S235" s="188"/>
      <c r="T235" s="280"/>
      <c r="AT235" s="176" t="s">
        <v>1326</v>
      </c>
      <c r="AU235" s="176" t="s">
        <v>1329</v>
      </c>
    </row>
    <row r="236" spans="2:65" s="186" customFormat="1" ht="16.5" customHeight="1">
      <c r="B236" s="187"/>
      <c r="C236" s="297" t="s">
        <v>1600</v>
      </c>
      <c r="D236" s="297" t="s">
        <v>1382</v>
      </c>
      <c r="E236" s="298" t="s">
        <v>1601</v>
      </c>
      <c r="F236" s="299" t="s">
        <v>1602</v>
      </c>
      <c r="G236" s="300" t="s">
        <v>1391</v>
      </c>
      <c r="H236" s="301">
        <v>2</v>
      </c>
      <c r="I236" s="95"/>
      <c r="J236" s="302">
        <f>ROUND(I236*H236,2)</f>
        <v>0</v>
      </c>
      <c r="K236" s="299" t="s">
        <v>1177</v>
      </c>
      <c r="L236" s="303"/>
      <c r="M236" s="304" t="s">
        <v>1177</v>
      </c>
      <c r="N236" s="305" t="s">
        <v>1219</v>
      </c>
      <c r="O236" s="188"/>
      <c r="P236" s="274">
        <f>O236*H236</f>
        <v>0</v>
      </c>
      <c r="Q236" s="274">
        <v>0</v>
      </c>
      <c r="R236" s="274">
        <f>Q236*H236</f>
        <v>0</v>
      </c>
      <c r="S236" s="274">
        <v>0</v>
      </c>
      <c r="T236" s="275">
        <f>S236*H236</f>
        <v>0</v>
      </c>
      <c r="AR236" s="176" t="s">
        <v>1357</v>
      </c>
      <c r="AT236" s="176" t="s">
        <v>1382</v>
      </c>
      <c r="AU236" s="176" t="s">
        <v>1329</v>
      </c>
      <c r="AY236" s="176" t="s">
        <v>1317</v>
      </c>
      <c r="BE236" s="276">
        <f>IF(N236="základní",J236,0)</f>
        <v>0</v>
      </c>
      <c r="BF236" s="276">
        <f>IF(N236="snížená",J236,0)</f>
        <v>0</v>
      </c>
      <c r="BG236" s="276">
        <f>IF(N236="zákl. přenesená",J236,0)</f>
        <v>0</v>
      </c>
      <c r="BH236" s="276">
        <f>IF(N236="sníž. přenesená",J236,0)</f>
        <v>0</v>
      </c>
      <c r="BI236" s="276">
        <f>IF(N236="nulová",J236,0)</f>
        <v>0</v>
      </c>
      <c r="BJ236" s="176" t="s">
        <v>1196</v>
      </c>
      <c r="BK236" s="276">
        <f>ROUND(I236*H236,2)</f>
        <v>0</v>
      </c>
      <c r="BL236" s="176" t="s">
        <v>1324</v>
      </c>
      <c r="BM236" s="176" t="s">
        <v>1588</v>
      </c>
    </row>
    <row r="237" spans="2:47" s="186" customFormat="1" ht="13.5">
      <c r="B237" s="187"/>
      <c r="D237" s="277" t="s">
        <v>1326</v>
      </c>
      <c r="F237" s="278" t="s">
        <v>1602</v>
      </c>
      <c r="I237" s="92"/>
      <c r="L237" s="187"/>
      <c r="M237" s="279"/>
      <c r="N237" s="188"/>
      <c r="O237" s="188"/>
      <c r="P237" s="188"/>
      <c r="Q237" s="188"/>
      <c r="R237" s="188"/>
      <c r="S237" s="188"/>
      <c r="T237" s="280"/>
      <c r="AT237" s="176" t="s">
        <v>1326</v>
      </c>
      <c r="AU237" s="176" t="s">
        <v>1329</v>
      </c>
    </row>
    <row r="238" spans="2:47" s="186" customFormat="1" ht="27">
      <c r="B238" s="187"/>
      <c r="D238" s="277" t="s">
        <v>1509</v>
      </c>
      <c r="F238" s="306" t="s">
        <v>1603</v>
      </c>
      <c r="I238" s="92"/>
      <c r="L238" s="187"/>
      <c r="M238" s="279"/>
      <c r="N238" s="188"/>
      <c r="O238" s="188"/>
      <c r="P238" s="188"/>
      <c r="Q238" s="188"/>
      <c r="R238" s="188"/>
      <c r="S238" s="188"/>
      <c r="T238" s="280"/>
      <c r="AT238" s="176" t="s">
        <v>1509</v>
      </c>
      <c r="AU238" s="176" t="s">
        <v>1329</v>
      </c>
    </row>
    <row r="239" spans="2:65" s="186" customFormat="1" ht="16.5" customHeight="1">
      <c r="B239" s="187"/>
      <c r="C239" s="297" t="s">
        <v>1604</v>
      </c>
      <c r="D239" s="297" t="s">
        <v>1382</v>
      </c>
      <c r="E239" s="298" t="s">
        <v>1605</v>
      </c>
      <c r="F239" s="299" t="s">
        <v>1606</v>
      </c>
      <c r="G239" s="300" t="s">
        <v>1391</v>
      </c>
      <c r="H239" s="301">
        <v>1</v>
      </c>
      <c r="I239" s="95"/>
      <c r="J239" s="302">
        <f>ROUND(I239*H239,2)</f>
        <v>0</v>
      </c>
      <c r="K239" s="299" t="s">
        <v>1177</v>
      </c>
      <c r="L239" s="303"/>
      <c r="M239" s="304" t="s">
        <v>1177</v>
      </c>
      <c r="N239" s="305" t="s">
        <v>1219</v>
      </c>
      <c r="O239" s="188"/>
      <c r="P239" s="274">
        <f>O239*H239</f>
        <v>0</v>
      </c>
      <c r="Q239" s="274">
        <v>0</v>
      </c>
      <c r="R239" s="274">
        <f>Q239*H239</f>
        <v>0</v>
      </c>
      <c r="S239" s="274">
        <v>0</v>
      </c>
      <c r="T239" s="275">
        <f>S239*H239</f>
        <v>0</v>
      </c>
      <c r="AR239" s="176" t="s">
        <v>1357</v>
      </c>
      <c r="AT239" s="176" t="s">
        <v>1382</v>
      </c>
      <c r="AU239" s="176" t="s">
        <v>1329</v>
      </c>
      <c r="AY239" s="176" t="s">
        <v>1317</v>
      </c>
      <c r="BE239" s="276">
        <f>IF(N239="základní",J239,0)</f>
        <v>0</v>
      </c>
      <c r="BF239" s="276">
        <f>IF(N239="snížená",J239,0)</f>
        <v>0</v>
      </c>
      <c r="BG239" s="276">
        <f>IF(N239="zákl. přenesená",J239,0)</f>
        <v>0</v>
      </c>
      <c r="BH239" s="276">
        <f>IF(N239="sníž. přenesená",J239,0)</f>
        <v>0</v>
      </c>
      <c r="BI239" s="276">
        <f>IF(N239="nulová",J239,0)</f>
        <v>0</v>
      </c>
      <c r="BJ239" s="176" t="s">
        <v>1196</v>
      </c>
      <c r="BK239" s="276">
        <f>ROUND(I239*H239,2)</f>
        <v>0</v>
      </c>
      <c r="BL239" s="176" t="s">
        <v>1324</v>
      </c>
      <c r="BM239" s="176" t="s">
        <v>1591</v>
      </c>
    </row>
    <row r="240" spans="2:47" s="186" customFormat="1" ht="13.5">
      <c r="B240" s="187"/>
      <c r="D240" s="277" t="s">
        <v>1326</v>
      </c>
      <c r="F240" s="278" t="s">
        <v>1606</v>
      </c>
      <c r="I240" s="92"/>
      <c r="L240" s="187"/>
      <c r="M240" s="279"/>
      <c r="N240" s="188"/>
      <c r="O240" s="188"/>
      <c r="P240" s="188"/>
      <c r="Q240" s="188"/>
      <c r="R240" s="188"/>
      <c r="S240" s="188"/>
      <c r="T240" s="280"/>
      <c r="AT240" s="176" t="s">
        <v>1326</v>
      </c>
      <c r="AU240" s="176" t="s">
        <v>1329</v>
      </c>
    </row>
    <row r="241" spans="2:47" s="186" customFormat="1" ht="27">
      <c r="B241" s="187"/>
      <c r="D241" s="277" t="s">
        <v>1509</v>
      </c>
      <c r="F241" s="306" t="s">
        <v>1607</v>
      </c>
      <c r="I241" s="92"/>
      <c r="L241" s="187"/>
      <c r="M241" s="279"/>
      <c r="N241" s="188"/>
      <c r="O241" s="188"/>
      <c r="P241" s="188"/>
      <c r="Q241" s="188"/>
      <c r="R241" s="188"/>
      <c r="S241" s="188"/>
      <c r="T241" s="280"/>
      <c r="AT241" s="176" t="s">
        <v>1509</v>
      </c>
      <c r="AU241" s="176" t="s">
        <v>1329</v>
      </c>
    </row>
    <row r="242" spans="2:65" s="186" customFormat="1" ht="16.5" customHeight="1">
      <c r="B242" s="187"/>
      <c r="C242" s="266" t="s">
        <v>1608</v>
      </c>
      <c r="D242" s="266" t="s">
        <v>1319</v>
      </c>
      <c r="E242" s="267" t="s">
        <v>1609</v>
      </c>
      <c r="F242" s="268" t="s">
        <v>1610</v>
      </c>
      <c r="G242" s="269" t="s">
        <v>1432</v>
      </c>
      <c r="H242" s="270">
        <v>18</v>
      </c>
      <c r="I242" s="91"/>
      <c r="J242" s="271">
        <f>ROUND(I242*H242,2)</f>
        <v>0</v>
      </c>
      <c r="K242" s="268" t="s">
        <v>1323</v>
      </c>
      <c r="L242" s="187"/>
      <c r="M242" s="272" t="s">
        <v>1177</v>
      </c>
      <c r="N242" s="273" t="s">
        <v>1219</v>
      </c>
      <c r="O242" s="188"/>
      <c r="P242" s="274">
        <f>O242*H242</f>
        <v>0</v>
      </c>
      <c r="Q242" s="274">
        <v>0</v>
      </c>
      <c r="R242" s="274">
        <f>Q242*H242</f>
        <v>0</v>
      </c>
      <c r="S242" s="274">
        <v>0</v>
      </c>
      <c r="T242" s="275">
        <f>S242*H242</f>
        <v>0</v>
      </c>
      <c r="AR242" s="176" t="s">
        <v>1324</v>
      </c>
      <c r="AT242" s="176" t="s">
        <v>1319</v>
      </c>
      <c r="AU242" s="176" t="s">
        <v>1329</v>
      </c>
      <c r="AY242" s="176" t="s">
        <v>1317</v>
      </c>
      <c r="BE242" s="276">
        <f>IF(N242="základní",J242,0)</f>
        <v>0</v>
      </c>
      <c r="BF242" s="276">
        <f>IF(N242="snížená",J242,0)</f>
        <v>0</v>
      </c>
      <c r="BG242" s="276">
        <f>IF(N242="zákl. přenesená",J242,0)</f>
        <v>0</v>
      </c>
      <c r="BH242" s="276">
        <f>IF(N242="sníž. přenesená",J242,0)</f>
        <v>0</v>
      </c>
      <c r="BI242" s="276">
        <f>IF(N242="nulová",J242,0)</f>
        <v>0</v>
      </c>
      <c r="BJ242" s="176" t="s">
        <v>1196</v>
      </c>
      <c r="BK242" s="276">
        <f>ROUND(I242*H242,2)</f>
        <v>0</v>
      </c>
      <c r="BL242" s="176" t="s">
        <v>1324</v>
      </c>
      <c r="BM242" s="176" t="s">
        <v>1611</v>
      </c>
    </row>
    <row r="243" spans="2:47" s="186" customFormat="1" ht="27">
      <c r="B243" s="187"/>
      <c r="D243" s="277" t="s">
        <v>1326</v>
      </c>
      <c r="F243" s="278" t="s">
        <v>1612</v>
      </c>
      <c r="I243" s="92"/>
      <c r="L243" s="187"/>
      <c r="M243" s="279"/>
      <c r="N243" s="188"/>
      <c r="O243" s="188"/>
      <c r="P243" s="188"/>
      <c r="Q243" s="188"/>
      <c r="R243" s="188"/>
      <c r="S243" s="188"/>
      <c r="T243" s="280"/>
      <c r="AT243" s="176" t="s">
        <v>1326</v>
      </c>
      <c r="AU243" s="176" t="s">
        <v>1329</v>
      </c>
    </row>
    <row r="244" spans="2:51" s="282" customFormat="1" ht="13.5">
      <c r="B244" s="281"/>
      <c r="D244" s="277" t="s">
        <v>1334</v>
      </c>
      <c r="E244" s="283" t="s">
        <v>1177</v>
      </c>
      <c r="F244" s="284" t="s">
        <v>1613</v>
      </c>
      <c r="H244" s="285">
        <v>12</v>
      </c>
      <c r="I244" s="93"/>
      <c r="L244" s="281"/>
      <c r="M244" s="286"/>
      <c r="N244" s="287"/>
      <c r="O244" s="287"/>
      <c r="P244" s="287"/>
      <c r="Q244" s="287"/>
      <c r="R244" s="287"/>
      <c r="S244" s="287"/>
      <c r="T244" s="288"/>
      <c r="AT244" s="283" t="s">
        <v>1334</v>
      </c>
      <c r="AU244" s="283" t="s">
        <v>1329</v>
      </c>
      <c r="AV244" s="282" t="s">
        <v>1257</v>
      </c>
      <c r="AW244" s="282" t="s">
        <v>1211</v>
      </c>
      <c r="AX244" s="282" t="s">
        <v>1248</v>
      </c>
      <c r="AY244" s="283" t="s">
        <v>1317</v>
      </c>
    </row>
    <row r="245" spans="2:51" s="282" customFormat="1" ht="13.5">
      <c r="B245" s="281"/>
      <c r="D245" s="277" t="s">
        <v>1334</v>
      </c>
      <c r="E245" s="283" t="s">
        <v>1177</v>
      </c>
      <c r="F245" s="284" t="s">
        <v>1614</v>
      </c>
      <c r="H245" s="285">
        <v>6</v>
      </c>
      <c r="I245" s="93"/>
      <c r="L245" s="281"/>
      <c r="M245" s="286"/>
      <c r="N245" s="287"/>
      <c r="O245" s="287"/>
      <c r="P245" s="287"/>
      <c r="Q245" s="287"/>
      <c r="R245" s="287"/>
      <c r="S245" s="287"/>
      <c r="T245" s="288"/>
      <c r="AT245" s="283" t="s">
        <v>1334</v>
      </c>
      <c r="AU245" s="283" t="s">
        <v>1329</v>
      </c>
      <c r="AV245" s="282" t="s">
        <v>1257</v>
      </c>
      <c r="AW245" s="282" t="s">
        <v>1211</v>
      </c>
      <c r="AX245" s="282" t="s">
        <v>1248</v>
      </c>
      <c r="AY245" s="283" t="s">
        <v>1317</v>
      </c>
    </row>
    <row r="246" spans="2:65" s="186" customFormat="1" ht="25.5" customHeight="1">
      <c r="B246" s="187"/>
      <c r="C246" s="266" t="s">
        <v>1615</v>
      </c>
      <c r="D246" s="266" t="s">
        <v>1319</v>
      </c>
      <c r="E246" s="267" t="s">
        <v>1616</v>
      </c>
      <c r="F246" s="268" t="s">
        <v>1617</v>
      </c>
      <c r="G246" s="269" t="s">
        <v>1432</v>
      </c>
      <c r="H246" s="270">
        <v>18</v>
      </c>
      <c r="I246" s="91"/>
      <c r="J246" s="271">
        <f>ROUND(I246*H246,2)</f>
        <v>0</v>
      </c>
      <c r="K246" s="268" t="s">
        <v>1323</v>
      </c>
      <c r="L246" s="187"/>
      <c r="M246" s="272" t="s">
        <v>1177</v>
      </c>
      <c r="N246" s="273" t="s">
        <v>1219</v>
      </c>
      <c r="O246" s="188"/>
      <c r="P246" s="274">
        <f>O246*H246</f>
        <v>0</v>
      </c>
      <c r="Q246" s="274">
        <v>0.00011</v>
      </c>
      <c r="R246" s="274">
        <f>Q246*H246</f>
        <v>0.00198</v>
      </c>
      <c r="S246" s="274">
        <v>0</v>
      </c>
      <c r="T246" s="275">
        <f>S246*H246</f>
        <v>0</v>
      </c>
      <c r="AR246" s="176" t="s">
        <v>1324</v>
      </c>
      <c r="AT246" s="176" t="s">
        <v>1319</v>
      </c>
      <c r="AU246" s="176" t="s">
        <v>1329</v>
      </c>
      <c r="AY246" s="176" t="s">
        <v>1317</v>
      </c>
      <c r="BE246" s="276">
        <f>IF(N246="základní",J246,0)</f>
        <v>0</v>
      </c>
      <c r="BF246" s="276">
        <f>IF(N246="snížená",J246,0)</f>
        <v>0</v>
      </c>
      <c r="BG246" s="276">
        <f>IF(N246="zákl. přenesená",J246,0)</f>
        <v>0</v>
      </c>
      <c r="BH246" s="276">
        <f>IF(N246="sníž. přenesená",J246,0)</f>
        <v>0</v>
      </c>
      <c r="BI246" s="276">
        <f>IF(N246="nulová",J246,0)</f>
        <v>0</v>
      </c>
      <c r="BJ246" s="176" t="s">
        <v>1196</v>
      </c>
      <c r="BK246" s="276">
        <f>ROUND(I246*H246,2)</f>
        <v>0</v>
      </c>
      <c r="BL246" s="176" t="s">
        <v>1324</v>
      </c>
      <c r="BM246" s="176" t="s">
        <v>1618</v>
      </c>
    </row>
    <row r="247" spans="2:47" s="186" customFormat="1" ht="13.5">
      <c r="B247" s="187"/>
      <c r="D247" s="277" t="s">
        <v>1326</v>
      </c>
      <c r="F247" s="278" t="s">
        <v>1619</v>
      </c>
      <c r="I247" s="92"/>
      <c r="L247" s="187"/>
      <c r="M247" s="279"/>
      <c r="N247" s="188"/>
      <c r="O247" s="188"/>
      <c r="P247" s="188"/>
      <c r="Q247" s="188"/>
      <c r="R247" s="188"/>
      <c r="S247" s="188"/>
      <c r="T247" s="280"/>
      <c r="AT247" s="176" t="s">
        <v>1326</v>
      </c>
      <c r="AU247" s="176" t="s">
        <v>1329</v>
      </c>
    </row>
    <row r="248" spans="2:65" s="186" customFormat="1" ht="16.5" customHeight="1">
      <c r="B248" s="187"/>
      <c r="C248" s="266" t="s">
        <v>1620</v>
      </c>
      <c r="D248" s="266" t="s">
        <v>1319</v>
      </c>
      <c r="E248" s="267" t="s">
        <v>1621</v>
      </c>
      <c r="F248" s="268" t="s">
        <v>1622</v>
      </c>
      <c r="G248" s="269" t="s">
        <v>1432</v>
      </c>
      <c r="H248" s="270">
        <v>16.5</v>
      </c>
      <c r="I248" s="91"/>
      <c r="J248" s="271">
        <f>ROUND(I248*H248,2)</f>
        <v>0</v>
      </c>
      <c r="K248" s="268" t="s">
        <v>1323</v>
      </c>
      <c r="L248" s="187"/>
      <c r="M248" s="272" t="s">
        <v>1177</v>
      </c>
      <c r="N248" s="273" t="s">
        <v>1219</v>
      </c>
      <c r="O248" s="188"/>
      <c r="P248" s="274">
        <f>O248*H248</f>
        <v>0</v>
      </c>
      <c r="Q248" s="274">
        <v>0</v>
      </c>
      <c r="R248" s="274">
        <f>Q248*H248</f>
        <v>0</v>
      </c>
      <c r="S248" s="274">
        <v>0</v>
      </c>
      <c r="T248" s="275">
        <f>S248*H248</f>
        <v>0</v>
      </c>
      <c r="AR248" s="176" t="s">
        <v>1324</v>
      </c>
      <c r="AT248" s="176" t="s">
        <v>1319</v>
      </c>
      <c r="AU248" s="176" t="s">
        <v>1329</v>
      </c>
      <c r="AY248" s="176" t="s">
        <v>1317</v>
      </c>
      <c r="BE248" s="276">
        <f>IF(N248="základní",J248,0)</f>
        <v>0</v>
      </c>
      <c r="BF248" s="276">
        <f>IF(N248="snížená",J248,0)</f>
        <v>0</v>
      </c>
      <c r="BG248" s="276">
        <f>IF(N248="zákl. přenesená",J248,0)</f>
        <v>0</v>
      </c>
      <c r="BH248" s="276">
        <f>IF(N248="sníž. přenesená",J248,0)</f>
        <v>0</v>
      </c>
      <c r="BI248" s="276">
        <f>IF(N248="nulová",J248,0)</f>
        <v>0</v>
      </c>
      <c r="BJ248" s="176" t="s">
        <v>1196</v>
      </c>
      <c r="BK248" s="276">
        <f>ROUND(I248*H248,2)</f>
        <v>0</v>
      </c>
      <c r="BL248" s="176" t="s">
        <v>1324</v>
      </c>
      <c r="BM248" s="176" t="s">
        <v>1600</v>
      </c>
    </row>
    <row r="249" spans="2:47" s="186" customFormat="1" ht="13.5">
      <c r="B249" s="187"/>
      <c r="D249" s="277" t="s">
        <v>1326</v>
      </c>
      <c r="F249" s="278" t="s">
        <v>1623</v>
      </c>
      <c r="I249" s="92"/>
      <c r="L249" s="187"/>
      <c r="M249" s="279"/>
      <c r="N249" s="188"/>
      <c r="O249" s="188"/>
      <c r="P249" s="188"/>
      <c r="Q249" s="188"/>
      <c r="R249" s="188"/>
      <c r="S249" s="188"/>
      <c r="T249" s="280"/>
      <c r="AT249" s="176" t="s">
        <v>1326</v>
      </c>
      <c r="AU249" s="176" t="s">
        <v>1329</v>
      </c>
    </row>
    <row r="250" spans="2:63" s="254" customFormat="1" ht="22.35" customHeight="1">
      <c r="B250" s="253"/>
      <c r="D250" s="255" t="s">
        <v>1247</v>
      </c>
      <c r="E250" s="264" t="s">
        <v>1624</v>
      </c>
      <c r="F250" s="264" t="s">
        <v>1625</v>
      </c>
      <c r="I250" s="90"/>
      <c r="J250" s="265">
        <f>BK250</f>
        <v>0</v>
      </c>
      <c r="L250" s="253"/>
      <c r="M250" s="258"/>
      <c r="N250" s="259"/>
      <c r="O250" s="259"/>
      <c r="P250" s="260">
        <f>SUM(P251:P259)</f>
        <v>0</v>
      </c>
      <c r="Q250" s="259"/>
      <c r="R250" s="260">
        <f>SUM(R251:R259)</f>
        <v>17.007315000000002</v>
      </c>
      <c r="S250" s="259"/>
      <c r="T250" s="261">
        <f>SUM(T251:T259)</f>
        <v>0</v>
      </c>
      <c r="AR250" s="255" t="s">
        <v>1196</v>
      </c>
      <c r="AT250" s="262" t="s">
        <v>1247</v>
      </c>
      <c r="AU250" s="262" t="s">
        <v>1257</v>
      </c>
      <c r="AY250" s="255" t="s">
        <v>1317</v>
      </c>
      <c r="BK250" s="263">
        <f>SUM(BK251:BK259)</f>
        <v>0</v>
      </c>
    </row>
    <row r="251" spans="2:65" s="186" customFormat="1" ht="25.5" customHeight="1">
      <c r="B251" s="187"/>
      <c r="C251" s="266" t="s">
        <v>1626</v>
      </c>
      <c r="D251" s="266" t="s">
        <v>1319</v>
      </c>
      <c r="E251" s="267" t="s">
        <v>1627</v>
      </c>
      <c r="F251" s="268" t="s">
        <v>1628</v>
      </c>
      <c r="G251" s="269" t="s">
        <v>1432</v>
      </c>
      <c r="H251" s="270">
        <v>50.1</v>
      </c>
      <c r="I251" s="91"/>
      <c r="J251" s="271">
        <f>ROUND(I251*H251,2)</f>
        <v>0</v>
      </c>
      <c r="K251" s="268" t="s">
        <v>1323</v>
      </c>
      <c r="L251" s="187"/>
      <c r="M251" s="272" t="s">
        <v>1177</v>
      </c>
      <c r="N251" s="273" t="s">
        <v>1219</v>
      </c>
      <c r="O251" s="188"/>
      <c r="P251" s="274">
        <f>O251*H251</f>
        <v>0</v>
      </c>
      <c r="Q251" s="274">
        <v>0.16371</v>
      </c>
      <c r="R251" s="274">
        <f>Q251*H251</f>
        <v>8.201871</v>
      </c>
      <c r="S251" s="274">
        <v>0</v>
      </c>
      <c r="T251" s="275">
        <f>S251*H251</f>
        <v>0</v>
      </c>
      <c r="AR251" s="176" t="s">
        <v>1324</v>
      </c>
      <c r="AT251" s="176" t="s">
        <v>1319</v>
      </c>
      <c r="AU251" s="176" t="s">
        <v>1329</v>
      </c>
      <c r="AY251" s="176" t="s">
        <v>1317</v>
      </c>
      <c r="BE251" s="276">
        <f>IF(N251="základní",J251,0)</f>
        <v>0</v>
      </c>
      <c r="BF251" s="276">
        <f>IF(N251="snížená",J251,0)</f>
        <v>0</v>
      </c>
      <c r="BG251" s="276">
        <f>IF(N251="zákl. přenesená",J251,0)</f>
        <v>0</v>
      </c>
      <c r="BH251" s="276">
        <f>IF(N251="sníž. přenesená",J251,0)</f>
        <v>0</v>
      </c>
      <c r="BI251" s="276">
        <f>IF(N251="nulová",J251,0)</f>
        <v>0</v>
      </c>
      <c r="BJ251" s="176" t="s">
        <v>1196</v>
      </c>
      <c r="BK251" s="276">
        <f>ROUND(I251*H251,2)</f>
        <v>0</v>
      </c>
      <c r="BL251" s="176" t="s">
        <v>1324</v>
      </c>
      <c r="BM251" s="176" t="s">
        <v>1604</v>
      </c>
    </row>
    <row r="252" spans="2:47" s="186" customFormat="1" ht="13.5">
      <c r="B252" s="187"/>
      <c r="D252" s="277" t="s">
        <v>1326</v>
      </c>
      <c r="F252" s="278" t="s">
        <v>1629</v>
      </c>
      <c r="I252" s="92"/>
      <c r="L252" s="187"/>
      <c r="M252" s="279"/>
      <c r="N252" s="188"/>
      <c r="O252" s="188"/>
      <c r="P252" s="188"/>
      <c r="Q252" s="188"/>
      <c r="R252" s="188"/>
      <c r="S252" s="188"/>
      <c r="T252" s="280"/>
      <c r="AT252" s="176" t="s">
        <v>1326</v>
      </c>
      <c r="AU252" s="176" t="s">
        <v>1329</v>
      </c>
    </row>
    <row r="253" spans="2:51" s="282" customFormat="1" ht="13.5">
      <c r="B253" s="281"/>
      <c r="D253" s="277" t="s">
        <v>1334</v>
      </c>
      <c r="E253" s="283" t="s">
        <v>1177</v>
      </c>
      <c r="F253" s="284" t="s">
        <v>1630</v>
      </c>
      <c r="H253" s="285">
        <v>39.35</v>
      </c>
      <c r="I253" s="93"/>
      <c r="L253" s="281"/>
      <c r="M253" s="286"/>
      <c r="N253" s="287"/>
      <c r="O253" s="287"/>
      <c r="P253" s="287"/>
      <c r="Q253" s="287"/>
      <c r="R253" s="287"/>
      <c r="S253" s="287"/>
      <c r="T253" s="288"/>
      <c r="AT253" s="283" t="s">
        <v>1334</v>
      </c>
      <c r="AU253" s="283" t="s">
        <v>1329</v>
      </c>
      <c r="AV253" s="282" t="s">
        <v>1257</v>
      </c>
      <c r="AW253" s="282" t="s">
        <v>1211</v>
      </c>
      <c r="AX253" s="282" t="s">
        <v>1248</v>
      </c>
      <c r="AY253" s="283" t="s">
        <v>1317</v>
      </c>
    </row>
    <row r="254" spans="2:51" s="282" customFormat="1" ht="13.5">
      <c r="B254" s="281"/>
      <c r="D254" s="277" t="s">
        <v>1334</v>
      </c>
      <c r="E254" s="283" t="s">
        <v>1177</v>
      </c>
      <c r="F254" s="284" t="s">
        <v>1631</v>
      </c>
      <c r="H254" s="285">
        <v>10.75</v>
      </c>
      <c r="I254" s="93"/>
      <c r="L254" s="281"/>
      <c r="M254" s="286"/>
      <c r="N254" s="287"/>
      <c r="O254" s="287"/>
      <c r="P254" s="287"/>
      <c r="Q254" s="287"/>
      <c r="R254" s="287"/>
      <c r="S254" s="287"/>
      <c r="T254" s="288"/>
      <c r="AT254" s="283" t="s">
        <v>1334</v>
      </c>
      <c r="AU254" s="283" t="s">
        <v>1329</v>
      </c>
      <c r="AV254" s="282" t="s">
        <v>1257</v>
      </c>
      <c r="AW254" s="282" t="s">
        <v>1211</v>
      </c>
      <c r="AX254" s="282" t="s">
        <v>1248</v>
      </c>
      <c r="AY254" s="283" t="s">
        <v>1317</v>
      </c>
    </row>
    <row r="255" spans="2:51" s="290" customFormat="1" ht="13.5">
      <c r="B255" s="289"/>
      <c r="D255" s="277" t="s">
        <v>1334</v>
      </c>
      <c r="E255" s="291" t="s">
        <v>1177</v>
      </c>
      <c r="F255" s="292" t="s">
        <v>1338</v>
      </c>
      <c r="H255" s="293">
        <v>50.1</v>
      </c>
      <c r="I255" s="94"/>
      <c r="L255" s="289"/>
      <c r="M255" s="294"/>
      <c r="N255" s="295"/>
      <c r="O255" s="295"/>
      <c r="P255" s="295"/>
      <c r="Q255" s="295"/>
      <c r="R255" s="295"/>
      <c r="S255" s="295"/>
      <c r="T255" s="296"/>
      <c r="AT255" s="291" t="s">
        <v>1334</v>
      </c>
      <c r="AU255" s="291" t="s">
        <v>1329</v>
      </c>
      <c r="AV255" s="290" t="s">
        <v>1324</v>
      </c>
      <c r="AW255" s="290" t="s">
        <v>1211</v>
      </c>
      <c r="AX255" s="290" t="s">
        <v>1196</v>
      </c>
      <c r="AY255" s="291" t="s">
        <v>1317</v>
      </c>
    </row>
    <row r="256" spans="2:65" s="186" customFormat="1" ht="16.5" customHeight="1">
      <c r="B256" s="187"/>
      <c r="C256" s="297" t="s">
        <v>1632</v>
      </c>
      <c r="D256" s="297" t="s">
        <v>1382</v>
      </c>
      <c r="E256" s="298" t="s">
        <v>1633</v>
      </c>
      <c r="F256" s="299" t="s">
        <v>1634</v>
      </c>
      <c r="G256" s="300" t="s">
        <v>1391</v>
      </c>
      <c r="H256" s="301">
        <v>151.818</v>
      </c>
      <c r="I256" s="95"/>
      <c r="J256" s="302">
        <f>ROUND(I256*H256,2)</f>
        <v>0</v>
      </c>
      <c r="K256" s="299" t="s">
        <v>1323</v>
      </c>
      <c r="L256" s="303"/>
      <c r="M256" s="304" t="s">
        <v>1177</v>
      </c>
      <c r="N256" s="305" t="s">
        <v>1219</v>
      </c>
      <c r="O256" s="188"/>
      <c r="P256" s="274">
        <f>O256*H256</f>
        <v>0</v>
      </c>
      <c r="Q256" s="274">
        <v>0.058</v>
      </c>
      <c r="R256" s="274">
        <f>Q256*H256</f>
        <v>8.805444000000001</v>
      </c>
      <c r="S256" s="274">
        <v>0</v>
      </c>
      <c r="T256" s="275">
        <f>S256*H256</f>
        <v>0</v>
      </c>
      <c r="AR256" s="176" t="s">
        <v>1357</v>
      </c>
      <c r="AT256" s="176" t="s">
        <v>1382</v>
      </c>
      <c r="AU256" s="176" t="s">
        <v>1329</v>
      </c>
      <c r="AY256" s="176" t="s">
        <v>1317</v>
      </c>
      <c r="BE256" s="276">
        <f>IF(N256="základní",J256,0)</f>
        <v>0</v>
      </c>
      <c r="BF256" s="276">
        <f>IF(N256="snížená",J256,0)</f>
        <v>0</v>
      </c>
      <c r="BG256" s="276">
        <f>IF(N256="zákl. přenesená",J256,0)</f>
        <v>0</v>
      </c>
      <c r="BH256" s="276">
        <f>IF(N256="sníž. přenesená",J256,0)</f>
        <v>0</v>
      </c>
      <c r="BI256" s="276">
        <f>IF(N256="nulová",J256,0)</f>
        <v>0</v>
      </c>
      <c r="BJ256" s="176" t="s">
        <v>1196</v>
      </c>
      <c r="BK256" s="276">
        <f>ROUND(I256*H256,2)</f>
        <v>0</v>
      </c>
      <c r="BL256" s="176" t="s">
        <v>1324</v>
      </c>
      <c r="BM256" s="176" t="s">
        <v>1608</v>
      </c>
    </row>
    <row r="257" spans="2:47" s="186" customFormat="1" ht="13.5">
      <c r="B257" s="187"/>
      <c r="D257" s="277" t="s">
        <v>1326</v>
      </c>
      <c r="F257" s="278" t="s">
        <v>1635</v>
      </c>
      <c r="I257" s="92"/>
      <c r="L257" s="187"/>
      <c r="M257" s="279"/>
      <c r="N257" s="188"/>
      <c r="O257" s="188"/>
      <c r="P257" s="188"/>
      <c r="Q257" s="188"/>
      <c r="R257" s="188"/>
      <c r="S257" s="188"/>
      <c r="T257" s="280"/>
      <c r="AT257" s="176" t="s">
        <v>1326</v>
      </c>
      <c r="AU257" s="176" t="s">
        <v>1329</v>
      </c>
    </row>
    <row r="258" spans="2:51" s="282" customFormat="1" ht="13.5">
      <c r="B258" s="281"/>
      <c r="D258" s="277" t="s">
        <v>1334</v>
      </c>
      <c r="E258" s="283" t="s">
        <v>1177</v>
      </c>
      <c r="F258" s="284" t="s">
        <v>1636</v>
      </c>
      <c r="H258" s="285">
        <v>151.818</v>
      </c>
      <c r="I258" s="93"/>
      <c r="L258" s="281"/>
      <c r="M258" s="286"/>
      <c r="N258" s="287"/>
      <c r="O258" s="287"/>
      <c r="P258" s="287"/>
      <c r="Q258" s="287"/>
      <c r="R258" s="287"/>
      <c r="S258" s="287"/>
      <c r="T258" s="288"/>
      <c r="AT258" s="283" t="s">
        <v>1334</v>
      </c>
      <c r="AU258" s="283" t="s">
        <v>1329</v>
      </c>
      <c r="AV258" s="282" t="s">
        <v>1257</v>
      </c>
      <c r="AW258" s="282" t="s">
        <v>1211</v>
      </c>
      <c r="AX258" s="282" t="s">
        <v>1248</v>
      </c>
      <c r="AY258" s="283" t="s">
        <v>1317</v>
      </c>
    </row>
    <row r="259" spans="2:51" s="290" customFormat="1" ht="13.5">
      <c r="B259" s="289"/>
      <c r="D259" s="277" t="s">
        <v>1334</v>
      </c>
      <c r="E259" s="291" t="s">
        <v>1177</v>
      </c>
      <c r="F259" s="292" t="s">
        <v>1338</v>
      </c>
      <c r="H259" s="293">
        <v>151.818</v>
      </c>
      <c r="I259" s="94"/>
      <c r="L259" s="289"/>
      <c r="M259" s="294"/>
      <c r="N259" s="295"/>
      <c r="O259" s="295"/>
      <c r="P259" s="295"/>
      <c r="Q259" s="295"/>
      <c r="R259" s="295"/>
      <c r="S259" s="295"/>
      <c r="T259" s="296"/>
      <c r="AT259" s="291" t="s">
        <v>1334</v>
      </c>
      <c r="AU259" s="291" t="s">
        <v>1329</v>
      </c>
      <c r="AV259" s="290" t="s">
        <v>1324</v>
      </c>
      <c r="AW259" s="290" t="s">
        <v>1211</v>
      </c>
      <c r="AX259" s="290" t="s">
        <v>1196</v>
      </c>
      <c r="AY259" s="291" t="s">
        <v>1317</v>
      </c>
    </row>
    <row r="260" spans="2:63" s="254" customFormat="1" ht="29.85" customHeight="1">
      <c r="B260" s="253"/>
      <c r="D260" s="255" t="s">
        <v>1247</v>
      </c>
      <c r="E260" s="264" t="s">
        <v>1637</v>
      </c>
      <c r="F260" s="264" t="s">
        <v>1638</v>
      </c>
      <c r="I260" s="90"/>
      <c r="J260" s="265">
        <f>BK260</f>
        <v>0</v>
      </c>
      <c r="L260" s="253"/>
      <c r="M260" s="258"/>
      <c r="N260" s="259"/>
      <c r="O260" s="259"/>
      <c r="P260" s="260">
        <f>SUM(P261:P262)</f>
        <v>0</v>
      </c>
      <c r="Q260" s="259"/>
      <c r="R260" s="260">
        <f>SUM(R261:R262)</f>
        <v>0</v>
      </c>
      <c r="S260" s="259"/>
      <c r="T260" s="261">
        <f>SUM(T261:T262)</f>
        <v>0</v>
      </c>
      <c r="AR260" s="255" t="s">
        <v>1196</v>
      </c>
      <c r="AT260" s="262" t="s">
        <v>1247</v>
      </c>
      <c r="AU260" s="262" t="s">
        <v>1196</v>
      </c>
      <c r="AY260" s="255" t="s">
        <v>1317</v>
      </c>
      <c r="BK260" s="263">
        <f>SUM(BK261:BK262)</f>
        <v>0</v>
      </c>
    </row>
    <row r="261" spans="2:65" s="186" customFormat="1" ht="25.5" customHeight="1">
      <c r="B261" s="187"/>
      <c r="C261" s="266" t="s">
        <v>1639</v>
      </c>
      <c r="D261" s="266" t="s">
        <v>1319</v>
      </c>
      <c r="E261" s="267" t="s">
        <v>1640</v>
      </c>
      <c r="F261" s="268" t="s">
        <v>1641</v>
      </c>
      <c r="G261" s="269" t="s">
        <v>1642</v>
      </c>
      <c r="H261" s="270">
        <v>1851.009</v>
      </c>
      <c r="I261" s="91"/>
      <c r="J261" s="271">
        <f>ROUND(I261*H261,2)</f>
        <v>0</v>
      </c>
      <c r="K261" s="268" t="s">
        <v>1323</v>
      </c>
      <c r="L261" s="187"/>
      <c r="M261" s="272" t="s">
        <v>1177</v>
      </c>
      <c r="N261" s="273" t="s">
        <v>1219</v>
      </c>
      <c r="O261" s="188"/>
      <c r="P261" s="274">
        <f>O261*H261</f>
        <v>0</v>
      </c>
      <c r="Q261" s="274">
        <v>0</v>
      </c>
      <c r="R261" s="274">
        <f>Q261*H261</f>
        <v>0</v>
      </c>
      <c r="S261" s="274">
        <v>0</v>
      </c>
      <c r="T261" s="275">
        <f>S261*H261</f>
        <v>0</v>
      </c>
      <c r="AR261" s="176" t="s">
        <v>1324</v>
      </c>
      <c r="AT261" s="176" t="s">
        <v>1319</v>
      </c>
      <c r="AU261" s="176" t="s">
        <v>1257</v>
      </c>
      <c r="AY261" s="176" t="s">
        <v>1317</v>
      </c>
      <c r="BE261" s="276">
        <f>IF(N261="základní",J261,0)</f>
        <v>0</v>
      </c>
      <c r="BF261" s="276">
        <f>IF(N261="snížená",J261,0)</f>
        <v>0</v>
      </c>
      <c r="BG261" s="276">
        <f>IF(N261="zákl. přenesená",J261,0)</f>
        <v>0</v>
      </c>
      <c r="BH261" s="276">
        <f>IF(N261="sníž. přenesená",J261,0)</f>
        <v>0</v>
      </c>
      <c r="BI261" s="276">
        <f>IF(N261="nulová",J261,0)</f>
        <v>0</v>
      </c>
      <c r="BJ261" s="176" t="s">
        <v>1196</v>
      </c>
      <c r="BK261" s="276">
        <f>ROUND(I261*H261,2)</f>
        <v>0</v>
      </c>
      <c r="BL261" s="176" t="s">
        <v>1324</v>
      </c>
      <c r="BM261" s="176" t="s">
        <v>1615</v>
      </c>
    </row>
    <row r="262" spans="2:47" s="186" customFormat="1" ht="13.5">
      <c r="B262" s="187"/>
      <c r="D262" s="277" t="s">
        <v>1326</v>
      </c>
      <c r="F262" s="278" t="s">
        <v>1643</v>
      </c>
      <c r="L262" s="187"/>
      <c r="M262" s="307"/>
      <c r="N262" s="308"/>
      <c r="O262" s="308"/>
      <c r="P262" s="308"/>
      <c r="Q262" s="308"/>
      <c r="R262" s="308"/>
      <c r="S262" s="308"/>
      <c r="T262" s="309"/>
      <c r="AT262" s="176" t="s">
        <v>1326</v>
      </c>
      <c r="AU262" s="176" t="s">
        <v>1257</v>
      </c>
    </row>
    <row r="263" spans="2:12" s="186" customFormat="1" ht="6.95" customHeight="1">
      <c r="B263" s="211"/>
      <c r="C263" s="212"/>
      <c r="D263" s="212"/>
      <c r="E263" s="212"/>
      <c r="F263" s="212"/>
      <c r="G263" s="212"/>
      <c r="H263" s="212"/>
      <c r="I263" s="212"/>
      <c r="J263" s="212"/>
      <c r="K263" s="212"/>
      <c r="L263" s="187"/>
    </row>
  </sheetData>
  <sheetProtection password="CC55" sheet="1"/>
  <autoFilter ref="C83:K262"/>
  <mergeCells count="10">
    <mergeCell ref="E76:H76"/>
    <mergeCell ref="G1:H1"/>
    <mergeCell ref="E45:H45"/>
    <mergeCell ref="E47:H47"/>
    <mergeCell ref="L2:V2"/>
    <mergeCell ref="E7:H7"/>
    <mergeCell ref="E9:H9"/>
    <mergeCell ref="E24:H24"/>
    <mergeCell ref="J51:J52"/>
    <mergeCell ref="E74:H74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15"/>
  <sheetViews>
    <sheetView showGridLines="0" workbookViewId="0" topLeftCell="A1">
      <pane ySplit="1" topLeftCell="A304" activePane="bottomLeft" state="frozen"/>
      <selection pane="bottomLeft" activeCell="J312" sqref="J312"/>
    </sheetView>
  </sheetViews>
  <sheetFormatPr defaultColWidth="9.33203125" defaultRowHeight="13.5"/>
  <cols>
    <col min="1" max="1" width="8.33203125" style="175" customWidth="1"/>
    <col min="2" max="2" width="1.66796875" style="175" customWidth="1"/>
    <col min="3" max="3" width="4.16015625" style="175" customWidth="1"/>
    <col min="4" max="4" width="4.33203125" style="175" customWidth="1"/>
    <col min="5" max="5" width="17.16015625" style="175" customWidth="1"/>
    <col min="6" max="6" width="75" style="175" customWidth="1"/>
    <col min="7" max="7" width="8.66015625" style="175" customWidth="1"/>
    <col min="8" max="8" width="11.16015625" style="175" customWidth="1"/>
    <col min="9" max="9" width="12.66015625" style="175" customWidth="1"/>
    <col min="10" max="10" width="23.5" style="175" customWidth="1"/>
    <col min="11" max="11" width="15.5" style="175" customWidth="1"/>
    <col min="12" max="12" width="9.33203125" style="175" customWidth="1"/>
    <col min="13" max="18" width="9.33203125" style="175" hidden="1" customWidth="1"/>
    <col min="19" max="19" width="8.16015625" style="175" hidden="1" customWidth="1"/>
    <col min="20" max="20" width="29.66015625" style="175" hidden="1" customWidth="1"/>
    <col min="21" max="21" width="16.33203125" style="175" hidden="1" customWidth="1"/>
    <col min="22" max="22" width="12.33203125" style="175" customWidth="1"/>
    <col min="23" max="23" width="16.33203125" style="175" customWidth="1"/>
    <col min="24" max="24" width="12.33203125" style="175" customWidth="1"/>
    <col min="25" max="25" width="15" style="175" customWidth="1"/>
    <col min="26" max="26" width="11" style="175" customWidth="1"/>
    <col min="27" max="27" width="15" style="175" customWidth="1"/>
    <col min="28" max="28" width="16.33203125" style="175" customWidth="1"/>
    <col min="29" max="29" width="11" style="175" customWidth="1"/>
    <col min="30" max="30" width="15" style="175" customWidth="1"/>
    <col min="31" max="31" width="16.33203125" style="175" customWidth="1"/>
    <col min="32" max="43" width="9.33203125" style="175" customWidth="1"/>
    <col min="44" max="65" width="9.33203125" style="175" hidden="1" customWidth="1"/>
    <col min="66" max="16384" width="9.33203125" style="175" customWidth="1"/>
  </cols>
  <sheetData>
    <row r="1" spans="1:70" ht="21.75" customHeight="1">
      <c r="A1" s="89"/>
      <c r="B1" s="8"/>
      <c r="C1" s="8"/>
      <c r="D1" s="9" t="s">
        <v>1173</v>
      </c>
      <c r="E1" s="8"/>
      <c r="F1" s="173" t="s">
        <v>1279</v>
      </c>
      <c r="G1" s="357" t="s">
        <v>1280</v>
      </c>
      <c r="H1" s="357"/>
      <c r="I1" s="8"/>
      <c r="J1" s="173" t="s">
        <v>1281</v>
      </c>
      <c r="K1" s="9" t="s">
        <v>1282</v>
      </c>
      <c r="L1" s="173" t="s">
        <v>1283</v>
      </c>
      <c r="M1" s="173"/>
      <c r="N1" s="173"/>
      <c r="O1" s="173"/>
      <c r="P1" s="173"/>
      <c r="Q1" s="173"/>
      <c r="R1" s="173"/>
      <c r="S1" s="173"/>
      <c r="T1" s="173"/>
      <c r="U1" s="174"/>
      <c r="V1" s="174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</row>
    <row r="2" spans="3:46" ht="36.95" customHeight="1">
      <c r="L2" s="362" t="s">
        <v>1180</v>
      </c>
      <c r="M2" s="363"/>
      <c r="N2" s="363"/>
      <c r="O2" s="363"/>
      <c r="P2" s="363"/>
      <c r="Q2" s="363"/>
      <c r="R2" s="363"/>
      <c r="S2" s="363"/>
      <c r="T2" s="363"/>
      <c r="U2" s="363"/>
      <c r="V2" s="363"/>
      <c r="AT2" s="176" t="s">
        <v>1260</v>
      </c>
    </row>
    <row r="3" spans="2:46" ht="6.95" customHeight="1">
      <c r="B3" s="177"/>
      <c r="C3" s="178"/>
      <c r="D3" s="178"/>
      <c r="E3" s="178"/>
      <c r="F3" s="178"/>
      <c r="G3" s="178"/>
      <c r="H3" s="178"/>
      <c r="I3" s="178"/>
      <c r="J3" s="178"/>
      <c r="K3" s="179"/>
      <c r="AT3" s="176" t="s">
        <v>1257</v>
      </c>
    </row>
    <row r="4" spans="2:46" ht="36.95" customHeight="1">
      <c r="B4" s="180"/>
      <c r="C4" s="181"/>
      <c r="D4" s="182" t="s">
        <v>1284</v>
      </c>
      <c r="E4" s="181"/>
      <c r="F4" s="181"/>
      <c r="G4" s="181"/>
      <c r="H4" s="181"/>
      <c r="I4" s="181"/>
      <c r="J4" s="181"/>
      <c r="K4" s="183"/>
      <c r="M4" s="184" t="s">
        <v>1185</v>
      </c>
      <c r="AT4" s="176" t="s">
        <v>1178</v>
      </c>
    </row>
    <row r="5" spans="2:11" ht="6.95" customHeight="1">
      <c r="B5" s="180"/>
      <c r="C5" s="181"/>
      <c r="D5" s="181"/>
      <c r="E5" s="181"/>
      <c r="F5" s="181"/>
      <c r="G5" s="181"/>
      <c r="H5" s="181"/>
      <c r="I5" s="181"/>
      <c r="J5" s="181"/>
      <c r="K5" s="183"/>
    </row>
    <row r="6" spans="2:11" ht="15">
      <c r="B6" s="180"/>
      <c r="C6" s="181"/>
      <c r="D6" s="185" t="s">
        <v>1191</v>
      </c>
      <c r="E6" s="181"/>
      <c r="F6" s="181"/>
      <c r="G6" s="181"/>
      <c r="H6" s="181"/>
      <c r="I6" s="181"/>
      <c r="J6" s="181"/>
      <c r="K6" s="183"/>
    </row>
    <row r="7" spans="2:11" ht="16.5" customHeight="1">
      <c r="B7" s="180"/>
      <c r="C7" s="181"/>
      <c r="D7" s="181"/>
      <c r="E7" s="358" t="str">
        <f>'Rekapitulace stavby'!K6</f>
        <v>Chlum Sv. Máří - Inženýrské sítě pro 8 RD</v>
      </c>
      <c r="F7" s="359"/>
      <c r="G7" s="359"/>
      <c r="H7" s="359"/>
      <c r="I7" s="181"/>
      <c r="J7" s="181"/>
      <c r="K7" s="183"/>
    </row>
    <row r="8" spans="2:11" s="186" customFormat="1" ht="15">
      <c r="B8" s="187"/>
      <c r="C8" s="188"/>
      <c r="D8" s="185" t="s">
        <v>1285</v>
      </c>
      <c r="E8" s="188"/>
      <c r="F8" s="188"/>
      <c r="G8" s="188"/>
      <c r="H8" s="188"/>
      <c r="I8" s="188"/>
      <c r="J8" s="188"/>
      <c r="K8" s="189"/>
    </row>
    <row r="9" spans="2:11" s="186" customFormat="1" ht="36.95" customHeight="1">
      <c r="B9" s="187"/>
      <c r="C9" s="188"/>
      <c r="D9" s="188"/>
      <c r="E9" s="360" t="s">
        <v>1644</v>
      </c>
      <c r="F9" s="361"/>
      <c r="G9" s="361"/>
      <c r="H9" s="361"/>
      <c r="I9" s="188"/>
      <c r="J9" s="188"/>
      <c r="K9" s="189"/>
    </row>
    <row r="10" spans="2:11" s="186" customFormat="1" ht="13.5">
      <c r="B10" s="187"/>
      <c r="C10" s="188"/>
      <c r="D10" s="188"/>
      <c r="E10" s="188"/>
      <c r="F10" s="188"/>
      <c r="G10" s="188"/>
      <c r="H10" s="188"/>
      <c r="I10" s="188"/>
      <c r="J10" s="188"/>
      <c r="K10" s="189"/>
    </row>
    <row r="11" spans="2:11" s="186" customFormat="1" ht="14.45" customHeight="1">
      <c r="B11" s="187"/>
      <c r="C11" s="188"/>
      <c r="D11" s="185" t="s">
        <v>1194</v>
      </c>
      <c r="E11" s="188"/>
      <c r="F11" s="190" t="s">
        <v>1177</v>
      </c>
      <c r="G11" s="188"/>
      <c r="H11" s="188"/>
      <c r="I11" s="185" t="s">
        <v>1195</v>
      </c>
      <c r="J11" s="190" t="s">
        <v>1177</v>
      </c>
      <c r="K11" s="189"/>
    </row>
    <row r="12" spans="2:11" s="186" customFormat="1" ht="14.45" customHeight="1">
      <c r="B12" s="187"/>
      <c r="C12" s="188"/>
      <c r="D12" s="185" t="s">
        <v>1197</v>
      </c>
      <c r="E12" s="188"/>
      <c r="F12" s="190" t="s">
        <v>1198</v>
      </c>
      <c r="G12" s="188"/>
      <c r="H12" s="188"/>
      <c r="I12" s="185" t="s">
        <v>1199</v>
      </c>
      <c r="J12" s="191" t="str">
        <f>'Rekapitulace stavby'!AN8</f>
        <v>3.10.2017</v>
      </c>
      <c r="K12" s="189"/>
    </row>
    <row r="13" spans="2:11" s="186" customFormat="1" ht="10.9" customHeight="1">
      <c r="B13" s="187"/>
      <c r="C13" s="188"/>
      <c r="D13" s="188"/>
      <c r="E13" s="188"/>
      <c r="F13" s="188"/>
      <c r="G13" s="188"/>
      <c r="H13" s="188"/>
      <c r="I13" s="188"/>
      <c r="J13" s="188"/>
      <c r="K13" s="189"/>
    </row>
    <row r="14" spans="2:11" s="186" customFormat="1" ht="14.45" customHeight="1">
      <c r="B14" s="187"/>
      <c r="C14" s="188"/>
      <c r="D14" s="185" t="s">
        <v>1203</v>
      </c>
      <c r="E14" s="188"/>
      <c r="F14" s="188"/>
      <c r="G14" s="188"/>
      <c r="H14" s="188"/>
      <c r="I14" s="185" t="s">
        <v>1204</v>
      </c>
      <c r="J14" s="190" t="str">
        <f>IF('Rekapitulace stavby'!AN10="","",'Rekapitulace stavby'!AN10)</f>
        <v/>
      </c>
      <c r="K14" s="189"/>
    </row>
    <row r="15" spans="2:11" s="186" customFormat="1" ht="18" customHeight="1">
      <c r="B15" s="187"/>
      <c r="C15" s="188"/>
      <c r="D15" s="188"/>
      <c r="E15" s="190" t="str">
        <f>IF('Rekapitulace stavby'!E11="","",'Rekapitulace stavby'!E11)</f>
        <v xml:space="preserve"> </v>
      </c>
      <c r="F15" s="188"/>
      <c r="G15" s="188"/>
      <c r="H15" s="188"/>
      <c r="I15" s="185" t="s">
        <v>1206</v>
      </c>
      <c r="J15" s="190" t="str">
        <f>IF('Rekapitulace stavby'!AN11="","",'Rekapitulace stavby'!AN11)</f>
        <v/>
      </c>
      <c r="K15" s="189"/>
    </row>
    <row r="16" spans="2:11" s="186" customFormat="1" ht="6.95" customHeight="1">
      <c r="B16" s="187"/>
      <c r="C16" s="188"/>
      <c r="D16" s="188"/>
      <c r="E16" s="188"/>
      <c r="F16" s="188"/>
      <c r="G16" s="188"/>
      <c r="H16" s="188"/>
      <c r="I16" s="188"/>
      <c r="J16" s="188"/>
      <c r="K16" s="189"/>
    </row>
    <row r="17" spans="2:11" s="186" customFormat="1" ht="14.45" customHeight="1">
      <c r="B17" s="187"/>
      <c r="C17" s="188"/>
      <c r="D17" s="185" t="s">
        <v>1207</v>
      </c>
      <c r="E17" s="188"/>
      <c r="F17" s="188"/>
      <c r="G17" s="188"/>
      <c r="H17" s="188"/>
      <c r="I17" s="185" t="s">
        <v>1204</v>
      </c>
      <c r="J17" s="190" t="str">
        <f>IF('Rekapitulace stavby'!AN13="Vyplň údaj","",IF('Rekapitulace stavby'!AN13="","",'Rekapitulace stavby'!AN13))</f>
        <v/>
      </c>
      <c r="K17" s="189"/>
    </row>
    <row r="18" spans="2:11" s="186" customFormat="1" ht="18" customHeight="1">
      <c r="B18" s="187"/>
      <c r="C18" s="188"/>
      <c r="D18" s="188"/>
      <c r="E18" s="190" t="str">
        <f>IF('Rekapitulace stavby'!E14="Vyplň údaj","",IF('Rekapitulace stavby'!E14="","",'Rekapitulace stavby'!E14))</f>
        <v/>
      </c>
      <c r="F18" s="188"/>
      <c r="G18" s="188"/>
      <c r="H18" s="188"/>
      <c r="I18" s="185" t="s">
        <v>1206</v>
      </c>
      <c r="J18" s="190" t="str">
        <f>IF('Rekapitulace stavby'!AN14="Vyplň údaj","",IF('Rekapitulace stavby'!AN14="","",'Rekapitulace stavby'!AN14))</f>
        <v/>
      </c>
      <c r="K18" s="189"/>
    </row>
    <row r="19" spans="2:11" s="186" customFormat="1" ht="6.95" customHeight="1">
      <c r="B19" s="187"/>
      <c r="C19" s="188"/>
      <c r="D19" s="188"/>
      <c r="E19" s="188"/>
      <c r="F19" s="188"/>
      <c r="G19" s="188"/>
      <c r="H19" s="188"/>
      <c r="I19" s="188"/>
      <c r="J19" s="188"/>
      <c r="K19" s="189"/>
    </row>
    <row r="20" spans="2:11" s="186" customFormat="1" ht="14.45" customHeight="1">
      <c r="B20" s="187"/>
      <c r="C20" s="188"/>
      <c r="D20" s="185" t="s">
        <v>1209</v>
      </c>
      <c r="E20" s="188"/>
      <c r="F20" s="188"/>
      <c r="G20" s="188"/>
      <c r="H20" s="188"/>
      <c r="I20" s="185" t="s">
        <v>1204</v>
      </c>
      <c r="J20" s="190" t="s">
        <v>1177</v>
      </c>
      <c r="K20" s="189"/>
    </row>
    <row r="21" spans="2:11" s="186" customFormat="1" ht="18" customHeight="1">
      <c r="B21" s="187"/>
      <c r="C21" s="188"/>
      <c r="D21" s="188"/>
      <c r="E21" s="190" t="s">
        <v>1210</v>
      </c>
      <c r="F21" s="188"/>
      <c r="G21" s="188"/>
      <c r="H21" s="188"/>
      <c r="I21" s="185" t="s">
        <v>1206</v>
      </c>
      <c r="J21" s="190" t="s">
        <v>1177</v>
      </c>
      <c r="K21" s="189"/>
    </row>
    <row r="22" spans="2:11" s="186" customFormat="1" ht="6.95" customHeight="1">
      <c r="B22" s="187"/>
      <c r="C22" s="188"/>
      <c r="D22" s="188"/>
      <c r="E22" s="188"/>
      <c r="F22" s="188"/>
      <c r="G22" s="188"/>
      <c r="H22" s="188"/>
      <c r="I22" s="188"/>
      <c r="J22" s="188"/>
      <c r="K22" s="189"/>
    </row>
    <row r="23" spans="2:11" s="186" customFormat="1" ht="14.45" customHeight="1">
      <c r="B23" s="187"/>
      <c r="C23" s="188"/>
      <c r="D23" s="185" t="s">
        <v>1212</v>
      </c>
      <c r="E23" s="188"/>
      <c r="F23" s="188"/>
      <c r="G23" s="188"/>
      <c r="H23" s="188"/>
      <c r="I23" s="188"/>
      <c r="J23" s="188"/>
      <c r="K23" s="189"/>
    </row>
    <row r="24" spans="2:11" s="195" customFormat="1" ht="85.5" customHeight="1">
      <c r="B24" s="192"/>
      <c r="C24" s="193"/>
      <c r="D24" s="193"/>
      <c r="E24" s="364" t="s">
        <v>1287</v>
      </c>
      <c r="F24" s="364"/>
      <c r="G24" s="364"/>
      <c r="H24" s="364"/>
      <c r="I24" s="193"/>
      <c r="J24" s="193"/>
      <c r="K24" s="194"/>
    </row>
    <row r="25" spans="2:11" s="186" customFormat="1" ht="6.95" customHeight="1">
      <c r="B25" s="187"/>
      <c r="C25" s="188"/>
      <c r="D25" s="188"/>
      <c r="E25" s="188"/>
      <c r="F25" s="188"/>
      <c r="G25" s="188"/>
      <c r="H25" s="188"/>
      <c r="I25" s="188"/>
      <c r="J25" s="188"/>
      <c r="K25" s="189"/>
    </row>
    <row r="26" spans="2:11" s="186" customFormat="1" ht="6.95" customHeight="1">
      <c r="B26" s="187"/>
      <c r="C26" s="188"/>
      <c r="D26" s="196"/>
      <c r="E26" s="196"/>
      <c r="F26" s="196"/>
      <c r="G26" s="196"/>
      <c r="H26" s="196"/>
      <c r="I26" s="196"/>
      <c r="J26" s="196"/>
      <c r="K26" s="197"/>
    </row>
    <row r="27" spans="2:11" s="186" customFormat="1" ht="25.35" customHeight="1">
      <c r="B27" s="187"/>
      <c r="C27" s="188"/>
      <c r="D27" s="198" t="s">
        <v>1214</v>
      </c>
      <c r="E27" s="188"/>
      <c r="F27" s="188"/>
      <c r="G27" s="188"/>
      <c r="H27" s="188"/>
      <c r="I27" s="188"/>
      <c r="J27" s="199">
        <f>ROUND(J84,2)</f>
        <v>0</v>
      </c>
      <c r="K27" s="189"/>
    </row>
    <row r="28" spans="2:11" s="186" customFormat="1" ht="6.95" customHeight="1">
      <c r="B28" s="187"/>
      <c r="C28" s="188"/>
      <c r="D28" s="196"/>
      <c r="E28" s="196"/>
      <c r="F28" s="196"/>
      <c r="G28" s="196"/>
      <c r="H28" s="196"/>
      <c r="I28" s="196"/>
      <c r="J28" s="196"/>
      <c r="K28" s="197"/>
    </row>
    <row r="29" spans="2:11" s="186" customFormat="1" ht="14.45" customHeight="1">
      <c r="B29" s="187"/>
      <c r="C29" s="188"/>
      <c r="D29" s="188"/>
      <c r="E29" s="188"/>
      <c r="F29" s="200" t="s">
        <v>1216</v>
      </c>
      <c r="G29" s="188"/>
      <c r="H29" s="188"/>
      <c r="I29" s="200" t="s">
        <v>1215</v>
      </c>
      <c r="J29" s="200" t="s">
        <v>1217</v>
      </c>
      <c r="K29" s="189"/>
    </row>
    <row r="30" spans="2:11" s="186" customFormat="1" ht="14.45" customHeight="1">
      <c r="B30" s="187"/>
      <c r="C30" s="188"/>
      <c r="D30" s="201" t="s">
        <v>1218</v>
      </c>
      <c r="E30" s="201" t="s">
        <v>1219</v>
      </c>
      <c r="F30" s="202">
        <f>ROUND(SUM(BE84:BE314),2)</f>
        <v>0</v>
      </c>
      <c r="G30" s="188"/>
      <c r="H30" s="188"/>
      <c r="I30" s="203">
        <v>0.21</v>
      </c>
      <c r="J30" s="202">
        <f>ROUND(ROUND((SUM(BE84:BE314)),2)*I30,2)</f>
        <v>0</v>
      </c>
      <c r="K30" s="189"/>
    </row>
    <row r="31" spans="2:11" s="186" customFormat="1" ht="14.45" customHeight="1">
      <c r="B31" s="187"/>
      <c r="C31" s="188"/>
      <c r="D31" s="188"/>
      <c r="E31" s="201" t="s">
        <v>1220</v>
      </c>
      <c r="F31" s="202">
        <f>ROUND(SUM(BF84:BF314),2)</f>
        <v>0</v>
      </c>
      <c r="G31" s="188"/>
      <c r="H31" s="188"/>
      <c r="I31" s="203">
        <v>0.15</v>
      </c>
      <c r="J31" s="202">
        <f>ROUND(ROUND((SUM(BF84:BF314)),2)*I31,2)</f>
        <v>0</v>
      </c>
      <c r="K31" s="189"/>
    </row>
    <row r="32" spans="2:11" s="186" customFormat="1" ht="14.45" customHeight="1" hidden="1">
      <c r="B32" s="187"/>
      <c r="C32" s="188"/>
      <c r="D32" s="188"/>
      <c r="E32" s="201" t="s">
        <v>1221</v>
      </c>
      <c r="F32" s="202">
        <f>ROUND(SUM(BG84:BG314),2)</f>
        <v>0</v>
      </c>
      <c r="G32" s="188"/>
      <c r="H32" s="188"/>
      <c r="I32" s="203">
        <v>0.21</v>
      </c>
      <c r="J32" s="202">
        <v>0</v>
      </c>
      <c r="K32" s="189"/>
    </row>
    <row r="33" spans="2:11" s="186" customFormat="1" ht="14.45" customHeight="1" hidden="1">
      <c r="B33" s="187"/>
      <c r="C33" s="188"/>
      <c r="D33" s="188"/>
      <c r="E33" s="201" t="s">
        <v>1222</v>
      </c>
      <c r="F33" s="202">
        <f>ROUND(SUM(BH84:BH314),2)</f>
        <v>0</v>
      </c>
      <c r="G33" s="188"/>
      <c r="H33" s="188"/>
      <c r="I33" s="203">
        <v>0.15</v>
      </c>
      <c r="J33" s="202">
        <v>0</v>
      </c>
      <c r="K33" s="189"/>
    </row>
    <row r="34" spans="2:11" s="186" customFormat="1" ht="14.45" customHeight="1" hidden="1">
      <c r="B34" s="187"/>
      <c r="C34" s="188"/>
      <c r="D34" s="188"/>
      <c r="E34" s="201" t="s">
        <v>1223</v>
      </c>
      <c r="F34" s="202">
        <f>ROUND(SUM(BI84:BI314),2)</f>
        <v>0</v>
      </c>
      <c r="G34" s="188"/>
      <c r="H34" s="188"/>
      <c r="I34" s="203">
        <v>0</v>
      </c>
      <c r="J34" s="202">
        <v>0</v>
      </c>
      <c r="K34" s="189"/>
    </row>
    <row r="35" spans="2:11" s="186" customFormat="1" ht="6.95" customHeight="1">
      <c r="B35" s="187"/>
      <c r="C35" s="188"/>
      <c r="D35" s="188"/>
      <c r="E35" s="188"/>
      <c r="F35" s="188"/>
      <c r="G35" s="188"/>
      <c r="H35" s="188"/>
      <c r="I35" s="188"/>
      <c r="J35" s="188"/>
      <c r="K35" s="189"/>
    </row>
    <row r="36" spans="2:11" s="186" customFormat="1" ht="25.35" customHeight="1">
      <c r="B36" s="187"/>
      <c r="C36" s="204"/>
      <c r="D36" s="205" t="s">
        <v>1224</v>
      </c>
      <c r="E36" s="206"/>
      <c r="F36" s="206"/>
      <c r="G36" s="207" t="s">
        <v>1225</v>
      </c>
      <c r="H36" s="208" t="s">
        <v>1226</v>
      </c>
      <c r="I36" s="206"/>
      <c r="J36" s="209">
        <f>SUM(J27:J34)</f>
        <v>0</v>
      </c>
      <c r="K36" s="210"/>
    </row>
    <row r="37" spans="2:11" s="186" customFormat="1" ht="14.45" customHeight="1">
      <c r="B37" s="211"/>
      <c r="C37" s="212"/>
      <c r="D37" s="212"/>
      <c r="E37" s="212"/>
      <c r="F37" s="212"/>
      <c r="G37" s="212"/>
      <c r="H37" s="212"/>
      <c r="I37" s="212"/>
      <c r="J37" s="212"/>
      <c r="K37" s="213"/>
    </row>
    <row r="41" spans="2:11" s="186" customFormat="1" ht="6.95" customHeight="1">
      <c r="B41" s="214"/>
      <c r="C41" s="215"/>
      <c r="D41" s="215"/>
      <c r="E41" s="215"/>
      <c r="F41" s="215"/>
      <c r="G41" s="215"/>
      <c r="H41" s="215"/>
      <c r="I41" s="215"/>
      <c r="J41" s="215"/>
      <c r="K41" s="216"/>
    </row>
    <row r="42" spans="2:11" s="186" customFormat="1" ht="36.95" customHeight="1">
      <c r="B42" s="187"/>
      <c r="C42" s="182" t="s">
        <v>1288</v>
      </c>
      <c r="D42" s="188"/>
      <c r="E42" s="188"/>
      <c r="F42" s="188"/>
      <c r="G42" s="188"/>
      <c r="H42" s="188"/>
      <c r="I42" s="188"/>
      <c r="J42" s="188"/>
      <c r="K42" s="189"/>
    </row>
    <row r="43" spans="2:11" s="186" customFormat="1" ht="6.95" customHeight="1">
      <c r="B43" s="187"/>
      <c r="C43" s="188"/>
      <c r="D43" s="188"/>
      <c r="E43" s="188"/>
      <c r="F43" s="188"/>
      <c r="G43" s="188"/>
      <c r="H43" s="188"/>
      <c r="I43" s="188"/>
      <c r="J43" s="188"/>
      <c r="K43" s="189"/>
    </row>
    <row r="44" spans="2:11" s="186" customFormat="1" ht="14.45" customHeight="1">
      <c r="B44" s="187"/>
      <c r="C44" s="185" t="s">
        <v>1191</v>
      </c>
      <c r="D44" s="188"/>
      <c r="E44" s="188"/>
      <c r="F44" s="188"/>
      <c r="G44" s="188"/>
      <c r="H44" s="188"/>
      <c r="I44" s="188"/>
      <c r="J44" s="188"/>
      <c r="K44" s="189"/>
    </row>
    <row r="45" spans="2:11" s="186" customFormat="1" ht="16.5" customHeight="1">
      <c r="B45" s="187"/>
      <c r="C45" s="188"/>
      <c r="D45" s="188"/>
      <c r="E45" s="358" t="str">
        <f>E7</f>
        <v>Chlum Sv. Máří - Inženýrské sítě pro 8 RD</v>
      </c>
      <c r="F45" s="359"/>
      <c r="G45" s="359"/>
      <c r="H45" s="359"/>
      <c r="I45" s="188"/>
      <c r="J45" s="188"/>
      <c r="K45" s="189"/>
    </row>
    <row r="46" spans="2:11" s="186" customFormat="1" ht="14.45" customHeight="1">
      <c r="B46" s="187"/>
      <c r="C46" s="185" t="s">
        <v>1285</v>
      </c>
      <c r="D46" s="188"/>
      <c r="E46" s="188"/>
      <c r="F46" s="188"/>
      <c r="G46" s="188"/>
      <c r="H46" s="188"/>
      <c r="I46" s="188"/>
      <c r="J46" s="188"/>
      <c r="K46" s="189"/>
    </row>
    <row r="47" spans="2:11" s="186" customFormat="1" ht="17.25" customHeight="1">
      <c r="B47" s="187"/>
      <c r="C47" s="188"/>
      <c r="D47" s="188"/>
      <c r="E47" s="360" t="str">
        <f>E9</f>
        <v>SO 02 - Vodovod</v>
      </c>
      <c r="F47" s="361"/>
      <c r="G47" s="361"/>
      <c r="H47" s="361"/>
      <c r="I47" s="188"/>
      <c r="J47" s="188"/>
      <c r="K47" s="189"/>
    </row>
    <row r="48" spans="2:11" s="186" customFormat="1" ht="6.95" customHeight="1">
      <c r="B48" s="187"/>
      <c r="C48" s="188"/>
      <c r="D48" s="188"/>
      <c r="E48" s="188"/>
      <c r="F48" s="188"/>
      <c r="G48" s="188"/>
      <c r="H48" s="188"/>
      <c r="I48" s="188"/>
      <c r="J48" s="188"/>
      <c r="K48" s="189"/>
    </row>
    <row r="49" spans="2:11" s="186" customFormat="1" ht="18" customHeight="1">
      <c r="B49" s="187"/>
      <c r="C49" s="185" t="s">
        <v>1197</v>
      </c>
      <c r="D49" s="188"/>
      <c r="E49" s="188"/>
      <c r="F49" s="190" t="str">
        <f>F12</f>
        <v>Chlum Sv. Máří</v>
      </c>
      <c r="G49" s="188"/>
      <c r="H49" s="188"/>
      <c r="I49" s="185" t="s">
        <v>1199</v>
      </c>
      <c r="J49" s="191" t="str">
        <f>IF(J12="","",J12)</f>
        <v>3.10.2017</v>
      </c>
      <c r="K49" s="189"/>
    </row>
    <row r="50" spans="2:11" s="186" customFormat="1" ht="6.95" customHeight="1">
      <c r="B50" s="187"/>
      <c r="C50" s="188"/>
      <c r="D50" s="188"/>
      <c r="E50" s="188"/>
      <c r="F50" s="188"/>
      <c r="G50" s="188"/>
      <c r="H50" s="188"/>
      <c r="I50" s="188"/>
      <c r="J50" s="188"/>
      <c r="K50" s="189"/>
    </row>
    <row r="51" spans="2:11" s="186" customFormat="1" ht="15">
      <c r="B51" s="187"/>
      <c r="C51" s="185" t="s">
        <v>1203</v>
      </c>
      <c r="D51" s="188"/>
      <c r="E51" s="188"/>
      <c r="F51" s="190" t="str">
        <f>E15</f>
        <v xml:space="preserve"> </v>
      </c>
      <c r="G51" s="188"/>
      <c r="H51" s="188"/>
      <c r="I51" s="185" t="s">
        <v>1209</v>
      </c>
      <c r="J51" s="364" t="str">
        <f>E21</f>
        <v>KV ENGINEERING s.r.o.</v>
      </c>
      <c r="K51" s="189"/>
    </row>
    <row r="52" spans="2:11" s="186" customFormat="1" ht="14.45" customHeight="1">
      <c r="B52" s="187"/>
      <c r="C52" s="185" t="s">
        <v>1207</v>
      </c>
      <c r="D52" s="188"/>
      <c r="E52" s="188"/>
      <c r="F52" s="190" t="str">
        <f>IF(E18="","",E18)</f>
        <v/>
      </c>
      <c r="G52" s="188"/>
      <c r="H52" s="188"/>
      <c r="I52" s="188"/>
      <c r="J52" s="365"/>
      <c r="K52" s="189"/>
    </row>
    <row r="53" spans="2:11" s="186" customFormat="1" ht="10.35" customHeight="1">
      <c r="B53" s="187"/>
      <c r="C53" s="188"/>
      <c r="D53" s="188"/>
      <c r="E53" s="188"/>
      <c r="F53" s="188"/>
      <c r="G53" s="188"/>
      <c r="H53" s="188"/>
      <c r="I53" s="188"/>
      <c r="J53" s="188"/>
      <c r="K53" s="189"/>
    </row>
    <row r="54" spans="2:11" s="186" customFormat="1" ht="29.25" customHeight="1">
      <c r="B54" s="187"/>
      <c r="C54" s="217" t="s">
        <v>1289</v>
      </c>
      <c r="D54" s="204"/>
      <c r="E54" s="204"/>
      <c r="F54" s="204"/>
      <c r="G54" s="204"/>
      <c r="H54" s="204"/>
      <c r="I54" s="204"/>
      <c r="J54" s="218" t="s">
        <v>1290</v>
      </c>
      <c r="K54" s="219"/>
    </row>
    <row r="55" spans="2:11" s="186" customFormat="1" ht="10.35" customHeight="1">
      <c r="B55" s="187"/>
      <c r="C55" s="188"/>
      <c r="D55" s="188"/>
      <c r="E55" s="188"/>
      <c r="F55" s="188"/>
      <c r="G55" s="188"/>
      <c r="H55" s="188"/>
      <c r="I55" s="188"/>
      <c r="J55" s="188"/>
      <c r="K55" s="189"/>
    </row>
    <row r="56" spans="2:47" s="186" customFormat="1" ht="29.25" customHeight="1">
      <c r="B56" s="187"/>
      <c r="C56" s="220" t="s">
        <v>1291</v>
      </c>
      <c r="D56" s="188"/>
      <c r="E56" s="188"/>
      <c r="F56" s="188"/>
      <c r="G56" s="188"/>
      <c r="H56" s="188"/>
      <c r="I56" s="188"/>
      <c r="J56" s="199">
        <f>J84</f>
        <v>0</v>
      </c>
      <c r="K56" s="189"/>
      <c r="AU56" s="176" t="s">
        <v>1292</v>
      </c>
    </row>
    <row r="57" spans="2:11" s="227" customFormat="1" ht="24.95" customHeight="1">
      <c r="B57" s="221"/>
      <c r="C57" s="222"/>
      <c r="D57" s="223" t="s">
        <v>1293</v>
      </c>
      <c r="E57" s="224"/>
      <c r="F57" s="224"/>
      <c r="G57" s="224"/>
      <c r="H57" s="224"/>
      <c r="I57" s="224"/>
      <c r="J57" s="225">
        <f>J85</f>
        <v>0</v>
      </c>
      <c r="K57" s="226"/>
    </row>
    <row r="58" spans="2:11" s="234" customFormat="1" ht="19.9" customHeight="1">
      <c r="B58" s="228"/>
      <c r="C58" s="229"/>
      <c r="D58" s="230" t="s">
        <v>1645</v>
      </c>
      <c r="E58" s="231"/>
      <c r="F58" s="231"/>
      <c r="G58" s="231"/>
      <c r="H58" s="231"/>
      <c r="I58" s="231"/>
      <c r="J58" s="232">
        <f>J86</f>
        <v>0</v>
      </c>
      <c r="K58" s="233"/>
    </row>
    <row r="59" spans="2:11" s="234" customFormat="1" ht="19.9" customHeight="1">
      <c r="B59" s="228"/>
      <c r="C59" s="229"/>
      <c r="D59" s="230" t="s">
        <v>1646</v>
      </c>
      <c r="E59" s="231"/>
      <c r="F59" s="231"/>
      <c r="G59" s="231"/>
      <c r="H59" s="231"/>
      <c r="I59" s="231"/>
      <c r="J59" s="232">
        <f>J174</f>
        <v>0</v>
      </c>
      <c r="K59" s="233"/>
    </row>
    <row r="60" spans="2:11" s="234" customFormat="1" ht="19.9" customHeight="1">
      <c r="B60" s="228"/>
      <c r="C60" s="229"/>
      <c r="D60" s="230" t="s">
        <v>1647</v>
      </c>
      <c r="E60" s="231"/>
      <c r="F60" s="231"/>
      <c r="G60" s="231"/>
      <c r="H60" s="231"/>
      <c r="I60" s="231"/>
      <c r="J60" s="232">
        <f>J187</f>
        <v>0</v>
      </c>
      <c r="K60" s="233"/>
    </row>
    <row r="61" spans="2:11" s="227" customFormat="1" ht="24.95" customHeight="1">
      <c r="B61" s="221"/>
      <c r="C61" s="222"/>
      <c r="D61" s="223" t="s">
        <v>1648</v>
      </c>
      <c r="E61" s="224"/>
      <c r="F61" s="224"/>
      <c r="G61" s="224"/>
      <c r="H61" s="224"/>
      <c r="I61" s="224"/>
      <c r="J61" s="225">
        <f>J297</f>
        <v>0</v>
      </c>
      <c r="K61" s="226"/>
    </row>
    <row r="62" spans="2:11" s="227" customFormat="1" ht="24.95" customHeight="1">
      <c r="B62" s="221"/>
      <c r="C62" s="222"/>
      <c r="D62" s="223" t="s">
        <v>1649</v>
      </c>
      <c r="E62" s="224"/>
      <c r="F62" s="224"/>
      <c r="G62" s="224"/>
      <c r="H62" s="224"/>
      <c r="I62" s="224"/>
      <c r="J62" s="225">
        <f>J300</f>
        <v>0</v>
      </c>
      <c r="K62" s="226"/>
    </row>
    <row r="63" spans="2:11" s="234" customFormat="1" ht="19.9" customHeight="1">
      <c r="B63" s="228"/>
      <c r="C63" s="229"/>
      <c r="D63" s="230" t="s">
        <v>1650</v>
      </c>
      <c r="E63" s="231"/>
      <c r="F63" s="231"/>
      <c r="G63" s="231"/>
      <c r="H63" s="231"/>
      <c r="I63" s="231"/>
      <c r="J63" s="232">
        <f>J301</f>
        <v>0</v>
      </c>
      <c r="K63" s="233"/>
    </row>
    <row r="64" spans="2:11" s="234" customFormat="1" ht="19.9" customHeight="1">
      <c r="B64" s="228"/>
      <c r="C64" s="229"/>
      <c r="D64" s="230" t="s">
        <v>1651</v>
      </c>
      <c r="E64" s="231"/>
      <c r="F64" s="231"/>
      <c r="G64" s="231"/>
      <c r="H64" s="231"/>
      <c r="I64" s="231"/>
      <c r="J64" s="232">
        <f>J307</f>
        <v>0</v>
      </c>
      <c r="K64" s="233"/>
    </row>
    <row r="65" spans="2:11" s="186" customFormat="1" ht="21.75" customHeight="1">
      <c r="B65" s="187"/>
      <c r="C65" s="188"/>
      <c r="D65" s="188"/>
      <c r="E65" s="188"/>
      <c r="F65" s="188"/>
      <c r="G65" s="188"/>
      <c r="H65" s="188"/>
      <c r="I65" s="188"/>
      <c r="J65" s="188"/>
      <c r="K65" s="189"/>
    </row>
    <row r="66" spans="2:11" s="186" customFormat="1" ht="6.95" customHeight="1">
      <c r="B66" s="211"/>
      <c r="C66" s="212"/>
      <c r="D66" s="212"/>
      <c r="E66" s="212"/>
      <c r="F66" s="212"/>
      <c r="G66" s="212"/>
      <c r="H66" s="212"/>
      <c r="I66" s="212"/>
      <c r="J66" s="212"/>
      <c r="K66" s="213"/>
    </row>
    <row r="70" spans="2:12" s="186" customFormat="1" ht="6.95" customHeight="1">
      <c r="B70" s="214"/>
      <c r="C70" s="215"/>
      <c r="D70" s="215"/>
      <c r="E70" s="215"/>
      <c r="F70" s="215"/>
      <c r="G70" s="215"/>
      <c r="H70" s="215"/>
      <c r="I70" s="215"/>
      <c r="J70" s="215"/>
      <c r="K70" s="215"/>
      <c r="L70" s="187"/>
    </row>
    <row r="71" spans="2:12" s="186" customFormat="1" ht="36.95" customHeight="1">
      <c r="B71" s="187"/>
      <c r="C71" s="235" t="s">
        <v>1301</v>
      </c>
      <c r="L71" s="187"/>
    </row>
    <row r="72" spans="2:12" s="186" customFormat="1" ht="6.95" customHeight="1">
      <c r="B72" s="187"/>
      <c r="L72" s="187"/>
    </row>
    <row r="73" spans="2:12" s="186" customFormat="1" ht="14.45" customHeight="1">
      <c r="B73" s="187"/>
      <c r="C73" s="236" t="s">
        <v>1191</v>
      </c>
      <c r="L73" s="187"/>
    </row>
    <row r="74" spans="2:12" s="186" customFormat="1" ht="16.5" customHeight="1">
      <c r="B74" s="187"/>
      <c r="E74" s="366" t="str">
        <f>E7</f>
        <v>Chlum Sv. Máří - Inženýrské sítě pro 8 RD</v>
      </c>
      <c r="F74" s="367"/>
      <c r="G74" s="367"/>
      <c r="H74" s="367"/>
      <c r="L74" s="187"/>
    </row>
    <row r="75" spans="2:12" s="186" customFormat="1" ht="14.45" customHeight="1">
      <c r="B75" s="187"/>
      <c r="C75" s="236" t="s">
        <v>1285</v>
      </c>
      <c r="L75" s="187"/>
    </row>
    <row r="76" spans="2:12" s="186" customFormat="1" ht="17.25" customHeight="1">
      <c r="B76" s="187"/>
      <c r="E76" s="355" t="str">
        <f>E9</f>
        <v>SO 02 - Vodovod</v>
      </c>
      <c r="F76" s="356"/>
      <c r="G76" s="356"/>
      <c r="H76" s="356"/>
      <c r="L76" s="187"/>
    </row>
    <row r="77" spans="2:12" s="186" customFormat="1" ht="6.95" customHeight="1">
      <c r="B77" s="187"/>
      <c r="L77" s="187"/>
    </row>
    <row r="78" spans="2:12" s="186" customFormat="1" ht="18" customHeight="1">
      <c r="B78" s="187"/>
      <c r="C78" s="236" t="s">
        <v>1197</v>
      </c>
      <c r="F78" s="237" t="str">
        <f>F12</f>
        <v>Chlum Sv. Máří</v>
      </c>
      <c r="I78" s="236" t="s">
        <v>1199</v>
      </c>
      <c r="J78" s="238" t="str">
        <f>IF(J12="","",J12)</f>
        <v>3.10.2017</v>
      </c>
      <c r="L78" s="187"/>
    </row>
    <row r="79" spans="2:12" s="186" customFormat="1" ht="6.95" customHeight="1">
      <c r="B79" s="187"/>
      <c r="L79" s="187"/>
    </row>
    <row r="80" spans="2:12" s="186" customFormat="1" ht="15">
      <c r="B80" s="187"/>
      <c r="C80" s="236" t="s">
        <v>1203</v>
      </c>
      <c r="F80" s="237" t="str">
        <f>E15</f>
        <v xml:space="preserve"> </v>
      </c>
      <c r="I80" s="236" t="s">
        <v>1209</v>
      </c>
      <c r="J80" s="237" t="str">
        <f>E21</f>
        <v>KV ENGINEERING s.r.o.</v>
      </c>
      <c r="L80" s="187"/>
    </row>
    <row r="81" spans="2:12" s="186" customFormat="1" ht="14.45" customHeight="1">
      <c r="B81" s="187"/>
      <c r="C81" s="236" t="s">
        <v>1207</v>
      </c>
      <c r="F81" s="237" t="str">
        <f>IF(E18="","",E18)</f>
        <v/>
      </c>
      <c r="L81" s="187"/>
    </row>
    <row r="82" spans="2:12" s="186" customFormat="1" ht="10.35" customHeight="1">
      <c r="B82" s="187"/>
      <c r="L82" s="187"/>
    </row>
    <row r="83" spans="2:20" s="246" customFormat="1" ht="29.25" customHeight="1">
      <c r="B83" s="239"/>
      <c r="C83" s="240" t="s">
        <v>1302</v>
      </c>
      <c r="D83" s="241" t="s">
        <v>1233</v>
      </c>
      <c r="E83" s="241" t="s">
        <v>1229</v>
      </c>
      <c r="F83" s="241" t="s">
        <v>1303</v>
      </c>
      <c r="G83" s="241" t="s">
        <v>1304</v>
      </c>
      <c r="H83" s="241" t="s">
        <v>1305</v>
      </c>
      <c r="I83" s="241" t="s">
        <v>1306</v>
      </c>
      <c r="J83" s="241" t="s">
        <v>1290</v>
      </c>
      <c r="K83" s="242" t="s">
        <v>1307</v>
      </c>
      <c r="L83" s="239"/>
      <c r="M83" s="243" t="s">
        <v>1308</v>
      </c>
      <c r="N83" s="244" t="s">
        <v>1218</v>
      </c>
      <c r="O83" s="244" t="s">
        <v>1309</v>
      </c>
      <c r="P83" s="244" t="s">
        <v>1310</v>
      </c>
      <c r="Q83" s="244" t="s">
        <v>1311</v>
      </c>
      <c r="R83" s="244" t="s">
        <v>1312</v>
      </c>
      <c r="S83" s="244" t="s">
        <v>1313</v>
      </c>
      <c r="T83" s="245" t="s">
        <v>1314</v>
      </c>
    </row>
    <row r="84" spans="2:63" s="186" customFormat="1" ht="29.25" customHeight="1">
      <c r="B84" s="187"/>
      <c r="C84" s="247" t="s">
        <v>1291</v>
      </c>
      <c r="J84" s="248">
        <f>BK84</f>
        <v>0</v>
      </c>
      <c r="L84" s="187"/>
      <c r="M84" s="249"/>
      <c r="N84" s="196"/>
      <c r="O84" s="196"/>
      <c r="P84" s="250">
        <f>P85+P297+P300</f>
        <v>0</v>
      </c>
      <c r="Q84" s="196"/>
      <c r="R84" s="250">
        <f>R85+R297+R300</f>
        <v>290.89954992</v>
      </c>
      <c r="S84" s="196"/>
      <c r="T84" s="251">
        <f>T85+T297+T300</f>
        <v>0</v>
      </c>
      <c r="AT84" s="176" t="s">
        <v>1247</v>
      </c>
      <c r="AU84" s="176" t="s">
        <v>1292</v>
      </c>
      <c r="BK84" s="252">
        <f>BK85+BK297+BK300</f>
        <v>0</v>
      </c>
    </row>
    <row r="85" spans="2:63" s="254" customFormat="1" ht="37.35" customHeight="1">
      <c r="B85" s="253"/>
      <c r="D85" s="255" t="s">
        <v>1247</v>
      </c>
      <c r="E85" s="256" t="s">
        <v>1315</v>
      </c>
      <c r="F85" s="256" t="s">
        <v>1316</v>
      </c>
      <c r="J85" s="257">
        <f>BK85</f>
        <v>0</v>
      </c>
      <c r="L85" s="253"/>
      <c r="M85" s="258"/>
      <c r="N85" s="259"/>
      <c r="O85" s="259"/>
      <c r="P85" s="260">
        <f>P86+P174+P187</f>
        <v>0</v>
      </c>
      <c r="Q85" s="259"/>
      <c r="R85" s="260">
        <f>R86+R174+R187</f>
        <v>290.79375992</v>
      </c>
      <c r="S85" s="259"/>
      <c r="T85" s="261">
        <f>T86+T174+T187</f>
        <v>0</v>
      </c>
      <c r="AR85" s="255" t="s">
        <v>1196</v>
      </c>
      <c r="AT85" s="262" t="s">
        <v>1247</v>
      </c>
      <c r="AU85" s="262" t="s">
        <v>1248</v>
      </c>
      <c r="AY85" s="255" t="s">
        <v>1317</v>
      </c>
      <c r="BK85" s="263">
        <f>BK86+BK174+BK187</f>
        <v>0</v>
      </c>
    </row>
    <row r="86" spans="2:63" s="254" customFormat="1" ht="19.9" customHeight="1">
      <c r="B86" s="253"/>
      <c r="D86" s="255" t="s">
        <v>1247</v>
      </c>
      <c r="E86" s="264" t="s">
        <v>1196</v>
      </c>
      <c r="F86" s="264" t="s">
        <v>1652</v>
      </c>
      <c r="J86" s="265">
        <f>BK86</f>
        <v>0</v>
      </c>
      <c r="L86" s="253"/>
      <c r="M86" s="258"/>
      <c r="N86" s="259"/>
      <c r="O86" s="259"/>
      <c r="P86" s="260">
        <f>SUM(P87:P173)</f>
        <v>0</v>
      </c>
      <c r="Q86" s="259"/>
      <c r="R86" s="260">
        <f>SUM(R87:R173)</f>
        <v>227.356809</v>
      </c>
      <c r="S86" s="259"/>
      <c r="T86" s="261">
        <f>SUM(T87:T173)</f>
        <v>0</v>
      </c>
      <c r="AR86" s="255" t="s">
        <v>1196</v>
      </c>
      <c r="AT86" s="262" t="s">
        <v>1247</v>
      </c>
      <c r="AU86" s="262" t="s">
        <v>1196</v>
      </c>
      <c r="AY86" s="255" t="s">
        <v>1317</v>
      </c>
      <c r="BK86" s="263">
        <f>SUM(BK87:BK173)</f>
        <v>0</v>
      </c>
    </row>
    <row r="87" spans="2:65" s="186" customFormat="1" ht="16.5" customHeight="1">
      <c r="B87" s="187"/>
      <c r="C87" s="266" t="s">
        <v>1196</v>
      </c>
      <c r="D87" s="266" t="s">
        <v>1319</v>
      </c>
      <c r="E87" s="267" t="s">
        <v>1653</v>
      </c>
      <c r="F87" s="268" t="s">
        <v>1654</v>
      </c>
      <c r="G87" s="269" t="s">
        <v>1655</v>
      </c>
      <c r="H87" s="270">
        <v>100</v>
      </c>
      <c r="I87" s="91"/>
      <c r="J87" s="271">
        <f>ROUND(I87*H87,2)</f>
        <v>0</v>
      </c>
      <c r="K87" s="268" t="s">
        <v>1323</v>
      </c>
      <c r="L87" s="187"/>
      <c r="M87" s="272" t="s">
        <v>1177</v>
      </c>
      <c r="N87" s="273" t="s">
        <v>1219</v>
      </c>
      <c r="O87" s="188"/>
      <c r="P87" s="274">
        <f>O87*H87</f>
        <v>0</v>
      </c>
      <c r="Q87" s="274">
        <v>0</v>
      </c>
      <c r="R87" s="274">
        <f>Q87*H87</f>
        <v>0</v>
      </c>
      <c r="S87" s="274">
        <v>0</v>
      </c>
      <c r="T87" s="275">
        <f>S87*H87</f>
        <v>0</v>
      </c>
      <c r="AR87" s="176" t="s">
        <v>1324</v>
      </c>
      <c r="AT87" s="176" t="s">
        <v>1319</v>
      </c>
      <c r="AU87" s="176" t="s">
        <v>1257</v>
      </c>
      <c r="AY87" s="176" t="s">
        <v>1317</v>
      </c>
      <c r="BE87" s="276">
        <f>IF(N87="základní",J87,0)</f>
        <v>0</v>
      </c>
      <c r="BF87" s="276">
        <f>IF(N87="snížená",J87,0)</f>
        <v>0</v>
      </c>
      <c r="BG87" s="276">
        <f>IF(N87="zákl. přenesená",J87,0)</f>
        <v>0</v>
      </c>
      <c r="BH87" s="276">
        <f>IF(N87="sníž. přenesená",J87,0)</f>
        <v>0</v>
      </c>
      <c r="BI87" s="276">
        <f>IF(N87="nulová",J87,0)</f>
        <v>0</v>
      </c>
      <c r="BJ87" s="176" t="s">
        <v>1196</v>
      </c>
      <c r="BK87" s="276">
        <f>ROUND(I87*H87,2)</f>
        <v>0</v>
      </c>
      <c r="BL87" s="176" t="s">
        <v>1324</v>
      </c>
      <c r="BM87" s="176" t="s">
        <v>1196</v>
      </c>
    </row>
    <row r="88" spans="2:47" s="186" customFormat="1" ht="13.5">
      <c r="B88" s="187"/>
      <c r="D88" s="277" t="s">
        <v>1326</v>
      </c>
      <c r="F88" s="278" t="s">
        <v>1656</v>
      </c>
      <c r="I88" s="92"/>
      <c r="L88" s="187"/>
      <c r="M88" s="279"/>
      <c r="N88" s="188"/>
      <c r="O88" s="188"/>
      <c r="P88" s="188"/>
      <c r="Q88" s="188"/>
      <c r="R88" s="188"/>
      <c r="S88" s="188"/>
      <c r="T88" s="280"/>
      <c r="AT88" s="176" t="s">
        <v>1326</v>
      </c>
      <c r="AU88" s="176" t="s">
        <v>1257</v>
      </c>
    </row>
    <row r="89" spans="2:65" s="186" customFormat="1" ht="25.5" customHeight="1">
      <c r="B89" s="187"/>
      <c r="C89" s="266" t="s">
        <v>1257</v>
      </c>
      <c r="D89" s="266" t="s">
        <v>1319</v>
      </c>
      <c r="E89" s="267" t="s">
        <v>1657</v>
      </c>
      <c r="F89" s="268" t="s">
        <v>1658</v>
      </c>
      <c r="G89" s="269" t="s">
        <v>1659</v>
      </c>
      <c r="H89" s="270">
        <v>10</v>
      </c>
      <c r="I89" s="91"/>
      <c r="J89" s="271">
        <f>ROUND(I89*H89,2)</f>
        <v>0</v>
      </c>
      <c r="K89" s="268" t="s">
        <v>1323</v>
      </c>
      <c r="L89" s="187"/>
      <c r="M89" s="272" t="s">
        <v>1177</v>
      </c>
      <c r="N89" s="273" t="s">
        <v>1219</v>
      </c>
      <c r="O89" s="188"/>
      <c r="P89" s="274">
        <f>O89*H89</f>
        <v>0</v>
      </c>
      <c r="Q89" s="274">
        <v>0</v>
      </c>
      <c r="R89" s="274">
        <f>Q89*H89</f>
        <v>0</v>
      </c>
      <c r="S89" s="274">
        <v>0</v>
      </c>
      <c r="T89" s="275">
        <f>S89*H89</f>
        <v>0</v>
      </c>
      <c r="AR89" s="176" t="s">
        <v>1324</v>
      </c>
      <c r="AT89" s="176" t="s">
        <v>1319</v>
      </c>
      <c r="AU89" s="176" t="s">
        <v>1257</v>
      </c>
      <c r="AY89" s="176" t="s">
        <v>1317</v>
      </c>
      <c r="BE89" s="276">
        <f>IF(N89="základní",J89,0)</f>
        <v>0</v>
      </c>
      <c r="BF89" s="276">
        <f>IF(N89="snížená",J89,0)</f>
        <v>0</v>
      </c>
      <c r="BG89" s="276">
        <f>IF(N89="zákl. přenesená",J89,0)</f>
        <v>0</v>
      </c>
      <c r="BH89" s="276">
        <f>IF(N89="sníž. přenesená",J89,0)</f>
        <v>0</v>
      </c>
      <c r="BI89" s="276">
        <f>IF(N89="nulová",J89,0)</f>
        <v>0</v>
      </c>
      <c r="BJ89" s="176" t="s">
        <v>1196</v>
      </c>
      <c r="BK89" s="276">
        <f>ROUND(I89*H89,2)</f>
        <v>0</v>
      </c>
      <c r="BL89" s="176" t="s">
        <v>1324</v>
      </c>
      <c r="BM89" s="176" t="s">
        <v>1257</v>
      </c>
    </row>
    <row r="90" spans="2:47" s="186" customFormat="1" ht="13.5">
      <c r="B90" s="187"/>
      <c r="D90" s="277" t="s">
        <v>1326</v>
      </c>
      <c r="F90" s="278" t="s">
        <v>1660</v>
      </c>
      <c r="I90" s="92"/>
      <c r="L90" s="187"/>
      <c r="M90" s="279"/>
      <c r="N90" s="188"/>
      <c r="O90" s="188"/>
      <c r="P90" s="188"/>
      <c r="Q90" s="188"/>
      <c r="R90" s="188"/>
      <c r="S90" s="188"/>
      <c r="T90" s="280"/>
      <c r="AT90" s="176" t="s">
        <v>1326</v>
      </c>
      <c r="AU90" s="176" t="s">
        <v>1257</v>
      </c>
    </row>
    <row r="91" spans="2:65" s="186" customFormat="1" ht="16.5" customHeight="1">
      <c r="B91" s="187"/>
      <c r="C91" s="266" t="s">
        <v>1329</v>
      </c>
      <c r="D91" s="266" t="s">
        <v>1319</v>
      </c>
      <c r="E91" s="267" t="s">
        <v>1661</v>
      </c>
      <c r="F91" s="268" t="s">
        <v>1662</v>
      </c>
      <c r="G91" s="269" t="s">
        <v>1332</v>
      </c>
      <c r="H91" s="270">
        <v>234.343</v>
      </c>
      <c r="I91" s="91"/>
      <c r="J91" s="271">
        <f>ROUND(I91*H91,2)</f>
        <v>0</v>
      </c>
      <c r="K91" s="268" t="s">
        <v>1323</v>
      </c>
      <c r="L91" s="187"/>
      <c r="M91" s="272" t="s">
        <v>1177</v>
      </c>
      <c r="N91" s="273" t="s">
        <v>1219</v>
      </c>
      <c r="O91" s="188"/>
      <c r="P91" s="274">
        <f>O91*H91</f>
        <v>0</v>
      </c>
      <c r="Q91" s="274">
        <v>0</v>
      </c>
      <c r="R91" s="274">
        <f>Q91*H91</f>
        <v>0</v>
      </c>
      <c r="S91" s="274">
        <v>0</v>
      </c>
      <c r="T91" s="275">
        <f>S91*H91</f>
        <v>0</v>
      </c>
      <c r="AR91" s="176" t="s">
        <v>1324</v>
      </c>
      <c r="AT91" s="176" t="s">
        <v>1319</v>
      </c>
      <c r="AU91" s="176" t="s">
        <v>1257</v>
      </c>
      <c r="AY91" s="176" t="s">
        <v>1317</v>
      </c>
      <c r="BE91" s="276">
        <f>IF(N91="základní",J91,0)</f>
        <v>0</v>
      </c>
      <c r="BF91" s="276">
        <f>IF(N91="snížená",J91,0)</f>
        <v>0</v>
      </c>
      <c r="BG91" s="276">
        <f>IF(N91="zákl. přenesená",J91,0)</f>
        <v>0</v>
      </c>
      <c r="BH91" s="276">
        <f>IF(N91="sníž. přenesená",J91,0)</f>
        <v>0</v>
      </c>
      <c r="BI91" s="276">
        <f>IF(N91="nulová",J91,0)</f>
        <v>0</v>
      </c>
      <c r="BJ91" s="176" t="s">
        <v>1196</v>
      </c>
      <c r="BK91" s="276">
        <f>ROUND(I91*H91,2)</f>
        <v>0</v>
      </c>
      <c r="BL91" s="176" t="s">
        <v>1324</v>
      </c>
      <c r="BM91" s="176" t="s">
        <v>1329</v>
      </c>
    </row>
    <row r="92" spans="2:47" s="186" customFormat="1" ht="13.5">
      <c r="B92" s="187"/>
      <c r="D92" s="277" t="s">
        <v>1326</v>
      </c>
      <c r="F92" s="278" t="s">
        <v>1663</v>
      </c>
      <c r="I92" s="92"/>
      <c r="L92" s="187"/>
      <c r="M92" s="279"/>
      <c r="N92" s="188"/>
      <c r="O92" s="188"/>
      <c r="P92" s="188"/>
      <c r="Q92" s="188"/>
      <c r="R92" s="188"/>
      <c r="S92" s="188"/>
      <c r="T92" s="280"/>
      <c r="AT92" s="176" t="s">
        <v>1326</v>
      </c>
      <c r="AU92" s="176" t="s">
        <v>1257</v>
      </c>
    </row>
    <row r="93" spans="2:51" s="311" customFormat="1" ht="13.5">
      <c r="B93" s="310"/>
      <c r="D93" s="277" t="s">
        <v>1334</v>
      </c>
      <c r="E93" s="312" t="s">
        <v>1177</v>
      </c>
      <c r="F93" s="313" t="s">
        <v>1664</v>
      </c>
      <c r="H93" s="312" t="s">
        <v>1177</v>
      </c>
      <c r="I93" s="96"/>
      <c r="L93" s="310"/>
      <c r="M93" s="314"/>
      <c r="N93" s="315"/>
      <c r="O93" s="315"/>
      <c r="P93" s="315"/>
      <c r="Q93" s="315"/>
      <c r="R93" s="315"/>
      <c r="S93" s="315"/>
      <c r="T93" s="316"/>
      <c r="AT93" s="312" t="s">
        <v>1334</v>
      </c>
      <c r="AU93" s="312" t="s">
        <v>1257</v>
      </c>
      <c r="AV93" s="311" t="s">
        <v>1196</v>
      </c>
      <c r="AW93" s="311" t="s">
        <v>1211</v>
      </c>
      <c r="AX93" s="311" t="s">
        <v>1248</v>
      </c>
      <c r="AY93" s="312" t="s">
        <v>1317</v>
      </c>
    </row>
    <row r="94" spans="2:51" s="282" customFormat="1" ht="13.5">
      <c r="B94" s="281"/>
      <c r="D94" s="277" t="s">
        <v>1334</v>
      </c>
      <c r="E94" s="283" t="s">
        <v>1177</v>
      </c>
      <c r="F94" s="284" t="s">
        <v>1665</v>
      </c>
      <c r="H94" s="285">
        <v>67.161</v>
      </c>
      <c r="I94" s="93"/>
      <c r="L94" s="281"/>
      <c r="M94" s="286"/>
      <c r="N94" s="287"/>
      <c r="O94" s="287"/>
      <c r="P94" s="287"/>
      <c r="Q94" s="287"/>
      <c r="R94" s="287"/>
      <c r="S94" s="287"/>
      <c r="T94" s="288"/>
      <c r="AT94" s="283" t="s">
        <v>1334</v>
      </c>
      <c r="AU94" s="283" t="s">
        <v>1257</v>
      </c>
      <c r="AV94" s="282" t="s">
        <v>1257</v>
      </c>
      <c r="AW94" s="282" t="s">
        <v>1211</v>
      </c>
      <c r="AX94" s="282" t="s">
        <v>1248</v>
      </c>
      <c r="AY94" s="283" t="s">
        <v>1317</v>
      </c>
    </row>
    <row r="95" spans="2:51" s="282" customFormat="1" ht="13.5">
      <c r="B95" s="281"/>
      <c r="D95" s="277" t="s">
        <v>1334</v>
      </c>
      <c r="E95" s="283" t="s">
        <v>1177</v>
      </c>
      <c r="F95" s="284" t="s">
        <v>1666</v>
      </c>
      <c r="H95" s="285">
        <v>45.497</v>
      </c>
      <c r="I95" s="93"/>
      <c r="L95" s="281"/>
      <c r="M95" s="286"/>
      <c r="N95" s="287"/>
      <c r="O95" s="287"/>
      <c r="P95" s="287"/>
      <c r="Q95" s="287"/>
      <c r="R95" s="287"/>
      <c r="S95" s="287"/>
      <c r="T95" s="288"/>
      <c r="AT95" s="283" t="s">
        <v>1334</v>
      </c>
      <c r="AU95" s="283" t="s">
        <v>1257</v>
      </c>
      <c r="AV95" s="282" t="s">
        <v>1257</v>
      </c>
      <c r="AW95" s="282" t="s">
        <v>1211</v>
      </c>
      <c r="AX95" s="282" t="s">
        <v>1248</v>
      </c>
      <c r="AY95" s="283" t="s">
        <v>1317</v>
      </c>
    </row>
    <row r="96" spans="2:51" s="311" customFormat="1" ht="13.5">
      <c r="B96" s="310"/>
      <c r="D96" s="277" t="s">
        <v>1334</v>
      </c>
      <c r="E96" s="312" t="s">
        <v>1177</v>
      </c>
      <c r="F96" s="313" t="s">
        <v>1667</v>
      </c>
      <c r="H96" s="312" t="s">
        <v>1177</v>
      </c>
      <c r="I96" s="96"/>
      <c r="L96" s="310"/>
      <c r="M96" s="314"/>
      <c r="N96" s="315"/>
      <c r="O96" s="315"/>
      <c r="P96" s="315"/>
      <c r="Q96" s="315"/>
      <c r="R96" s="315"/>
      <c r="S96" s="315"/>
      <c r="T96" s="316"/>
      <c r="AT96" s="312" t="s">
        <v>1334</v>
      </c>
      <c r="AU96" s="312" t="s">
        <v>1257</v>
      </c>
      <c r="AV96" s="311" t="s">
        <v>1196</v>
      </c>
      <c r="AW96" s="311" t="s">
        <v>1211</v>
      </c>
      <c r="AX96" s="311" t="s">
        <v>1248</v>
      </c>
      <c r="AY96" s="312" t="s">
        <v>1317</v>
      </c>
    </row>
    <row r="97" spans="2:51" s="282" customFormat="1" ht="13.5">
      <c r="B97" s="281"/>
      <c r="D97" s="277" t="s">
        <v>1334</v>
      </c>
      <c r="E97" s="283" t="s">
        <v>1177</v>
      </c>
      <c r="F97" s="284" t="s">
        <v>1668</v>
      </c>
      <c r="H97" s="285">
        <v>49.096</v>
      </c>
      <c r="I97" s="93"/>
      <c r="L97" s="281"/>
      <c r="M97" s="286"/>
      <c r="N97" s="287"/>
      <c r="O97" s="287"/>
      <c r="P97" s="287"/>
      <c r="Q97" s="287"/>
      <c r="R97" s="287"/>
      <c r="S97" s="287"/>
      <c r="T97" s="288"/>
      <c r="AT97" s="283" t="s">
        <v>1334</v>
      </c>
      <c r="AU97" s="283" t="s">
        <v>1257</v>
      </c>
      <c r="AV97" s="282" t="s">
        <v>1257</v>
      </c>
      <c r="AW97" s="282" t="s">
        <v>1211</v>
      </c>
      <c r="AX97" s="282" t="s">
        <v>1248</v>
      </c>
      <c r="AY97" s="283" t="s">
        <v>1317</v>
      </c>
    </row>
    <row r="98" spans="2:51" s="311" customFormat="1" ht="13.5">
      <c r="B98" s="310"/>
      <c r="D98" s="277" t="s">
        <v>1334</v>
      </c>
      <c r="E98" s="312" t="s">
        <v>1177</v>
      </c>
      <c r="F98" s="313" t="s">
        <v>1669</v>
      </c>
      <c r="H98" s="312" t="s">
        <v>1177</v>
      </c>
      <c r="I98" s="96"/>
      <c r="L98" s="310"/>
      <c r="M98" s="314"/>
      <c r="N98" s="315"/>
      <c r="O98" s="315"/>
      <c r="P98" s="315"/>
      <c r="Q98" s="315"/>
      <c r="R98" s="315"/>
      <c r="S98" s="315"/>
      <c r="T98" s="316"/>
      <c r="AT98" s="312" t="s">
        <v>1334</v>
      </c>
      <c r="AU98" s="312" t="s">
        <v>1257</v>
      </c>
      <c r="AV98" s="311" t="s">
        <v>1196</v>
      </c>
      <c r="AW98" s="311" t="s">
        <v>1211</v>
      </c>
      <c r="AX98" s="311" t="s">
        <v>1248</v>
      </c>
      <c r="AY98" s="312" t="s">
        <v>1317</v>
      </c>
    </row>
    <row r="99" spans="2:51" s="282" customFormat="1" ht="13.5">
      <c r="B99" s="281"/>
      <c r="D99" s="277" t="s">
        <v>1334</v>
      </c>
      <c r="E99" s="283" t="s">
        <v>1177</v>
      </c>
      <c r="F99" s="284" t="s">
        <v>1670</v>
      </c>
      <c r="H99" s="285">
        <v>30.896</v>
      </c>
      <c r="I99" s="93"/>
      <c r="L99" s="281"/>
      <c r="M99" s="286"/>
      <c r="N99" s="287"/>
      <c r="O99" s="287"/>
      <c r="P99" s="287"/>
      <c r="Q99" s="287"/>
      <c r="R99" s="287"/>
      <c r="S99" s="287"/>
      <c r="T99" s="288"/>
      <c r="AT99" s="283" t="s">
        <v>1334</v>
      </c>
      <c r="AU99" s="283" t="s">
        <v>1257</v>
      </c>
      <c r="AV99" s="282" t="s">
        <v>1257</v>
      </c>
      <c r="AW99" s="282" t="s">
        <v>1211</v>
      </c>
      <c r="AX99" s="282" t="s">
        <v>1248</v>
      </c>
      <c r="AY99" s="283" t="s">
        <v>1317</v>
      </c>
    </row>
    <row r="100" spans="2:51" s="282" customFormat="1" ht="13.5">
      <c r="B100" s="281"/>
      <c r="D100" s="277" t="s">
        <v>1334</v>
      </c>
      <c r="E100" s="283" t="s">
        <v>1177</v>
      </c>
      <c r="F100" s="284" t="s">
        <v>1671</v>
      </c>
      <c r="H100" s="285">
        <v>17.123</v>
      </c>
      <c r="I100" s="93"/>
      <c r="L100" s="281"/>
      <c r="M100" s="286"/>
      <c r="N100" s="287"/>
      <c r="O100" s="287"/>
      <c r="P100" s="287"/>
      <c r="Q100" s="287"/>
      <c r="R100" s="287"/>
      <c r="S100" s="287"/>
      <c r="T100" s="288"/>
      <c r="AT100" s="283" t="s">
        <v>1334</v>
      </c>
      <c r="AU100" s="283" t="s">
        <v>1257</v>
      </c>
      <c r="AV100" s="282" t="s">
        <v>1257</v>
      </c>
      <c r="AW100" s="282" t="s">
        <v>1211</v>
      </c>
      <c r="AX100" s="282" t="s">
        <v>1248</v>
      </c>
      <c r="AY100" s="283" t="s">
        <v>1317</v>
      </c>
    </row>
    <row r="101" spans="2:51" s="311" customFormat="1" ht="13.5">
      <c r="B101" s="310"/>
      <c r="D101" s="277" t="s">
        <v>1334</v>
      </c>
      <c r="E101" s="312" t="s">
        <v>1177</v>
      </c>
      <c r="F101" s="313" t="s">
        <v>1672</v>
      </c>
      <c r="H101" s="312" t="s">
        <v>1177</v>
      </c>
      <c r="I101" s="96"/>
      <c r="L101" s="310"/>
      <c r="M101" s="314"/>
      <c r="N101" s="315"/>
      <c r="O101" s="315"/>
      <c r="P101" s="315"/>
      <c r="Q101" s="315"/>
      <c r="R101" s="315"/>
      <c r="S101" s="315"/>
      <c r="T101" s="316"/>
      <c r="AT101" s="312" t="s">
        <v>1334</v>
      </c>
      <c r="AU101" s="312" t="s">
        <v>1257</v>
      </c>
      <c r="AV101" s="311" t="s">
        <v>1196</v>
      </c>
      <c r="AW101" s="311" t="s">
        <v>1211</v>
      </c>
      <c r="AX101" s="311" t="s">
        <v>1248</v>
      </c>
      <c r="AY101" s="312" t="s">
        <v>1317</v>
      </c>
    </row>
    <row r="102" spans="2:51" s="282" customFormat="1" ht="13.5">
      <c r="B102" s="281"/>
      <c r="D102" s="277" t="s">
        <v>1334</v>
      </c>
      <c r="E102" s="283" t="s">
        <v>1177</v>
      </c>
      <c r="F102" s="284" t="s">
        <v>1673</v>
      </c>
      <c r="H102" s="285">
        <v>24.57</v>
      </c>
      <c r="I102" s="93"/>
      <c r="L102" s="281"/>
      <c r="M102" s="286"/>
      <c r="N102" s="287"/>
      <c r="O102" s="287"/>
      <c r="P102" s="287"/>
      <c r="Q102" s="287"/>
      <c r="R102" s="287"/>
      <c r="S102" s="287"/>
      <c r="T102" s="288"/>
      <c r="AT102" s="283" t="s">
        <v>1334</v>
      </c>
      <c r="AU102" s="283" t="s">
        <v>1257</v>
      </c>
      <c r="AV102" s="282" t="s">
        <v>1257</v>
      </c>
      <c r="AW102" s="282" t="s">
        <v>1211</v>
      </c>
      <c r="AX102" s="282" t="s">
        <v>1248</v>
      </c>
      <c r="AY102" s="283" t="s">
        <v>1317</v>
      </c>
    </row>
    <row r="103" spans="2:51" s="290" customFormat="1" ht="13.5">
      <c r="B103" s="289"/>
      <c r="D103" s="277" t="s">
        <v>1334</v>
      </c>
      <c r="E103" s="291" t="s">
        <v>1177</v>
      </c>
      <c r="F103" s="292" t="s">
        <v>1338</v>
      </c>
      <c r="H103" s="293">
        <v>234.343</v>
      </c>
      <c r="I103" s="94"/>
      <c r="L103" s="289"/>
      <c r="M103" s="294"/>
      <c r="N103" s="295"/>
      <c r="O103" s="295"/>
      <c r="P103" s="295"/>
      <c r="Q103" s="295"/>
      <c r="R103" s="295"/>
      <c r="S103" s="295"/>
      <c r="T103" s="296"/>
      <c r="AT103" s="291" t="s">
        <v>1334</v>
      </c>
      <c r="AU103" s="291" t="s">
        <v>1257</v>
      </c>
      <c r="AV103" s="290" t="s">
        <v>1324</v>
      </c>
      <c r="AW103" s="290" t="s">
        <v>1211</v>
      </c>
      <c r="AX103" s="290" t="s">
        <v>1196</v>
      </c>
      <c r="AY103" s="291" t="s">
        <v>1317</v>
      </c>
    </row>
    <row r="104" spans="2:65" s="186" customFormat="1" ht="16.5" customHeight="1">
      <c r="B104" s="187"/>
      <c r="C104" s="266" t="s">
        <v>1324</v>
      </c>
      <c r="D104" s="266" t="s">
        <v>1319</v>
      </c>
      <c r="E104" s="267" t="s">
        <v>1674</v>
      </c>
      <c r="F104" s="268" t="s">
        <v>1675</v>
      </c>
      <c r="G104" s="269" t="s">
        <v>1332</v>
      </c>
      <c r="H104" s="270">
        <v>234.343</v>
      </c>
      <c r="I104" s="91"/>
      <c r="J104" s="271">
        <f>ROUND(I104*H104,2)</f>
        <v>0</v>
      </c>
      <c r="K104" s="268" t="s">
        <v>1323</v>
      </c>
      <c r="L104" s="187"/>
      <c r="M104" s="272" t="s">
        <v>1177</v>
      </c>
      <c r="N104" s="273" t="s">
        <v>1219</v>
      </c>
      <c r="O104" s="188"/>
      <c r="P104" s="274">
        <f>O104*H104</f>
        <v>0</v>
      </c>
      <c r="Q104" s="274">
        <v>0</v>
      </c>
      <c r="R104" s="274">
        <f>Q104*H104</f>
        <v>0</v>
      </c>
      <c r="S104" s="274">
        <v>0</v>
      </c>
      <c r="T104" s="275">
        <f>S104*H104</f>
        <v>0</v>
      </c>
      <c r="AR104" s="176" t="s">
        <v>1324</v>
      </c>
      <c r="AT104" s="176" t="s">
        <v>1319</v>
      </c>
      <c r="AU104" s="176" t="s">
        <v>1257</v>
      </c>
      <c r="AY104" s="176" t="s">
        <v>1317</v>
      </c>
      <c r="BE104" s="276">
        <f>IF(N104="základní",J104,0)</f>
        <v>0</v>
      </c>
      <c r="BF104" s="276">
        <f>IF(N104="snížená",J104,0)</f>
        <v>0</v>
      </c>
      <c r="BG104" s="276">
        <f>IF(N104="zákl. přenesená",J104,0)</f>
        <v>0</v>
      </c>
      <c r="BH104" s="276">
        <f>IF(N104="sníž. přenesená",J104,0)</f>
        <v>0</v>
      </c>
      <c r="BI104" s="276">
        <f>IF(N104="nulová",J104,0)</f>
        <v>0</v>
      </c>
      <c r="BJ104" s="176" t="s">
        <v>1196</v>
      </c>
      <c r="BK104" s="276">
        <f>ROUND(I104*H104,2)</f>
        <v>0</v>
      </c>
      <c r="BL104" s="176" t="s">
        <v>1324</v>
      </c>
      <c r="BM104" s="176" t="s">
        <v>1324</v>
      </c>
    </row>
    <row r="105" spans="2:47" s="186" customFormat="1" ht="13.5">
      <c r="B105" s="187"/>
      <c r="D105" s="277" t="s">
        <v>1326</v>
      </c>
      <c r="F105" s="278" t="s">
        <v>1676</v>
      </c>
      <c r="I105" s="92"/>
      <c r="L105" s="187"/>
      <c r="M105" s="279"/>
      <c r="N105" s="188"/>
      <c r="O105" s="188"/>
      <c r="P105" s="188"/>
      <c r="Q105" s="188"/>
      <c r="R105" s="188"/>
      <c r="S105" s="188"/>
      <c r="T105" s="280"/>
      <c r="AT105" s="176" t="s">
        <v>1326</v>
      </c>
      <c r="AU105" s="176" t="s">
        <v>1257</v>
      </c>
    </row>
    <row r="106" spans="2:65" s="186" customFormat="1" ht="16.5" customHeight="1">
      <c r="B106" s="187"/>
      <c r="C106" s="266" t="s">
        <v>1342</v>
      </c>
      <c r="D106" s="266" t="s">
        <v>1319</v>
      </c>
      <c r="E106" s="267" t="s">
        <v>1677</v>
      </c>
      <c r="F106" s="268" t="s">
        <v>1678</v>
      </c>
      <c r="G106" s="269" t="s">
        <v>1332</v>
      </c>
      <c r="H106" s="270">
        <v>234.343</v>
      </c>
      <c r="I106" s="91"/>
      <c r="J106" s="271">
        <f>ROUND(I106*H106,2)</f>
        <v>0</v>
      </c>
      <c r="K106" s="268" t="s">
        <v>1323</v>
      </c>
      <c r="L106" s="187"/>
      <c r="M106" s="272" t="s">
        <v>1177</v>
      </c>
      <c r="N106" s="273" t="s">
        <v>1219</v>
      </c>
      <c r="O106" s="188"/>
      <c r="P106" s="274">
        <f>O106*H106</f>
        <v>0</v>
      </c>
      <c r="Q106" s="274">
        <v>0</v>
      </c>
      <c r="R106" s="274">
        <f>Q106*H106</f>
        <v>0</v>
      </c>
      <c r="S106" s="274">
        <v>0</v>
      </c>
      <c r="T106" s="275">
        <f>S106*H106</f>
        <v>0</v>
      </c>
      <c r="AR106" s="176" t="s">
        <v>1324</v>
      </c>
      <c r="AT106" s="176" t="s">
        <v>1319</v>
      </c>
      <c r="AU106" s="176" t="s">
        <v>1257</v>
      </c>
      <c r="AY106" s="176" t="s">
        <v>1317</v>
      </c>
      <c r="BE106" s="276">
        <f>IF(N106="základní",J106,0)</f>
        <v>0</v>
      </c>
      <c r="BF106" s="276">
        <f>IF(N106="snížená",J106,0)</f>
        <v>0</v>
      </c>
      <c r="BG106" s="276">
        <f>IF(N106="zákl. přenesená",J106,0)</f>
        <v>0</v>
      </c>
      <c r="BH106" s="276">
        <f>IF(N106="sníž. přenesená",J106,0)</f>
        <v>0</v>
      </c>
      <c r="BI106" s="276">
        <f>IF(N106="nulová",J106,0)</f>
        <v>0</v>
      </c>
      <c r="BJ106" s="176" t="s">
        <v>1196</v>
      </c>
      <c r="BK106" s="276">
        <f>ROUND(I106*H106,2)</f>
        <v>0</v>
      </c>
      <c r="BL106" s="176" t="s">
        <v>1324</v>
      </c>
      <c r="BM106" s="176" t="s">
        <v>1342</v>
      </c>
    </row>
    <row r="107" spans="2:47" s="186" customFormat="1" ht="13.5">
      <c r="B107" s="187"/>
      <c r="D107" s="277" t="s">
        <v>1326</v>
      </c>
      <c r="F107" s="278" t="s">
        <v>1679</v>
      </c>
      <c r="I107" s="92"/>
      <c r="L107" s="187"/>
      <c r="M107" s="279"/>
      <c r="N107" s="188"/>
      <c r="O107" s="188"/>
      <c r="P107" s="188"/>
      <c r="Q107" s="188"/>
      <c r="R107" s="188"/>
      <c r="S107" s="188"/>
      <c r="T107" s="280"/>
      <c r="AT107" s="176" t="s">
        <v>1326</v>
      </c>
      <c r="AU107" s="176" t="s">
        <v>1257</v>
      </c>
    </row>
    <row r="108" spans="2:51" s="282" customFormat="1" ht="13.5">
      <c r="B108" s="281"/>
      <c r="D108" s="277" t="s">
        <v>1334</v>
      </c>
      <c r="E108" s="283" t="s">
        <v>1177</v>
      </c>
      <c r="F108" s="284" t="s">
        <v>1680</v>
      </c>
      <c r="H108" s="285">
        <v>234.343</v>
      </c>
      <c r="I108" s="93"/>
      <c r="L108" s="281"/>
      <c r="M108" s="286"/>
      <c r="N108" s="287"/>
      <c r="O108" s="287"/>
      <c r="P108" s="287"/>
      <c r="Q108" s="287"/>
      <c r="R108" s="287"/>
      <c r="S108" s="287"/>
      <c r="T108" s="288"/>
      <c r="AT108" s="283" t="s">
        <v>1334</v>
      </c>
      <c r="AU108" s="283" t="s">
        <v>1257</v>
      </c>
      <c r="AV108" s="282" t="s">
        <v>1257</v>
      </c>
      <c r="AW108" s="282" t="s">
        <v>1211</v>
      </c>
      <c r="AX108" s="282" t="s">
        <v>1248</v>
      </c>
      <c r="AY108" s="283" t="s">
        <v>1317</v>
      </c>
    </row>
    <row r="109" spans="2:51" s="290" customFormat="1" ht="13.5">
      <c r="B109" s="289"/>
      <c r="D109" s="277" t="s">
        <v>1334</v>
      </c>
      <c r="E109" s="291" t="s">
        <v>1177</v>
      </c>
      <c r="F109" s="292" t="s">
        <v>1338</v>
      </c>
      <c r="H109" s="293">
        <v>234.343</v>
      </c>
      <c r="I109" s="94"/>
      <c r="L109" s="289"/>
      <c r="M109" s="294"/>
      <c r="N109" s="295"/>
      <c r="O109" s="295"/>
      <c r="P109" s="295"/>
      <c r="Q109" s="295"/>
      <c r="R109" s="295"/>
      <c r="S109" s="295"/>
      <c r="T109" s="296"/>
      <c r="AT109" s="291" t="s">
        <v>1334</v>
      </c>
      <c r="AU109" s="291" t="s">
        <v>1257</v>
      </c>
      <c r="AV109" s="290" t="s">
        <v>1324</v>
      </c>
      <c r="AW109" s="290" t="s">
        <v>1211</v>
      </c>
      <c r="AX109" s="290" t="s">
        <v>1196</v>
      </c>
      <c r="AY109" s="291" t="s">
        <v>1317</v>
      </c>
    </row>
    <row r="110" spans="2:65" s="186" customFormat="1" ht="16.5" customHeight="1">
      <c r="B110" s="187"/>
      <c r="C110" s="266" t="s">
        <v>1346</v>
      </c>
      <c r="D110" s="266" t="s">
        <v>1319</v>
      </c>
      <c r="E110" s="267" t="s">
        <v>1681</v>
      </c>
      <c r="F110" s="268" t="s">
        <v>1682</v>
      </c>
      <c r="G110" s="269" t="s">
        <v>1332</v>
      </c>
      <c r="H110" s="270">
        <v>234.343</v>
      </c>
      <c r="I110" s="91"/>
      <c r="J110" s="271">
        <f>ROUND(I110*H110,2)</f>
        <v>0</v>
      </c>
      <c r="K110" s="268" t="s">
        <v>1323</v>
      </c>
      <c r="L110" s="187"/>
      <c r="M110" s="272" t="s">
        <v>1177</v>
      </c>
      <c r="N110" s="273" t="s">
        <v>1219</v>
      </c>
      <c r="O110" s="188"/>
      <c r="P110" s="274">
        <f>O110*H110</f>
        <v>0</v>
      </c>
      <c r="Q110" s="274">
        <v>0</v>
      </c>
      <c r="R110" s="274">
        <f>Q110*H110</f>
        <v>0</v>
      </c>
      <c r="S110" s="274">
        <v>0</v>
      </c>
      <c r="T110" s="275">
        <f>S110*H110</f>
        <v>0</v>
      </c>
      <c r="AR110" s="176" t="s">
        <v>1324</v>
      </c>
      <c r="AT110" s="176" t="s">
        <v>1319</v>
      </c>
      <c r="AU110" s="176" t="s">
        <v>1257</v>
      </c>
      <c r="AY110" s="176" t="s">
        <v>1317</v>
      </c>
      <c r="BE110" s="276">
        <f>IF(N110="základní",J110,0)</f>
        <v>0</v>
      </c>
      <c r="BF110" s="276">
        <f>IF(N110="snížená",J110,0)</f>
        <v>0</v>
      </c>
      <c r="BG110" s="276">
        <f>IF(N110="zákl. přenesená",J110,0)</f>
        <v>0</v>
      </c>
      <c r="BH110" s="276">
        <f>IF(N110="sníž. přenesená",J110,0)</f>
        <v>0</v>
      </c>
      <c r="BI110" s="276">
        <f>IF(N110="nulová",J110,0)</f>
        <v>0</v>
      </c>
      <c r="BJ110" s="176" t="s">
        <v>1196</v>
      </c>
      <c r="BK110" s="276">
        <f>ROUND(I110*H110,2)</f>
        <v>0</v>
      </c>
      <c r="BL110" s="176" t="s">
        <v>1324</v>
      </c>
      <c r="BM110" s="176" t="s">
        <v>1346</v>
      </c>
    </row>
    <row r="111" spans="2:47" s="186" customFormat="1" ht="13.5">
      <c r="B111" s="187"/>
      <c r="D111" s="277" t="s">
        <v>1326</v>
      </c>
      <c r="F111" s="278" t="s">
        <v>1683</v>
      </c>
      <c r="I111" s="92"/>
      <c r="L111" s="187"/>
      <c r="M111" s="279"/>
      <c r="N111" s="188"/>
      <c r="O111" s="188"/>
      <c r="P111" s="188"/>
      <c r="Q111" s="188"/>
      <c r="R111" s="188"/>
      <c r="S111" s="188"/>
      <c r="T111" s="280"/>
      <c r="AT111" s="176" t="s">
        <v>1326</v>
      </c>
      <c r="AU111" s="176" t="s">
        <v>1257</v>
      </c>
    </row>
    <row r="112" spans="2:65" s="186" customFormat="1" ht="16.5" customHeight="1">
      <c r="B112" s="187"/>
      <c r="C112" s="266" t="s">
        <v>1352</v>
      </c>
      <c r="D112" s="266" t="s">
        <v>1319</v>
      </c>
      <c r="E112" s="267" t="s">
        <v>1684</v>
      </c>
      <c r="F112" s="268" t="s">
        <v>1685</v>
      </c>
      <c r="G112" s="269" t="s">
        <v>1322</v>
      </c>
      <c r="H112" s="270">
        <v>356.275</v>
      </c>
      <c r="I112" s="91"/>
      <c r="J112" s="271">
        <f>ROUND(I112*H112,2)</f>
        <v>0</v>
      </c>
      <c r="K112" s="268" t="s">
        <v>1323</v>
      </c>
      <c r="L112" s="187"/>
      <c r="M112" s="272" t="s">
        <v>1177</v>
      </c>
      <c r="N112" s="273" t="s">
        <v>1219</v>
      </c>
      <c r="O112" s="188"/>
      <c r="P112" s="274">
        <f>O112*H112</f>
        <v>0</v>
      </c>
      <c r="Q112" s="274">
        <v>0.00084</v>
      </c>
      <c r="R112" s="274">
        <f>Q112*H112</f>
        <v>0.299271</v>
      </c>
      <c r="S112" s="274">
        <v>0</v>
      </c>
      <c r="T112" s="275">
        <f>S112*H112</f>
        <v>0</v>
      </c>
      <c r="AR112" s="176" t="s">
        <v>1324</v>
      </c>
      <c r="AT112" s="176" t="s">
        <v>1319</v>
      </c>
      <c r="AU112" s="176" t="s">
        <v>1257</v>
      </c>
      <c r="AY112" s="176" t="s">
        <v>1317</v>
      </c>
      <c r="BE112" s="276">
        <f>IF(N112="základní",J112,0)</f>
        <v>0</v>
      </c>
      <c r="BF112" s="276">
        <f>IF(N112="snížená",J112,0)</f>
        <v>0</v>
      </c>
      <c r="BG112" s="276">
        <f>IF(N112="zákl. přenesená",J112,0)</f>
        <v>0</v>
      </c>
      <c r="BH112" s="276">
        <f>IF(N112="sníž. přenesená",J112,0)</f>
        <v>0</v>
      </c>
      <c r="BI112" s="276">
        <f>IF(N112="nulová",J112,0)</f>
        <v>0</v>
      </c>
      <c r="BJ112" s="176" t="s">
        <v>1196</v>
      </c>
      <c r="BK112" s="276">
        <f>ROUND(I112*H112,2)</f>
        <v>0</v>
      </c>
      <c r="BL112" s="176" t="s">
        <v>1324</v>
      </c>
      <c r="BM112" s="176" t="s">
        <v>1352</v>
      </c>
    </row>
    <row r="113" spans="2:47" s="186" customFormat="1" ht="13.5">
      <c r="B113" s="187"/>
      <c r="D113" s="277" t="s">
        <v>1326</v>
      </c>
      <c r="F113" s="278" t="s">
        <v>1686</v>
      </c>
      <c r="I113" s="92"/>
      <c r="L113" s="187"/>
      <c r="M113" s="279"/>
      <c r="N113" s="188"/>
      <c r="O113" s="188"/>
      <c r="P113" s="188"/>
      <c r="Q113" s="188"/>
      <c r="R113" s="188"/>
      <c r="S113" s="188"/>
      <c r="T113" s="280"/>
      <c r="AT113" s="176" t="s">
        <v>1326</v>
      </c>
      <c r="AU113" s="176" t="s">
        <v>1257</v>
      </c>
    </row>
    <row r="114" spans="2:65" s="186" customFormat="1" ht="16.5" customHeight="1">
      <c r="B114" s="187"/>
      <c r="C114" s="266" t="s">
        <v>1357</v>
      </c>
      <c r="D114" s="266" t="s">
        <v>1319</v>
      </c>
      <c r="E114" s="267" t="s">
        <v>1687</v>
      </c>
      <c r="F114" s="268" t="s">
        <v>1688</v>
      </c>
      <c r="G114" s="269" t="s">
        <v>1322</v>
      </c>
      <c r="H114" s="270">
        <v>356.275</v>
      </c>
      <c r="I114" s="91"/>
      <c r="J114" s="271">
        <f>ROUND(I114*H114,2)</f>
        <v>0</v>
      </c>
      <c r="K114" s="268" t="s">
        <v>1323</v>
      </c>
      <c r="L114" s="187"/>
      <c r="M114" s="272" t="s">
        <v>1177</v>
      </c>
      <c r="N114" s="273" t="s">
        <v>1219</v>
      </c>
      <c r="O114" s="188"/>
      <c r="P114" s="274">
        <f>O114*H114</f>
        <v>0</v>
      </c>
      <c r="Q114" s="274">
        <v>0</v>
      </c>
      <c r="R114" s="274">
        <f>Q114*H114</f>
        <v>0</v>
      </c>
      <c r="S114" s="274">
        <v>0</v>
      </c>
      <c r="T114" s="275">
        <f>S114*H114</f>
        <v>0</v>
      </c>
      <c r="AR114" s="176" t="s">
        <v>1324</v>
      </c>
      <c r="AT114" s="176" t="s">
        <v>1319</v>
      </c>
      <c r="AU114" s="176" t="s">
        <v>1257</v>
      </c>
      <c r="AY114" s="176" t="s">
        <v>1317</v>
      </c>
      <c r="BE114" s="276">
        <f>IF(N114="základní",J114,0)</f>
        <v>0</v>
      </c>
      <c r="BF114" s="276">
        <f>IF(N114="snížená",J114,0)</f>
        <v>0</v>
      </c>
      <c r="BG114" s="276">
        <f>IF(N114="zákl. přenesená",J114,0)</f>
        <v>0</v>
      </c>
      <c r="BH114" s="276">
        <f>IF(N114="sníž. přenesená",J114,0)</f>
        <v>0</v>
      </c>
      <c r="BI114" s="276">
        <f>IF(N114="nulová",J114,0)</f>
        <v>0</v>
      </c>
      <c r="BJ114" s="176" t="s">
        <v>1196</v>
      </c>
      <c r="BK114" s="276">
        <f>ROUND(I114*H114,2)</f>
        <v>0</v>
      </c>
      <c r="BL114" s="176" t="s">
        <v>1324</v>
      </c>
      <c r="BM114" s="176" t="s">
        <v>1357</v>
      </c>
    </row>
    <row r="115" spans="2:47" s="186" customFormat="1" ht="13.5">
      <c r="B115" s="187"/>
      <c r="D115" s="277" t="s">
        <v>1326</v>
      </c>
      <c r="F115" s="278" t="s">
        <v>1689</v>
      </c>
      <c r="I115" s="92"/>
      <c r="L115" s="187"/>
      <c r="M115" s="279"/>
      <c r="N115" s="188"/>
      <c r="O115" s="188"/>
      <c r="P115" s="188"/>
      <c r="Q115" s="188"/>
      <c r="R115" s="188"/>
      <c r="S115" s="188"/>
      <c r="T115" s="280"/>
      <c r="AT115" s="176" t="s">
        <v>1326</v>
      </c>
      <c r="AU115" s="176" t="s">
        <v>1257</v>
      </c>
    </row>
    <row r="116" spans="2:65" s="186" customFormat="1" ht="16.5" customHeight="1">
      <c r="B116" s="187"/>
      <c r="C116" s="266" t="s">
        <v>1360</v>
      </c>
      <c r="D116" s="266" t="s">
        <v>1319</v>
      </c>
      <c r="E116" s="267" t="s">
        <v>1690</v>
      </c>
      <c r="F116" s="268" t="s">
        <v>1691</v>
      </c>
      <c r="G116" s="269" t="s">
        <v>1322</v>
      </c>
      <c r="H116" s="270">
        <v>98.28</v>
      </c>
      <c r="I116" s="91"/>
      <c r="J116" s="271">
        <f>ROUND(I116*H116,2)</f>
        <v>0</v>
      </c>
      <c r="K116" s="268" t="s">
        <v>1323</v>
      </c>
      <c r="L116" s="187"/>
      <c r="M116" s="272" t="s">
        <v>1177</v>
      </c>
      <c r="N116" s="273" t="s">
        <v>1219</v>
      </c>
      <c r="O116" s="188"/>
      <c r="P116" s="274">
        <f>O116*H116</f>
        <v>0</v>
      </c>
      <c r="Q116" s="274">
        <v>0.00085</v>
      </c>
      <c r="R116" s="274">
        <f>Q116*H116</f>
        <v>0.083538</v>
      </c>
      <c r="S116" s="274">
        <v>0</v>
      </c>
      <c r="T116" s="275">
        <f>S116*H116</f>
        <v>0</v>
      </c>
      <c r="AR116" s="176" t="s">
        <v>1324</v>
      </c>
      <c r="AT116" s="176" t="s">
        <v>1319</v>
      </c>
      <c r="AU116" s="176" t="s">
        <v>1257</v>
      </c>
      <c r="AY116" s="176" t="s">
        <v>1317</v>
      </c>
      <c r="BE116" s="276">
        <f>IF(N116="základní",J116,0)</f>
        <v>0</v>
      </c>
      <c r="BF116" s="276">
        <f>IF(N116="snížená",J116,0)</f>
        <v>0</v>
      </c>
      <c r="BG116" s="276">
        <f>IF(N116="zákl. přenesená",J116,0)</f>
        <v>0</v>
      </c>
      <c r="BH116" s="276">
        <f>IF(N116="sníž. přenesená",J116,0)</f>
        <v>0</v>
      </c>
      <c r="BI116" s="276">
        <f>IF(N116="nulová",J116,0)</f>
        <v>0</v>
      </c>
      <c r="BJ116" s="176" t="s">
        <v>1196</v>
      </c>
      <c r="BK116" s="276">
        <f>ROUND(I116*H116,2)</f>
        <v>0</v>
      </c>
      <c r="BL116" s="176" t="s">
        <v>1324</v>
      </c>
      <c r="BM116" s="176" t="s">
        <v>1360</v>
      </c>
    </row>
    <row r="117" spans="2:47" s="186" customFormat="1" ht="13.5">
      <c r="B117" s="187"/>
      <c r="D117" s="277" t="s">
        <v>1326</v>
      </c>
      <c r="F117" s="278" t="s">
        <v>1692</v>
      </c>
      <c r="I117" s="92"/>
      <c r="L117" s="187"/>
      <c r="M117" s="279"/>
      <c r="N117" s="188"/>
      <c r="O117" s="188"/>
      <c r="P117" s="188"/>
      <c r="Q117" s="188"/>
      <c r="R117" s="188"/>
      <c r="S117" s="188"/>
      <c r="T117" s="280"/>
      <c r="AT117" s="176" t="s">
        <v>1326</v>
      </c>
      <c r="AU117" s="176" t="s">
        <v>1257</v>
      </c>
    </row>
    <row r="118" spans="2:51" s="311" customFormat="1" ht="13.5">
      <c r="B118" s="310"/>
      <c r="D118" s="277" t="s">
        <v>1334</v>
      </c>
      <c r="E118" s="312" t="s">
        <v>1177</v>
      </c>
      <c r="F118" s="313" t="s">
        <v>1672</v>
      </c>
      <c r="H118" s="312" t="s">
        <v>1177</v>
      </c>
      <c r="I118" s="96"/>
      <c r="L118" s="310"/>
      <c r="M118" s="314"/>
      <c r="N118" s="315"/>
      <c r="O118" s="315"/>
      <c r="P118" s="315"/>
      <c r="Q118" s="315"/>
      <c r="R118" s="315"/>
      <c r="S118" s="315"/>
      <c r="T118" s="316"/>
      <c r="AT118" s="312" t="s">
        <v>1334</v>
      </c>
      <c r="AU118" s="312" t="s">
        <v>1257</v>
      </c>
      <c r="AV118" s="311" t="s">
        <v>1196</v>
      </c>
      <c r="AW118" s="311" t="s">
        <v>1211</v>
      </c>
      <c r="AX118" s="311" t="s">
        <v>1248</v>
      </c>
      <c r="AY118" s="312" t="s">
        <v>1317</v>
      </c>
    </row>
    <row r="119" spans="2:51" s="282" customFormat="1" ht="13.5">
      <c r="B119" s="281"/>
      <c r="D119" s="277" t="s">
        <v>1334</v>
      </c>
      <c r="E119" s="283" t="s">
        <v>1177</v>
      </c>
      <c r="F119" s="284" t="s">
        <v>1693</v>
      </c>
      <c r="H119" s="285">
        <v>98.28</v>
      </c>
      <c r="I119" s="93"/>
      <c r="L119" s="281"/>
      <c r="M119" s="286"/>
      <c r="N119" s="287"/>
      <c r="O119" s="287"/>
      <c r="P119" s="287"/>
      <c r="Q119" s="287"/>
      <c r="R119" s="287"/>
      <c r="S119" s="287"/>
      <c r="T119" s="288"/>
      <c r="AT119" s="283" t="s">
        <v>1334</v>
      </c>
      <c r="AU119" s="283" t="s">
        <v>1257</v>
      </c>
      <c r="AV119" s="282" t="s">
        <v>1257</v>
      </c>
      <c r="AW119" s="282" t="s">
        <v>1211</v>
      </c>
      <c r="AX119" s="282" t="s">
        <v>1248</v>
      </c>
      <c r="AY119" s="283" t="s">
        <v>1317</v>
      </c>
    </row>
    <row r="120" spans="2:51" s="290" customFormat="1" ht="13.5">
      <c r="B120" s="289"/>
      <c r="D120" s="277" t="s">
        <v>1334</v>
      </c>
      <c r="E120" s="291" t="s">
        <v>1177</v>
      </c>
      <c r="F120" s="292" t="s">
        <v>1338</v>
      </c>
      <c r="H120" s="293">
        <v>98.28</v>
      </c>
      <c r="I120" s="94"/>
      <c r="L120" s="289"/>
      <c r="M120" s="294"/>
      <c r="N120" s="295"/>
      <c r="O120" s="295"/>
      <c r="P120" s="295"/>
      <c r="Q120" s="295"/>
      <c r="R120" s="295"/>
      <c r="S120" s="295"/>
      <c r="T120" s="296"/>
      <c r="AT120" s="291" t="s">
        <v>1334</v>
      </c>
      <c r="AU120" s="291" t="s">
        <v>1257</v>
      </c>
      <c r="AV120" s="290" t="s">
        <v>1324</v>
      </c>
      <c r="AW120" s="290" t="s">
        <v>1211</v>
      </c>
      <c r="AX120" s="290" t="s">
        <v>1196</v>
      </c>
      <c r="AY120" s="291" t="s">
        <v>1317</v>
      </c>
    </row>
    <row r="121" spans="2:65" s="186" customFormat="1" ht="16.5" customHeight="1">
      <c r="B121" s="187"/>
      <c r="C121" s="266" t="s">
        <v>1201</v>
      </c>
      <c r="D121" s="266" t="s">
        <v>1319</v>
      </c>
      <c r="E121" s="267" t="s">
        <v>1694</v>
      </c>
      <c r="F121" s="268" t="s">
        <v>1695</v>
      </c>
      <c r="G121" s="269" t="s">
        <v>1322</v>
      </c>
      <c r="H121" s="270">
        <v>98.28</v>
      </c>
      <c r="I121" s="91"/>
      <c r="J121" s="271">
        <f>ROUND(I121*H121,2)</f>
        <v>0</v>
      </c>
      <c r="K121" s="268" t="s">
        <v>1323</v>
      </c>
      <c r="L121" s="187"/>
      <c r="M121" s="272" t="s">
        <v>1177</v>
      </c>
      <c r="N121" s="273" t="s">
        <v>1219</v>
      </c>
      <c r="O121" s="188"/>
      <c r="P121" s="274">
        <f>O121*H121</f>
        <v>0</v>
      </c>
      <c r="Q121" s="274">
        <v>0</v>
      </c>
      <c r="R121" s="274">
        <f>Q121*H121</f>
        <v>0</v>
      </c>
      <c r="S121" s="274">
        <v>0</v>
      </c>
      <c r="T121" s="275">
        <f>S121*H121</f>
        <v>0</v>
      </c>
      <c r="AR121" s="176" t="s">
        <v>1324</v>
      </c>
      <c r="AT121" s="176" t="s">
        <v>1319</v>
      </c>
      <c r="AU121" s="176" t="s">
        <v>1257</v>
      </c>
      <c r="AY121" s="176" t="s">
        <v>1317</v>
      </c>
      <c r="BE121" s="276">
        <f>IF(N121="základní",J121,0)</f>
        <v>0</v>
      </c>
      <c r="BF121" s="276">
        <f>IF(N121="snížená",J121,0)</f>
        <v>0</v>
      </c>
      <c r="BG121" s="276">
        <f>IF(N121="zákl. přenesená",J121,0)</f>
        <v>0</v>
      </c>
      <c r="BH121" s="276">
        <f>IF(N121="sníž. přenesená",J121,0)</f>
        <v>0</v>
      </c>
      <c r="BI121" s="276">
        <f>IF(N121="nulová",J121,0)</f>
        <v>0</v>
      </c>
      <c r="BJ121" s="176" t="s">
        <v>1196</v>
      </c>
      <c r="BK121" s="276">
        <f>ROUND(I121*H121,2)</f>
        <v>0</v>
      </c>
      <c r="BL121" s="176" t="s">
        <v>1324</v>
      </c>
      <c r="BM121" s="176" t="s">
        <v>1201</v>
      </c>
    </row>
    <row r="122" spans="2:47" s="186" customFormat="1" ht="13.5">
      <c r="B122" s="187"/>
      <c r="D122" s="277" t="s">
        <v>1326</v>
      </c>
      <c r="F122" s="278" t="s">
        <v>1696</v>
      </c>
      <c r="I122" s="92"/>
      <c r="L122" s="187"/>
      <c r="M122" s="279"/>
      <c r="N122" s="188"/>
      <c r="O122" s="188"/>
      <c r="P122" s="188"/>
      <c r="Q122" s="188"/>
      <c r="R122" s="188"/>
      <c r="S122" s="188"/>
      <c r="T122" s="280"/>
      <c r="AT122" s="176" t="s">
        <v>1326</v>
      </c>
      <c r="AU122" s="176" t="s">
        <v>1257</v>
      </c>
    </row>
    <row r="123" spans="2:65" s="186" customFormat="1" ht="16.5" customHeight="1">
      <c r="B123" s="187"/>
      <c r="C123" s="266" t="s">
        <v>1367</v>
      </c>
      <c r="D123" s="266" t="s">
        <v>1319</v>
      </c>
      <c r="E123" s="267" t="s">
        <v>1697</v>
      </c>
      <c r="F123" s="268" t="s">
        <v>1698</v>
      </c>
      <c r="G123" s="269" t="s">
        <v>1332</v>
      </c>
      <c r="H123" s="270">
        <v>234.343</v>
      </c>
      <c r="I123" s="91"/>
      <c r="J123" s="271">
        <f>ROUND(I123*H123,2)</f>
        <v>0</v>
      </c>
      <c r="K123" s="268" t="s">
        <v>1323</v>
      </c>
      <c r="L123" s="187"/>
      <c r="M123" s="272" t="s">
        <v>1177</v>
      </c>
      <c r="N123" s="273" t="s">
        <v>1219</v>
      </c>
      <c r="O123" s="188"/>
      <c r="P123" s="274">
        <f>O123*H123</f>
        <v>0</v>
      </c>
      <c r="Q123" s="274">
        <v>0</v>
      </c>
      <c r="R123" s="274">
        <f>Q123*H123</f>
        <v>0</v>
      </c>
      <c r="S123" s="274">
        <v>0</v>
      </c>
      <c r="T123" s="275">
        <f>S123*H123</f>
        <v>0</v>
      </c>
      <c r="AR123" s="176" t="s">
        <v>1324</v>
      </c>
      <c r="AT123" s="176" t="s">
        <v>1319</v>
      </c>
      <c r="AU123" s="176" t="s">
        <v>1257</v>
      </c>
      <c r="AY123" s="176" t="s">
        <v>1317</v>
      </c>
      <c r="BE123" s="276">
        <f>IF(N123="základní",J123,0)</f>
        <v>0</v>
      </c>
      <c r="BF123" s="276">
        <f>IF(N123="snížená",J123,0)</f>
        <v>0</v>
      </c>
      <c r="BG123" s="276">
        <f>IF(N123="zákl. přenesená",J123,0)</f>
        <v>0</v>
      </c>
      <c r="BH123" s="276">
        <f>IF(N123="sníž. přenesená",J123,0)</f>
        <v>0</v>
      </c>
      <c r="BI123" s="276">
        <f>IF(N123="nulová",J123,0)</f>
        <v>0</v>
      </c>
      <c r="BJ123" s="176" t="s">
        <v>1196</v>
      </c>
      <c r="BK123" s="276">
        <f>ROUND(I123*H123,2)</f>
        <v>0</v>
      </c>
      <c r="BL123" s="176" t="s">
        <v>1324</v>
      </c>
      <c r="BM123" s="176" t="s">
        <v>1367</v>
      </c>
    </row>
    <row r="124" spans="2:47" s="186" customFormat="1" ht="13.5">
      <c r="B124" s="187"/>
      <c r="D124" s="277" t="s">
        <v>1326</v>
      </c>
      <c r="F124" s="278" t="s">
        <v>1699</v>
      </c>
      <c r="I124" s="92"/>
      <c r="L124" s="187"/>
      <c r="M124" s="279"/>
      <c r="N124" s="188"/>
      <c r="O124" s="188"/>
      <c r="P124" s="188"/>
      <c r="Q124" s="188"/>
      <c r="R124" s="188"/>
      <c r="S124" s="188"/>
      <c r="T124" s="280"/>
      <c r="AT124" s="176" t="s">
        <v>1326</v>
      </c>
      <c r="AU124" s="176" t="s">
        <v>1257</v>
      </c>
    </row>
    <row r="125" spans="2:51" s="282" customFormat="1" ht="13.5">
      <c r="B125" s="281"/>
      <c r="D125" s="277" t="s">
        <v>1334</v>
      </c>
      <c r="E125" s="283" t="s">
        <v>1177</v>
      </c>
      <c r="F125" s="284" t="s">
        <v>1680</v>
      </c>
      <c r="H125" s="285">
        <v>234.343</v>
      </c>
      <c r="I125" s="93"/>
      <c r="L125" s="281"/>
      <c r="M125" s="286"/>
      <c r="N125" s="287"/>
      <c r="O125" s="287"/>
      <c r="P125" s="287"/>
      <c r="Q125" s="287"/>
      <c r="R125" s="287"/>
      <c r="S125" s="287"/>
      <c r="T125" s="288"/>
      <c r="AT125" s="283" t="s">
        <v>1334</v>
      </c>
      <c r="AU125" s="283" t="s">
        <v>1257</v>
      </c>
      <c r="AV125" s="282" t="s">
        <v>1257</v>
      </c>
      <c r="AW125" s="282" t="s">
        <v>1211</v>
      </c>
      <c r="AX125" s="282" t="s">
        <v>1248</v>
      </c>
      <c r="AY125" s="283" t="s">
        <v>1317</v>
      </c>
    </row>
    <row r="126" spans="2:51" s="290" customFormat="1" ht="13.5">
      <c r="B126" s="289"/>
      <c r="D126" s="277" t="s">
        <v>1334</v>
      </c>
      <c r="E126" s="291" t="s">
        <v>1177</v>
      </c>
      <c r="F126" s="292" t="s">
        <v>1338</v>
      </c>
      <c r="H126" s="293">
        <v>234.343</v>
      </c>
      <c r="I126" s="94"/>
      <c r="L126" s="289"/>
      <c r="M126" s="294"/>
      <c r="N126" s="295"/>
      <c r="O126" s="295"/>
      <c r="P126" s="295"/>
      <c r="Q126" s="295"/>
      <c r="R126" s="295"/>
      <c r="S126" s="295"/>
      <c r="T126" s="296"/>
      <c r="AT126" s="291" t="s">
        <v>1334</v>
      </c>
      <c r="AU126" s="291" t="s">
        <v>1257</v>
      </c>
      <c r="AV126" s="290" t="s">
        <v>1324</v>
      </c>
      <c r="AW126" s="290" t="s">
        <v>1211</v>
      </c>
      <c r="AX126" s="290" t="s">
        <v>1196</v>
      </c>
      <c r="AY126" s="291" t="s">
        <v>1317</v>
      </c>
    </row>
    <row r="127" spans="2:65" s="186" customFormat="1" ht="16.5" customHeight="1">
      <c r="B127" s="187"/>
      <c r="C127" s="266" t="s">
        <v>1371</v>
      </c>
      <c r="D127" s="266" t="s">
        <v>1319</v>
      </c>
      <c r="E127" s="267" t="s">
        <v>1700</v>
      </c>
      <c r="F127" s="268" t="s">
        <v>1701</v>
      </c>
      <c r="G127" s="269" t="s">
        <v>1332</v>
      </c>
      <c r="H127" s="270">
        <v>156.083</v>
      </c>
      <c r="I127" s="91"/>
      <c r="J127" s="271">
        <f>ROUND(I127*H127,2)</f>
        <v>0</v>
      </c>
      <c r="K127" s="268" t="s">
        <v>1323</v>
      </c>
      <c r="L127" s="187"/>
      <c r="M127" s="272" t="s">
        <v>1177</v>
      </c>
      <c r="N127" s="273" t="s">
        <v>1219</v>
      </c>
      <c r="O127" s="188"/>
      <c r="P127" s="274">
        <f>O127*H127</f>
        <v>0</v>
      </c>
      <c r="Q127" s="274">
        <v>0</v>
      </c>
      <c r="R127" s="274">
        <f>Q127*H127</f>
        <v>0</v>
      </c>
      <c r="S127" s="274">
        <v>0</v>
      </c>
      <c r="T127" s="275">
        <f>S127*H127</f>
        <v>0</v>
      </c>
      <c r="AR127" s="176" t="s">
        <v>1324</v>
      </c>
      <c r="AT127" s="176" t="s">
        <v>1319</v>
      </c>
      <c r="AU127" s="176" t="s">
        <v>1257</v>
      </c>
      <c r="AY127" s="176" t="s">
        <v>1317</v>
      </c>
      <c r="BE127" s="276">
        <f>IF(N127="základní",J127,0)</f>
        <v>0</v>
      </c>
      <c r="BF127" s="276">
        <f>IF(N127="snížená",J127,0)</f>
        <v>0</v>
      </c>
      <c r="BG127" s="276">
        <f>IF(N127="zákl. přenesená",J127,0)</f>
        <v>0</v>
      </c>
      <c r="BH127" s="276">
        <f>IF(N127="sníž. přenesená",J127,0)</f>
        <v>0</v>
      </c>
      <c r="BI127" s="276">
        <f>IF(N127="nulová",J127,0)</f>
        <v>0</v>
      </c>
      <c r="BJ127" s="176" t="s">
        <v>1196</v>
      </c>
      <c r="BK127" s="276">
        <f>ROUND(I127*H127,2)</f>
        <v>0</v>
      </c>
      <c r="BL127" s="176" t="s">
        <v>1324</v>
      </c>
      <c r="BM127" s="176" t="s">
        <v>1371</v>
      </c>
    </row>
    <row r="128" spans="2:47" s="186" customFormat="1" ht="13.5">
      <c r="B128" s="187"/>
      <c r="D128" s="277" t="s">
        <v>1326</v>
      </c>
      <c r="F128" s="278" t="s">
        <v>1702</v>
      </c>
      <c r="I128" s="92"/>
      <c r="L128" s="187"/>
      <c r="M128" s="279"/>
      <c r="N128" s="188"/>
      <c r="O128" s="188"/>
      <c r="P128" s="188"/>
      <c r="Q128" s="188"/>
      <c r="R128" s="188"/>
      <c r="S128" s="188"/>
      <c r="T128" s="280"/>
      <c r="AT128" s="176" t="s">
        <v>1326</v>
      </c>
      <c r="AU128" s="176" t="s">
        <v>1257</v>
      </c>
    </row>
    <row r="129" spans="2:51" s="311" customFormat="1" ht="13.5">
      <c r="B129" s="310"/>
      <c r="D129" s="277" t="s">
        <v>1334</v>
      </c>
      <c r="E129" s="312" t="s">
        <v>1177</v>
      </c>
      <c r="F129" s="313" t="s">
        <v>1703</v>
      </c>
      <c r="H129" s="312" t="s">
        <v>1177</v>
      </c>
      <c r="I129" s="96"/>
      <c r="L129" s="310"/>
      <c r="M129" s="314"/>
      <c r="N129" s="315"/>
      <c r="O129" s="315"/>
      <c r="P129" s="315"/>
      <c r="Q129" s="315"/>
      <c r="R129" s="315"/>
      <c r="S129" s="315"/>
      <c r="T129" s="316"/>
      <c r="AT129" s="312" t="s">
        <v>1334</v>
      </c>
      <c r="AU129" s="312" t="s">
        <v>1257</v>
      </c>
      <c r="AV129" s="311" t="s">
        <v>1196</v>
      </c>
      <c r="AW129" s="311" t="s">
        <v>1211</v>
      </c>
      <c r="AX129" s="311" t="s">
        <v>1248</v>
      </c>
      <c r="AY129" s="312" t="s">
        <v>1317</v>
      </c>
    </row>
    <row r="130" spans="2:51" s="282" customFormat="1" ht="13.5">
      <c r="B130" s="281"/>
      <c r="D130" s="277" t="s">
        <v>1334</v>
      </c>
      <c r="E130" s="283" t="s">
        <v>1177</v>
      </c>
      <c r="F130" s="284" t="s">
        <v>1704</v>
      </c>
      <c r="H130" s="285">
        <v>16.488</v>
      </c>
      <c r="I130" s="93"/>
      <c r="L130" s="281"/>
      <c r="M130" s="286"/>
      <c r="N130" s="287"/>
      <c r="O130" s="287"/>
      <c r="P130" s="287"/>
      <c r="Q130" s="287"/>
      <c r="R130" s="287"/>
      <c r="S130" s="287"/>
      <c r="T130" s="288"/>
      <c r="AT130" s="283" t="s">
        <v>1334</v>
      </c>
      <c r="AU130" s="283" t="s">
        <v>1257</v>
      </c>
      <c r="AV130" s="282" t="s">
        <v>1257</v>
      </c>
      <c r="AW130" s="282" t="s">
        <v>1211</v>
      </c>
      <c r="AX130" s="282" t="s">
        <v>1248</v>
      </c>
      <c r="AY130" s="283" t="s">
        <v>1317</v>
      </c>
    </row>
    <row r="131" spans="2:51" s="311" customFormat="1" ht="13.5">
      <c r="B131" s="310"/>
      <c r="D131" s="277" t="s">
        <v>1334</v>
      </c>
      <c r="E131" s="312" t="s">
        <v>1177</v>
      </c>
      <c r="F131" s="313" t="s">
        <v>1705</v>
      </c>
      <c r="H131" s="312" t="s">
        <v>1177</v>
      </c>
      <c r="I131" s="96"/>
      <c r="L131" s="310"/>
      <c r="M131" s="314"/>
      <c r="N131" s="315"/>
      <c r="O131" s="315"/>
      <c r="P131" s="315"/>
      <c r="Q131" s="315"/>
      <c r="R131" s="315"/>
      <c r="S131" s="315"/>
      <c r="T131" s="316"/>
      <c r="AT131" s="312" t="s">
        <v>1334</v>
      </c>
      <c r="AU131" s="312" t="s">
        <v>1257</v>
      </c>
      <c r="AV131" s="311" t="s">
        <v>1196</v>
      </c>
      <c r="AW131" s="311" t="s">
        <v>1211</v>
      </c>
      <c r="AX131" s="311" t="s">
        <v>1248</v>
      </c>
      <c r="AY131" s="312" t="s">
        <v>1317</v>
      </c>
    </row>
    <row r="132" spans="2:51" s="282" customFormat="1" ht="13.5">
      <c r="B132" s="281"/>
      <c r="D132" s="277" t="s">
        <v>1334</v>
      </c>
      <c r="E132" s="283" t="s">
        <v>1177</v>
      </c>
      <c r="F132" s="284" t="s">
        <v>1706</v>
      </c>
      <c r="H132" s="285">
        <v>6.021</v>
      </c>
      <c r="I132" s="93"/>
      <c r="L132" s="281"/>
      <c r="M132" s="286"/>
      <c r="N132" s="287"/>
      <c r="O132" s="287"/>
      <c r="P132" s="287"/>
      <c r="Q132" s="287"/>
      <c r="R132" s="287"/>
      <c r="S132" s="287"/>
      <c r="T132" s="288"/>
      <c r="AT132" s="283" t="s">
        <v>1334</v>
      </c>
      <c r="AU132" s="283" t="s">
        <v>1257</v>
      </c>
      <c r="AV132" s="282" t="s">
        <v>1257</v>
      </c>
      <c r="AW132" s="282" t="s">
        <v>1211</v>
      </c>
      <c r="AX132" s="282" t="s">
        <v>1248</v>
      </c>
      <c r="AY132" s="283" t="s">
        <v>1317</v>
      </c>
    </row>
    <row r="133" spans="2:51" s="311" customFormat="1" ht="13.5">
      <c r="B133" s="310"/>
      <c r="D133" s="277" t="s">
        <v>1334</v>
      </c>
      <c r="E133" s="312" t="s">
        <v>1177</v>
      </c>
      <c r="F133" s="313" t="s">
        <v>1707</v>
      </c>
      <c r="H133" s="312" t="s">
        <v>1177</v>
      </c>
      <c r="I133" s="96"/>
      <c r="L133" s="310"/>
      <c r="M133" s="314"/>
      <c r="N133" s="315"/>
      <c r="O133" s="315"/>
      <c r="P133" s="315"/>
      <c r="Q133" s="315"/>
      <c r="R133" s="315"/>
      <c r="S133" s="315"/>
      <c r="T133" s="316"/>
      <c r="AT133" s="312" t="s">
        <v>1334</v>
      </c>
      <c r="AU133" s="312" t="s">
        <v>1257</v>
      </c>
      <c r="AV133" s="311" t="s">
        <v>1196</v>
      </c>
      <c r="AW133" s="311" t="s">
        <v>1211</v>
      </c>
      <c r="AX133" s="311" t="s">
        <v>1248</v>
      </c>
      <c r="AY133" s="312" t="s">
        <v>1317</v>
      </c>
    </row>
    <row r="134" spans="2:51" s="282" customFormat="1" ht="13.5">
      <c r="B134" s="281"/>
      <c r="D134" s="277" t="s">
        <v>1334</v>
      </c>
      <c r="E134" s="283" t="s">
        <v>1177</v>
      </c>
      <c r="F134" s="284" t="s">
        <v>1708</v>
      </c>
      <c r="H134" s="285">
        <v>6.152</v>
      </c>
      <c r="I134" s="93"/>
      <c r="L134" s="281"/>
      <c r="M134" s="286"/>
      <c r="N134" s="287"/>
      <c r="O134" s="287"/>
      <c r="P134" s="287"/>
      <c r="Q134" s="287"/>
      <c r="R134" s="287"/>
      <c r="S134" s="287"/>
      <c r="T134" s="288"/>
      <c r="AT134" s="283" t="s">
        <v>1334</v>
      </c>
      <c r="AU134" s="283" t="s">
        <v>1257</v>
      </c>
      <c r="AV134" s="282" t="s">
        <v>1257</v>
      </c>
      <c r="AW134" s="282" t="s">
        <v>1211</v>
      </c>
      <c r="AX134" s="282" t="s">
        <v>1248</v>
      </c>
      <c r="AY134" s="283" t="s">
        <v>1317</v>
      </c>
    </row>
    <row r="135" spans="2:51" s="311" customFormat="1" ht="13.5">
      <c r="B135" s="310"/>
      <c r="D135" s="277" t="s">
        <v>1334</v>
      </c>
      <c r="E135" s="312" t="s">
        <v>1177</v>
      </c>
      <c r="F135" s="313" t="s">
        <v>1709</v>
      </c>
      <c r="H135" s="312" t="s">
        <v>1177</v>
      </c>
      <c r="I135" s="96"/>
      <c r="L135" s="310"/>
      <c r="M135" s="314"/>
      <c r="N135" s="315"/>
      <c r="O135" s="315"/>
      <c r="P135" s="315"/>
      <c r="Q135" s="315"/>
      <c r="R135" s="315"/>
      <c r="S135" s="315"/>
      <c r="T135" s="316"/>
      <c r="AT135" s="312" t="s">
        <v>1334</v>
      </c>
      <c r="AU135" s="312" t="s">
        <v>1257</v>
      </c>
      <c r="AV135" s="311" t="s">
        <v>1196</v>
      </c>
      <c r="AW135" s="311" t="s">
        <v>1211</v>
      </c>
      <c r="AX135" s="311" t="s">
        <v>1248</v>
      </c>
      <c r="AY135" s="312" t="s">
        <v>1317</v>
      </c>
    </row>
    <row r="136" spans="2:51" s="282" customFormat="1" ht="13.5">
      <c r="B136" s="281"/>
      <c r="D136" s="277" t="s">
        <v>1334</v>
      </c>
      <c r="E136" s="283" t="s">
        <v>1177</v>
      </c>
      <c r="F136" s="284" t="s">
        <v>1710</v>
      </c>
      <c r="H136" s="285">
        <v>2.34</v>
      </c>
      <c r="I136" s="93"/>
      <c r="L136" s="281"/>
      <c r="M136" s="286"/>
      <c r="N136" s="287"/>
      <c r="O136" s="287"/>
      <c r="P136" s="287"/>
      <c r="Q136" s="287"/>
      <c r="R136" s="287"/>
      <c r="S136" s="287"/>
      <c r="T136" s="288"/>
      <c r="AT136" s="283" t="s">
        <v>1334</v>
      </c>
      <c r="AU136" s="283" t="s">
        <v>1257</v>
      </c>
      <c r="AV136" s="282" t="s">
        <v>1257</v>
      </c>
      <c r="AW136" s="282" t="s">
        <v>1211</v>
      </c>
      <c r="AX136" s="282" t="s">
        <v>1248</v>
      </c>
      <c r="AY136" s="283" t="s">
        <v>1317</v>
      </c>
    </row>
    <row r="137" spans="2:51" s="311" customFormat="1" ht="13.5">
      <c r="B137" s="310"/>
      <c r="D137" s="277" t="s">
        <v>1334</v>
      </c>
      <c r="E137" s="312" t="s">
        <v>1177</v>
      </c>
      <c r="F137" s="313" t="s">
        <v>1711</v>
      </c>
      <c r="H137" s="312" t="s">
        <v>1177</v>
      </c>
      <c r="I137" s="96"/>
      <c r="L137" s="310"/>
      <c r="M137" s="314"/>
      <c r="N137" s="315"/>
      <c r="O137" s="315"/>
      <c r="P137" s="315"/>
      <c r="Q137" s="315"/>
      <c r="R137" s="315"/>
      <c r="S137" s="315"/>
      <c r="T137" s="316"/>
      <c r="AT137" s="312" t="s">
        <v>1334</v>
      </c>
      <c r="AU137" s="312" t="s">
        <v>1257</v>
      </c>
      <c r="AV137" s="311" t="s">
        <v>1196</v>
      </c>
      <c r="AW137" s="311" t="s">
        <v>1211</v>
      </c>
      <c r="AX137" s="311" t="s">
        <v>1248</v>
      </c>
      <c r="AY137" s="312" t="s">
        <v>1317</v>
      </c>
    </row>
    <row r="138" spans="2:51" s="282" customFormat="1" ht="13.5">
      <c r="B138" s="281"/>
      <c r="D138" s="277" t="s">
        <v>1334</v>
      </c>
      <c r="E138" s="283" t="s">
        <v>1177</v>
      </c>
      <c r="F138" s="284" t="s">
        <v>1712</v>
      </c>
      <c r="H138" s="285">
        <v>64.303</v>
      </c>
      <c r="I138" s="93"/>
      <c r="L138" s="281"/>
      <c r="M138" s="286"/>
      <c r="N138" s="287"/>
      <c r="O138" s="287"/>
      <c r="P138" s="287"/>
      <c r="Q138" s="287"/>
      <c r="R138" s="287"/>
      <c r="S138" s="287"/>
      <c r="T138" s="288"/>
      <c r="AT138" s="283" t="s">
        <v>1334</v>
      </c>
      <c r="AU138" s="283" t="s">
        <v>1257</v>
      </c>
      <c r="AV138" s="282" t="s">
        <v>1257</v>
      </c>
      <c r="AW138" s="282" t="s">
        <v>1211</v>
      </c>
      <c r="AX138" s="282" t="s">
        <v>1248</v>
      </c>
      <c r="AY138" s="283" t="s">
        <v>1317</v>
      </c>
    </row>
    <row r="139" spans="2:51" s="311" customFormat="1" ht="13.5">
      <c r="B139" s="310"/>
      <c r="D139" s="277" t="s">
        <v>1334</v>
      </c>
      <c r="E139" s="312" t="s">
        <v>1177</v>
      </c>
      <c r="F139" s="313" t="s">
        <v>1713</v>
      </c>
      <c r="H139" s="312" t="s">
        <v>1177</v>
      </c>
      <c r="I139" s="96"/>
      <c r="L139" s="310"/>
      <c r="M139" s="314"/>
      <c r="N139" s="315"/>
      <c r="O139" s="315"/>
      <c r="P139" s="315"/>
      <c r="Q139" s="315"/>
      <c r="R139" s="315"/>
      <c r="S139" s="315"/>
      <c r="T139" s="316"/>
      <c r="AT139" s="312" t="s">
        <v>1334</v>
      </c>
      <c r="AU139" s="312" t="s">
        <v>1257</v>
      </c>
      <c r="AV139" s="311" t="s">
        <v>1196</v>
      </c>
      <c r="AW139" s="311" t="s">
        <v>1211</v>
      </c>
      <c r="AX139" s="311" t="s">
        <v>1248</v>
      </c>
      <c r="AY139" s="312" t="s">
        <v>1317</v>
      </c>
    </row>
    <row r="140" spans="2:51" s="282" customFormat="1" ht="13.5">
      <c r="B140" s="281"/>
      <c r="D140" s="277" t="s">
        <v>1334</v>
      </c>
      <c r="E140" s="283" t="s">
        <v>1177</v>
      </c>
      <c r="F140" s="284" t="s">
        <v>1714</v>
      </c>
      <c r="H140" s="285">
        <v>23.482</v>
      </c>
      <c r="I140" s="93"/>
      <c r="L140" s="281"/>
      <c r="M140" s="286"/>
      <c r="N140" s="287"/>
      <c r="O140" s="287"/>
      <c r="P140" s="287"/>
      <c r="Q140" s="287"/>
      <c r="R140" s="287"/>
      <c r="S140" s="287"/>
      <c r="T140" s="288"/>
      <c r="AT140" s="283" t="s">
        <v>1334</v>
      </c>
      <c r="AU140" s="283" t="s">
        <v>1257</v>
      </c>
      <c r="AV140" s="282" t="s">
        <v>1257</v>
      </c>
      <c r="AW140" s="282" t="s">
        <v>1211</v>
      </c>
      <c r="AX140" s="282" t="s">
        <v>1248</v>
      </c>
      <c r="AY140" s="283" t="s">
        <v>1317</v>
      </c>
    </row>
    <row r="141" spans="2:51" s="311" customFormat="1" ht="13.5">
      <c r="B141" s="310"/>
      <c r="D141" s="277" t="s">
        <v>1334</v>
      </c>
      <c r="E141" s="312" t="s">
        <v>1177</v>
      </c>
      <c r="F141" s="313" t="s">
        <v>1715</v>
      </c>
      <c r="H141" s="312" t="s">
        <v>1177</v>
      </c>
      <c r="I141" s="96"/>
      <c r="L141" s="310"/>
      <c r="M141" s="314"/>
      <c r="N141" s="315"/>
      <c r="O141" s="315"/>
      <c r="P141" s="315"/>
      <c r="Q141" s="315"/>
      <c r="R141" s="315"/>
      <c r="S141" s="315"/>
      <c r="T141" s="316"/>
      <c r="AT141" s="312" t="s">
        <v>1334</v>
      </c>
      <c r="AU141" s="312" t="s">
        <v>1257</v>
      </c>
      <c r="AV141" s="311" t="s">
        <v>1196</v>
      </c>
      <c r="AW141" s="311" t="s">
        <v>1211</v>
      </c>
      <c r="AX141" s="311" t="s">
        <v>1248</v>
      </c>
      <c r="AY141" s="312" t="s">
        <v>1317</v>
      </c>
    </row>
    <row r="142" spans="2:51" s="282" customFormat="1" ht="13.5">
      <c r="B142" s="281"/>
      <c r="D142" s="277" t="s">
        <v>1334</v>
      </c>
      <c r="E142" s="283" t="s">
        <v>1177</v>
      </c>
      <c r="F142" s="284" t="s">
        <v>1716</v>
      </c>
      <c r="H142" s="285">
        <v>20.917</v>
      </c>
      <c r="I142" s="93"/>
      <c r="L142" s="281"/>
      <c r="M142" s="286"/>
      <c r="N142" s="287"/>
      <c r="O142" s="287"/>
      <c r="P142" s="287"/>
      <c r="Q142" s="287"/>
      <c r="R142" s="287"/>
      <c r="S142" s="287"/>
      <c r="T142" s="288"/>
      <c r="AT142" s="283" t="s">
        <v>1334</v>
      </c>
      <c r="AU142" s="283" t="s">
        <v>1257</v>
      </c>
      <c r="AV142" s="282" t="s">
        <v>1257</v>
      </c>
      <c r="AW142" s="282" t="s">
        <v>1211</v>
      </c>
      <c r="AX142" s="282" t="s">
        <v>1248</v>
      </c>
      <c r="AY142" s="283" t="s">
        <v>1317</v>
      </c>
    </row>
    <row r="143" spans="2:51" s="311" customFormat="1" ht="13.5">
      <c r="B143" s="310"/>
      <c r="D143" s="277" t="s">
        <v>1334</v>
      </c>
      <c r="E143" s="312" t="s">
        <v>1177</v>
      </c>
      <c r="F143" s="313" t="s">
        <v>1717</v>
      </c>
      <c r="H143" s="312" t="s">
        <v>1177</v>
      </c>
      <c r="I143" s="96"/>
      <c r="L143" s="310"/>
      <c r="M143" s="314"/>
      <c r="N143" s="315"/>
      <c r="O143" s="315"/>
      <c r="P143" s="315"/>
      <c r="Q143" s="315"/>
      <c r="R143" s="315"/>
      <c r="S143" s="315"/>
      <c r="T143" s="316"/>
      <c r="AT143" s="312" t="s">
        <v>1334</v>
      </c>
      <c r="AU143" s="312" t="s">
        <v>1257</v>
      </c>
      <c r="AV143" s="311" t="s">
        <v>1196</v>
      </c>
      <c r="AW143" s="311" t="s">
        <v>1211</v>
      </c>
      <c r="AX143" s="311" t="s">
        <v>1248</v>
      </c>
      <c r="AY143" s="312" t="s">
        <v>1317</v>
      </c>
    </row>
    <row r="144" spans="2:51" s="282" customFormat="1" ht="13.5">
      <c r="B144" s="281"/>
      <c r="D144" s="277" t="s">
        <v>1334</v>
      </c>
      <c r="E144" s="283" t="s">
        <v>1177</v>
      </c>
      <c r="F144" s="284" t="s">
        <v>1718</v>
      </c>
      <c r="H144" s="285">
        <v>16.38</v>
      </c>
      <c r="I144" s="93"/>
      <c r="L144" s="281"/>
      <c r="M144" s="286"/>
      <c r="N144" s="287"/>
      <c r="O144" s="287"/>
      <c r="P144" s="287"/>
      <c r="Q144" s="287"/>
      <c r="R144" s="287"/>
      <c r="S144" s="287"/>
      <c r="T144" s="288"/>
      <c r="AT144" s="283" t="s">
        <v>1334</v>
      </c>
      <c r="AU144" s="283" t="s">
        <v>1257</v>
      </c>
      <c r="AV144" s="282" t="s">
        <v>1257</v>
      </c>
      <c r="AW144" s="282" t="s">
        <v>1211</v>
      </c>
      <c r="AX144" s="282" t="s">
        <v>1248</v>
      </c>
      <c r="AY144" s="283" t="s">
        <v>1317</v>
      </c>
    </row>
    <row r="145" spans="2:51" s="290" customFormat="1" ht="13.5">
      <c r="B145" s="289"/>
      <c r="D145" s="277" t="s">
        <v>1334</v>
      </c>
      <c r="E145" s="291" t="s">
        <v>1177</v>
      </c>
      <c r="F145" s="292" t="s">
        <v>1338</v>
      </c>
      <c r="H145" s="293">
        <v>156.083</v>
      </c>
      <c r="I145" s="94"/>
      <c r="L145" s="289"/>
      <c r="M145" s="294"/>
      <c r="N145" s="295"/>
      <c r="O145" s="295"/>
      <c r="P145" s="295"/>
      <c r="Q145" s="295"/>
      <c r="R145" s="295"/>
      <c r="S145" s="295"/>
      <c r="T145" s="296"/>
      <c r="AT145" s="291" t="s">
        <v>1334</v>
      </c>
      <c r="AU145" s="291" t="s">
        <v>1257</v>
      </c>
      <c r="AV145" s="290" t="s">
        <v>1324</v>
      </c>
      <c r="AW145" s="290" t="s">
        <v>1211</v>
      </c>
      <c r="AX145" s="290" t="s">
        <v>1196</v>
      </c>
      <c r="AY145" s="291" t="s">
        <v>1317</v>
      </c>
    </row>
    <row r="146" spans="2:65" s="186" customFormat="1" ht="25.5" customHeight="1">
      <c r="B146" s="187"/>
      <c r="C146" s="266" t="s">
        <v>1376</v>
      </c>
      <c r="D146" s="266" t="s">
        <v>1319</v>
      </c>
      <c r="E146" s="267" t="s">
        <v>1719</v>
      </c>
      <c r="F146" s="268" t="s">
        <v>1720</v>
      </c>
      <c r="G146" s="269" t="s">
        <v>1332</v>
      </c>
      <c r="H146" s="270">
        <v>312.166</v>
      </c>
      <c r="I146" s="91"/>
      <c r="J146" s="271">
        <f>ROUND(I146*H146,2)</f>
        <v>0</v>
      </c>
      <c r="K146" s="268" t="s">
        <v>1323</v>
      </c>
      <c r="L146" s="187"/>
      <c r="M146" s="272" t="s">
        <v>1177</v>
      </c>
      <c r="N146" s="273" t="s">
        <v>1219</v>
      </c>
      <c r="O146" s="188"/>
      <c r="P146" s="274">
        <f>O146*H146</f>
        <v>0</v>
      </c>
      <c r="Q146" s="274">
        <v>0</v>
      </c>
      <c r="R146" s="274">
        <f>Q146*H146</f>
        <v>0</v>
      </c>
      <c r="S146" s="274">
        <v>0</v>
      </c>
      <c r="T146" s="275">
        <f>S146*H146</f>
        <v>0</v>
      </c>
      <c r="AR146" s="176" t="s">
        <v>1324</v>
      </c>
      <c r="AT146" s="176" t="s">
        <v>1319</v>
      </c>
      <c r="AU146" s="176" t="s">
        <v>1257</v>
      </c>
      <c r="AY146" s="176" t="s">
        <v>1317</v>
      </c>
      <c r="BE146" s="276">
        <f>IF(N146="základní",J146,0)</f>
        <v>0</v>
      </c>
      <c r="BF146" s="276">
        <f>IF(N146="snížená",J146,0)</f>
        <v>0</v>
      </c>
      <c r="BG146" s="276">
        <f>IF(N146="zákl. přenesená",J146,0)</f>
        <v>0</v>
      </c>
      <c r="BH146" s="276">
        <f>IF(N146="sníž. přenesená",J146,0)</f>
        <v>0</v>
      </c>
      <c r="BI146" s="276">
        <f>IF(N146="nulová",J146,0)</f>
        <v>0</v>
      </c>
      <c r="BJ146" s="176" t="s">
        <v>1196</v>
      </c>
      <c r="BK146" s="276">
        <f>ROUND(I146*H146,2)</f>
        <v>0</v>
      </c>
      <c r="BL146" s="176" t="s">
        <v>1324</v>
      </c>
      <c r="BM146" s="176" t="s">
        <v>1376</v>
      </c>
    </row>
    <row r="147" spans="2:47" s="186" customFormat="1" ht="13.5">
      <c r="B147" s="187"/>
      <c r="D147" s="277" t="s">
        <v>1326</v>
      </c>
      <c r="F147" s="278" t="s">
        <v>1721</v>
      </c>
      <c r="I147" s="92"/>
      <c r="L147" s="187"/>
      <c r="M147" s="279"/>
      <c r="N147" s="188"/>
      <c r="O147" s="188"/>
      <c r="P147" s="188"/>
      <c r="Q147" s="188"/>
      <c r="R147" s="188"/>
      <c r="S147" s="188"/>
      <c r="T147" s="280"/>
      <c r="AT147" s="176" t="s">
        <v>1326</v>
      </c>
      <c r="AU147" s="176" t="s">
        <v>1257</v>
      </c>
    </row>
    <row r="148" spans="2:51" s="282" customFormat="1" ht="13.5">
      <c r="B148" s="281"/>
      <c r="D148" s="277" t="s">
        <v>1334</v>
      </c>
      <c r="E148" s="283" t="s">
        <v>1177</v>
      </c>
      <c r="F148" s="284" t="s">
        <v>1722</v>
      </c>
      <c r="H148" s="285">
        <v>312.166</v>
      </c>
      <c r="I148" s="93"/>
      <c r="L148" s="281"/>
      <c r="M148" s="286"/>
      <c r="N148" s="287"/>
      <c r="O148" s="287"/>
      <c r="P148" s="287"/>
      <c r="Q148" s="287"/>
      <c r="R148" s="287"/>
      <c r="S148" s="287"/>
      <c r="T148" s="288"/>
      <c r="AT148" s="283" t="s">
        <v>1334</v>
      </c>
      <c r="AU148" s="283" t="s">
        <v>1257</v>
      </c>
      <c r="AV148" s="282" t="s">
        <v>1257</v>
      </c>
      <c r="AW148" s="282" t="s">
        <v>1211</v>
      </c>
      <c r="AX148" s="282" t="s">
        <v>1248</v>
      </c>
      <c r="AY148" s="283" t="s">
        <v>1317</v>
      </c>
    </row>
    <row r="149" spans="2:51" s="290" customFormat="1" ht="13.5">
      <c r="B149" s="289"/>
      <c r="D149" s="277" t="s">
        <v>1334</v>
      </c>
      <c r="E149" s="291" t="s">
        <v>1177</v>
      </c>
      <c r="F149" s="292" t="s">
        <v>1338</v>
      </c>
      <c r="H149" s="293">
        <v>312.166</v>
      </c>
      <c r="I149" s="94"/>
      <c r="L149" s="289"/>
      <c r="M149" s="294"/>
      <c r="N149" s="295"/>
      <c r="O149" s="295"/>
      <c r="P149" s="295"/>
      <c r="Q149" s="295"/>
      <c r="R149" s="295"/>
      <c r="S149" s="295"/>
      <c r="T149" s="296"/>
      <c r="AT149" s="291" t="s">
        <v>1334</v>
      </c>
      <c r="AU149" s="291" t="s">
        <v>1257</v>
      </c>
      <c r="AV149" s="290" t="s">
        <v>1324</v>
      </c>
      <c r="AW149" s="290" t="s">
        <v>1211</v>
      </c>
      <c r="AX149" s="290" t="s">
        <v>1196</v>
      </c>
      <c r="AY149" s="291" t="s">
        <v>1317</v>
      </c>
    </row>
    <row r="150" spans="2:65" s="186" customFormat="1" ht="16.5" customHeight="1">
      <c r="B150" s="187"/>
      <c r="C150" s="266" t="s">
        <v>1381</v>
      </c>
      <c r="D150" s="266" t="s">
        <v>1319</v>
      </c>
      <c r="E150" s="267" t="s">
        <v>1723</v>
      </c>
      <c r="F150" s="268" t="s">
        <v>1724</v>
      </c>
      <c r="G150" s="269" t="s">
        <v>1332</v>
      </c>
      <c r="H150" s="270">
        <v>156.083</v>
      </c>
      <c r="I150" s="91"/>
      <c r="J150" s="271">
        <f>ROUND(I150*H150,2)</f>
        <v>0</v>
      </c>
      <c r="K150" s="268" t="s">
        <v>1323</v>
      </c>
      <c r="L150" s="187"/>
      <c r="M150" s="272" t="s">
        <v>1177</v>
      </c>
      <c r="N150" s="273" t="s">
        <v>1219</v>
      </c>
      <c r="O150" s="188"/>
      <c r="P150" s="274">
        <f>O150*H150</f>
        <v>0</v>
      </c>
      <c r="Q150" s="274">
        <v>0</v>
      </c>
      <c r="R150" s="274">
        <f>Q150*H150</f>
        <v>0</v>
      </c>
      <c r="S150" s="274">
        <v>0</v>
      </c>
      <c r="T150" s="275">
        <f>S150*H150</f>
        <v>0</v>
      </c>
      <c r="AR150" s="176" t="s">
        <v>1324</v>
      </c>
      <c r="AT150" s="176" t="s">
        <v>1319</v>
      </c>
      <c r="AU150" s="176" t="s">
        <v>1257</v>
      </c>
      <c r="AY150" s="176" t="s">
        <v>1317</v>
      </c>
      <c r="BE150" s="276">
        <f>IF(N150="základní",J150,0)</f>
        <v>0</v>
      </c>
      <c r="BF150" s="276">
        <f>IF(N150="snížená",J150,0)</f>
        <v>0</v>
      </c>
      <c r="BG150" s="276">
        <f>IF(N150="zákl. přenesená",J150,0)</f>
        <v>0</v>
      </c>
      <c r="BH150" s="276">
        <f>IF(N150="sníž. přenesená",J150,0)</f>
        <v>0</v>
      </c>
      <c r="BI150" s="276">
        <f>IF(N150="nulová",J150,0)</f>
        <v>0</v>
      </c>
      <c r="BJ150" s="176" t="s">
        <v>1196</v>
      </c>
      <c r="BK150" s="276">
        <f>ROUND(I150*H150,2)</f>
        <v>0</v>
      </c>
      <c r="BL150" s="176" t="s">
        <v>1324</v>
      </c>
      <c r="BM150" s="176" t="s">
        <v>1381</v>
      </c>
    </row>
    <row r="151" spans="2:47" s="186" customFormat="1" ht="13.5">
      <c r="B151" s="187"/>
      <c r="D151" s="277" t="s">
        <v>1326</v>
      </c>
      <c r="F151" s="278" t="s">
        <v>1725</v>
      </c>
      <c r="I151" s="92"/>
      <c r="L151" s="187"/>
      <c r="M151" s="279"/>
      <c r="N151" s="188"/>
      <c r="O151" s="188"/>
      <c r="P151" s="188"/>
      <c r="Q151" s="188"/>
      <c r="R151" s="188"/>
      <c r="S151" s="188"/>
      <c r="T151" s="280"/>
      <c r="AT151" s="176" t="s">
        <v>1326</v>
      </c>
      <c r="AU151" s="176" t="s">
        <v>1257</v>
      </c>
    </row>
    <row r="152" spans="2:65" s="186" customFormat="1" ht="16.5" customHeight="1">
      <c r="B152" s="187"/>
      <c r="C152" s="266" t="s">
        <v>1183</v>
      </c>
      <c r="D152" s="266" t="s">
        <v>1319</v>
      </c>
      <c r="E152" s="267" t="s">
        <v>1726</v>
      </c>
      <c r="F152" s="268" t="s">
        <v>1727</v>
      </c>
      <c r="G152" s="269" t="s">
        <v>1642</v>
      </c>
      <c r="H152" s="270">
        <v>312.166</v>
      </c>
      <c r="I152" s="91"/>
      <c r="J152" s="271">
        <f>ROUND(I152*H152,2)</f>
        <v>0</v>
      </c>
      <c r="K152" s="268" t="s">
        <v>1323</v>
      </c>
      <c r="L152" s="187"/>
      <c r="M152" s="272" t="s">
        <v>1177</v>
      </c>
      <c r="N152" s="273" t="s">
        <v>1219</v>
      </c>
      <c r="O152" s="188"/>
      <c r="P152" s="274">
        <f>O152*H152</f>
        <v>0</v>
      </c>
      <c r="Q152" s="274">
        <v>0</v>
      </c>
      <c r="R152" s="274">
        <f>Q152*H152</f>
        <v>0</v>
      </c>
      <c r="S152" s="274">
        <v>0</v>
      </c>
      <c r="T152" s="275">
        <f>S152*H152</f>
        <v>0</v>
      </c>
      <c r="AR152" s="176" t="s">
        <v>1324</v>
      </c>
      <c r="AT152" s="176" t="s">
        <v>1319</v>
      </c>
      <c r="AU152" s="176" t="s">
        <v>1257</v>
      </c>
      <c r="AY152" s="176" t="s">
        <v>1317</v>
      </c>
      <c r="BE152" s="276">
        <f>IF(N152="základní",J152,0)</f>
        <v>0</v>
      </c>
      <c r="BF152" s="276">
        <f>IF(N152="snížená",J152,0)</f>
        <v>0</v>
      </c>
      <c r="BG152" s="276">
        <f>IF(N152="zákl. přenesená",J152,0)</f>
        <v>0</v>
      </c>
      <c r="BH152" s="276">
        <f>IF(N152="sníž. přenesená",J152,0)</f>
        <v>0</v>
      </c>
      <c r="BI152" s="276">
        <f>IF(N152="nulová",J152,0)</f>
        <v>0</v>
      </c>
      <c r="BJ152" s="176" t="s">
        <v>1196</v>
      </c>
      <c r="BK152" s="276">
        <f>ROUND(I152*H152,2)</f>
        <v>0</v>
      </c>
      <c r="BL152" s="176" t="s">
        <v>1324</v>
      </c>
      <c r="BM152" s="176" t="s">
        <v>1728</v>
      </c>
    </row>
    <row r="153" spans="2:47" s="186" customFormat="1" ht="13.5">
      <c r="B153" s="187"/>
      <c r="D153" s="277" t="s">
        <v>1326</v>
      </c>
      <c r="F153" s="278" t="s">
        <v>1729</v>
      </c>
      <c r="I153" s="92"/>
      <c r="L153" s="187"/>
      <c r="M153" s="279"/>
      <c r="N153" s="188"/>
      <c r="O153" s="188"/>
      <c r="P153" s="188"/>
      <c r="Q153" s="188"/>
      <c r="R153" s="188"/>
      <c r="S153" s="188"/>
      <c r="T153" s="280"/>
      <c r="AT153" s="176" t="s">
        <v>1326</v>
      </c>
      <c r="AU153" s="176" t="s">
        <v>1257</v>
      </c>
    </row>
    <row r="154" spans="2:51" s="311" customFormat="1" ht="13.5">
      <c r="B154" s="310"/>
      <c r="D154" s="277" t="s">
        <v>1334</v>
      </c>
      <c r="E154" s="312" t="s">
        <v>1177</v>
      </c>
      <c r="F154" s="313" t="s">
        <v>1703</v>
      </c>
      <c r="H154" s="312" t="s">
        <v>1177</v>
      </c>
      <c r="I154" s="96"/>
      <c r="L154" s="310"/>
      <c r="M154" s="314"/>
      <c r="N154" s="315"/>
      <c r="O154" s="315"/>
      <c r="P154" s="315"/>
      <c r="Q154" s="315"/>
      <c r="R154" s="315"/>
      <c r="S154" s="315"/>
      <c r="T154" s="316"/>
      <c r="AT154" s="312" t="s">
        <v>1334</v>
      </c>
      <c r="AU154" s="312" t="s">
        <v>1257</v>
      </c>
      <c r="AV154" s="311" t="s">
        <v>1196</v>
      </c>
      <c r="AW154" s="311" t="s">
        <v>1211</v>
      </c>
      <c r="AX154" s="311" t="s">
        <v>1248</v>
      </c>
      <c r="AY154" s="312" t="s">
        <v>1317</v>
      </c>
    </row>
    <row r="155" spans="2:51" s="282" customFormat="1" ht="13.5">
      <c r="B155" s="281"/>
      <c r="D155" s="277" t="s">
        <v>1334</v>
      </c>
      <c r="E155" s="283" t="s">
        <v>1177</v>
      </c>
      <c r="F155" s="284" t="s">
        <v>1704</v>
      </c>
      <c r="H155" s="285">
        <v>16.488</v>
      </c>
      <c r="I155" s="93"/>
      <c r="L155" s="281"/>
      <c r="M155" s="286"/>
      <c r="N155" s="287"/>
      <c r="O155" s="287"/>
      <c r="P155" s="287"/>
      <c r="Q155" s="287"/>
      <c r="R155" s="287"/>
      <c r="S155" s="287"/>
      <c r="T155" s="288"/>
      <c r="AT155" s="283" t="s">
        <v>1334</v>
      </c>
      <c r="AU155" s="283" t="s">
        <v>1257</v>
      </c>
      <c r="AV155" s="282" t="s">
        <v>1257</v>
      </c>
      <c r="AW155" s="282" t="s">
        <v>1211</v>
      </c>
      <c r="AX155" s="282" t="s">
        <v>1248</v>
      </c>
      <c r="AY155" s="283" t="s">
        <v>1317</v>
      </c>
    </row>
    <row r="156" spans="2:51" s="282" customFormat="1" ht="13.5">
      <c r="B156" s="281"/>
      <c r="D156" s="277" t="s">
        <v>1334</v>
      </c>
      <c r="E156" s="283" t="s">
        <v>1177</v>
      </c>
      <c r="F156" s="284" t="s">
        <v>1706</v>
      </c>
      <c r="H156" s="285">
        <v>6.021</v>
      </c>
      <c r="I156" s="93"/>
      <c r="L156" s="281"/>
      <c r="M156" s="286"/>
      <c r="N156" s="287"/>
      <c r="O156" s="287"/>
      <c r="P156" s="287"/>
      <c r="Q156" s="287"/>
      <c r="R156" s="287"/>
      <c r="S156" s="287"/>
      <c r="T156" s="288"/>
      <c r="AT156" s="283" t="s">
        <v>1334</v>
      </c>
      <c r="AU156" s="283" t="s">
        <v>1257</v>
      </c>
      <c r="AV156" s="282" t="s">
        <v>1257</v>
      </c>
      <c r="AW156" s="282" t="s">
        <v>1211</v>
      </c>
      <c r="AX156" s="282" t="s">
        <v>1248</v>
      </c>
      <c r="AY156" s="283" t="s">
        <v>1317</v>
      </c>
    </row>
    <row r="157" spans="2:51" s="282" customFormat="1" ht="13.5">
      <c r="B157" s="281"/>
      <c r="D157" s="277" t="s">
        <v>1334</v>
      </c>
      <c r="E157" s="283" t="s">
        <v>1177</v>
      </c>
      <c r="F157" s="284" t="s">
        <v>1708</v>
      </c>
      <c r="H157" s="285">
        <v>6.152</v>
      </c>
      <c r="I157" s="93"/>
      <c r="L157" s="281"/>
      <c r="M157" s="286"/>
      <c r="N157" s="287"/>
      <c r="O157" s="287"/>
      <c r="P157" s="287"/>
      <c r="Q157" s="287"/>
      <c r="R157" s="287"/>
      <c r="S157" s="287"/>
      <c r="T157" s="288"/>
      <c r="AT157" s="283" t="s">
        <v>1334</v>
      </c>
      <c r="AU157" s="283" t="s">
        <v>1257</v>
      </c>
      <c r="AV157" s="282" t="s">
        <v>1257</v>
      </c>
      <c r="AW157" s="282" t="s">
        <v>1211</v>
      </c>
      <c r="AX157" s="282" t="s">
        <v>1248</v>
      </c>
      <c r="AY157" s="283" t="s">
        <v>1317</v>
      </c>
    </row>
    <row r="158" spans="2:51" s="282" customFormat="1" ht="13.5">
      <c r="B158" s="281"/>
      <c r="D158" s="277" t="s">
        <v>1334</v>
      </c>
      <c r="E158" s="283" t="s">
        <v>1177</v>
      </c>
      <c r="F158" s="284" t="s">
        <v>1710</v>
      </c>
      <c r="H158" s="285">
        <v>2.34</v>
      </c>
      <c r="I158" s="93"/>
      <c r="L158" s="281"/>
      <c r="M158" s="286"/>
      <c r="N158" s="287"/>
      <c r="O158" s="287"/>
      <c r="P158" s="287"/>
      <c r="Q158" s="287"/>
      <c r="R158" s="287"/>
      <c r="S158" s="287"/>
      <c r="T158" s="288"/>
      <c r="AT158" s="283" t="s">
        <v>1334</v>
      </c>
      <c r="AU158" s="283" t="s">
        <v>1257</v>
      </c>
      <c r="AV158" s="282" t="s">
        <v>1257</v>
      </c>
      <c r="AW158" s="282" t="s">
        <v>1211</v>
      </c>
      <c r="AX158" s="282" t="s">
        <v>1248</v>
      </c>
      <c r="AY158" s="283" t="s">
        <v>1317</v>
      </c>
    </row>
    <row r="159" spans="2:51" s="282" customFormat="1" ht="13.5">
      <c r="B159" s="281"/>
      <c r="D159" s="277" t="s">
        <v>1334</v>
      </c>
      <c r="E159" s="283" t="s">
        <v>1177</v>
      </c>
      <c r="F159" s="284" t="s">
        <v>1712</v>
      </c>
      <c r="H159" s="285">
        <v>64.303</v>
      </c>
      <c r="I159" s="93"/>
      <c r="L159" s="281"/>
      <c r="M159" s="286"/>
      <c r="N159" s="287"/>
      <c r="O159" s="287"/>
      <c r="P159" s="287"/>
      <c r="Q159" s="287"/>
      <c r="R159" s="287"/>
      <c r="S159" s="287"/>
      <c r="T159" s="288"/>
      <c r="AT159" s="283" t="s">
        <v>1334</v>
      </c>
      <c r="AU159" s="283" t="s">
        <v>1257</v>
      </c>
      <c r="AV159" s="282" t="s">
        <v>1257</v>
      </c>
      <c r="AW159" s="282" t="s">
        <v>1211</v>
      </c>
      <c r="AX159" s="282" t="s">
        <v>1248</v>
      </c>
      <c r="AY159" s="283" t="s">
        <v>1317</v>
      </c>
    </row>
    <row r="160" spans="2:51" s="282" customFormat="1" ht="13.5">
      <c r="B160" s="281"/>
      <c r="D160" s="277" t="s">
        <v>1334</v>
      </c>
      <c r="E160" s="283" t="s">
        <v>1177</v>
      </c>
      <c r="F160" s="284" t="s">
        <v>1714</v>
      </c>
      <c r="H160" s="285">
        <v>23.482</v>
      </c>
      <c r="I160" s="93"/>
      <c r="L160" s="281"/>
      <c r="M160" s="286"/>
      <c r="N160" s="287"/>
      <c r="O160" s="287"/>
      <c r="P160" s="287"/>
      <c r="Q160" s="287"/>
      <c r="R160" s="287"/>
      <c r="S160" s="287"/>
      <c r="T160" s="288"/>
      <c r="AT160" s="283" t="s">
        <v>1334</v>
      </c>
      <c r="AU160" s="283" t="s">
        <v>1257</v>
      </c>
      <c r="AV160" s="282" t="s">
        <v>1257</v>
      </c>
      <c r="AW160" s="282" t="s">
        <v>1211</v>
      </c>
      <c r="AX160" s="282" t="s">
        <v>1248</v>
      </c>
      <c r="AY160" s="283" t="s">
        <v>1317</v>
      </c>
    </row>
    <row r="161" spans="2:51" s="282" customFormat="1" ht="13.5">
      <c r="B161" s="281"/>
      <c r="D161" s="277" t="s">
        <v>1334</v>
      </c>
      <c r="E161" s="283" t="s">
        <v>1177</v>
      </c>
      <c r="F161" s="284" t="s">
        <v>1716</v>
      </c>
      <c r="H161" s="285">
        <v>20.917</v>
      </c>
      <c r="I161" s="93"/>
      <c r="L161" s="281"/>
      <c r="M161" s="286"/>
      <c r="N161" s="287"/>
      <c r="O161" s="287"/>
      <c r="P161" s="287"/>
      <c r="Q161" s="287"/>
      <c r="R161" s="287"/>
      <c r="S161" s="287"/>
      <c r="T161" s="288"/>
      <c r="AT161" s="283" t="s">
        <v>1334</v>
      </c>
      <c r="AU161" s="283" t="s">
        <v>1257</v>
      </c>
      <c r="AV161" s="282" t="s">
        <v>1257</v>
      </c>
      <c r="AW161" s="282" t="s">
        <v>1211</v>
      </c>
      <c r="AX161" s="282" t="s">
        <v>1248</v>
      </c>
      <c r="AY161" s="283" t="s">
        <v>1317</v>
      </c>
    </row>
    <row r="162" spans="2:51" s="282" customFormat="1" ht="13.5">
      <c r="B162" s="281"/>
      <c r="D162" s="277" t="s">
        <v>1334</v>
      </c>
      <c r="E162" s="283" t="s">
        <v>1177</v>
      </c>
      <c r="F162" s="284" t="s">
        <v>1718</v>
      </c>
      <c r="H162" s="285">
        <v>16.38</v>
      </c>
      <c r="I162" s="93"/>
      <c r="L162" s="281"/>
      <c r="M162" s="286"/>
      <c r="N162" s="287"/>
      <c r="O162" s="287"/>
      <c r="P162" s="287"/>
      <c r="Q162" s="287"/>
      <c r="R162" s="287"/>
      <c r="S162" s="287"/>
      <c r="T162" s="288"/>
      <c r="AT162" s="283" t="s">
        <v>1334</v>
      </c>
      <c r="AU162" s="283" t="s">
        <v>1257</v>
      </c>
      <c r="AV162" s="282" t="s">
        <v>1257</v>
      </c>
      <c r="AW162" s="282" t="s">
        <v>1211</v>
      </c>
      <c r="AX162" s="282" t="s">
        <v>1248</v>
      </c>
      <c r="AY162" s="283" t="s">
        <v>1317</v>
      </c>
    </row>
    <row r="163" spans="2:51" s="282" customFormat="1" ht="13.5">
      <c r="B163" s="281"/>
      <c r="D163" s="277" t="s">
        <v>1334</v>
      </c>
      <c r="F163" s="284" t="s">
        <v>1730</v>
      </c>
      <c r="H163" s="285">
        <v>312.166</v>
      </c>
      <c r="I163" s="93"/>
      <c r="L163" s="281"/>
      <c r="M163" s="286"/>
      <c r="N163" s="287"/>
      <c r="O163" s="287"/>
      <c r="P163" s="287"/>
      <c r="Q163" s="287"/>
      <c r="R163" s="287"/>
      <c r="S163" s="287"/>
      <c r="T163" s="288"/>
      <c r="AT163" s="283" t="s">
        <v>1334</v>
      </c>
      <c r="AU163" s="283" t="s">
        <v>1257</v>
      </c>
      <c r="AV163" s="282" t="s">
        <v>1257</v>
      </c>
      <c r="AW163" s="282" t="s">
        <v>1178</v>
      </c>
      <c r="AX163" s="282" t="s">
        <v>1196</v>
      </c>
      <c r="AY163" s="283" t="s">
        <v>1317</v>
      </c>
    </row>
    <row r="164" spans="2:65" s="186" customFormat="1" ht="16.5" customHeight="1">
      <c r="B164" s="187"/>
      <c r="C164" s="266" t="s">
        <v>1393</v>
      </c>
      <c r="D164" s="266" t="s">
        <v>1319</v>
      </c>
      <c r="E164" s="267" t="s">
        <v>1731</v>
      </c>
      <c r="F164" s="268" t="s">
        <v>1732</v>
      </c>
      <c r="G164" s="269" t="s">
        <v>1332</v>
      </c>
      <c r="H164" s="270">
        <v>312.603</v>
      </c>
      <c r="I164" s="91"/>
      <c r="J164" s="271">
        <f>ROUND(I164*H164,2)</f>
        <v>0</v>
      </c>
      <c r="K164" s="268" t="s">
        <v>1323</v>
      </c>
      <c r="L164" s="187"/>
      <c r="M164" s="272" t="s">
        <v>1177</v>
      </c>
      <c r="N164" s="273" t="s">
        <v>1219</v>
      </c>
      <c r="O164" s="188"/>
      <c r="P164" s="274">
        <f>O164*H164</f>
        <v>0</v>
      </c>
      <c r="Q164" s="274">
        <v>0</v>
      </c>
      <c r="R164" s="274">
        <f>Q164*H164</f>
        <v>0</v>
      </c>
      <c r="S164" s="274">
        <v>0</v>
      </c>
      <c r="T164" s="275">
        <f>S164*H164</f>
        <v>0</v>
      </c>
      <c r="AR164" s="176" t="s">
        <v>1324</v>
      </c>
      <c r="AT164" s="176" t="s">
        <v>1319</v>
      </c>
      <c r="AU164" s="176" t="s">
        <v>1257</v>
      </c>
      <c r="AY164" s="176" t="s">
        <v>1317</v>
      </c>
      <c r="BE164" s="276">
        <f>IF(N164="základní",J164,0)</f>
        <v>0</v>
      </c>
      <c r="BF164" s="276">
        <f>IF(N164="snížená",J164,0)</f>
        <v>0</v>
      </c>
      <c r="BG164" s="276">
        <f>IF(N164="zákl. přenesená",J164,0)</f>
        <v>0</v>
      </c>
      <c r="BH164" s="276">
        <f>IF(N164="sníž. přenesená",J164,0)</f>
        <v>0</v>
      </c>
      <c r="BI164" s="276">
        <f>IF(N164="nulová",J164,0)</f>
        <v>0</v>
      </c>
      <c r="BJ164" s="176" t="s">
        <v>1196</v>
      </c>
      <c r="BK164" s="276">
        <f>ROUND(I164*H164,2)</f>
        <v>0</v>
      </c>
      <c r="BL164" s="176" t="s">
        <v>1324</v>
      </c>
      <c r="BM164" s="176" t="s">
        <v>1393</v>
      </c>
    </row>
    <row r="165" spans="2:47" s="186" customFormat="1" ht="13.5">
      <c r="B165" s="187"/>
      <c r="D165" s="277" t="s">
        <v>1326</v>
      </c>
      <c r="F165" s="278" t="s">
        <v>1733</v>
      </c>
      <c r="I165" s="92"/>
      <c r="L165" s="187"/>
      <c r="M165" s="279"/>
      <c r="N165" s="188"/>
      <c r="O165" s="188"/>
      <c r="P165" s="188"/>
      <c r="Q165" s="188"/>
      <c r="R165" s="188"/>
      <c r="S165" s="188"/>
      <c r="T165" s="280"/>
      <c r="AT165" s="176" t="s">
        <v>1326</v>
      </c>
      <c r="AU165" s="176" t="s">
        <v>1257</v>
      </c>
    </row>
    <row r="166" spans="2:51" s="282" customFormat="1" ht="13.5">
      <c r="B166" s="281"/>
      <c r="D166" s="277" t="s">
        <v>1334</v>
      </c>
      <c r="E166" s="283" t="s">
        <v>1177</v>
      </c>
      <c r="F166" s="284" t="s">
        <v>1734</v>
      </c>
      <c r="H166" s="285">
        <v>312.603</v>
      </c>
      <c r="I166" s="93"/>
      <c r="L166" s="281"/>
      <c r="M166" s="286"/>
      <c r="N166" s="287"/>
      <c r="O166" s="287"/>
      <c r="P166" s="287"/>
      <c r="Q166" s="287"/>
      <c r="R166" s="287"/>
      <c r="S166" s="287"/>
      <c r="T166" s="288"/>
      <c r="AT166" s="283" t="s">
        <v>1334</v>
      </c>
      <c r="AU166" s="283" t="s">
        <v>1257</v>
      </c>
      <c r="AV166" s="282" t="s">
        <v>1257</v>
      </c>
      <c r="AW166" s="282" t="s">
        <v>1211</v>
      </c>
      <c r="AX166" s="282" t="s">
        <v>1248</v>
      </c>
      <c r="AY166" s="283" t="s">
        <v>1317</v>
      </c>
    </row>
    <row r="167" spans="2:51" s="290" customFormat="1" ht="13.5">
      <c r="B167" s="289"/>
      <c r="D167" s="277" t="s">
        <v>1334</v>
      </c>
      <c r="E167" s="291" t="s">
        <v>1177</v>
      </c>
      <c r="F167" s="292" t="s">
        <v>1338</v>
      </c>
      <c r="H167" s="293">
        <v>312.603</v>
      </c>
      <c r="I167" s="94"/>
      <c r="L167" s="289"/>
      <c r="M167" s="294"/>
      <c r="N167" s="295"/>
      <c r="O167" s="295"/>
      <c r="P167" s="295"/>
      <c r="Q167" s="295"/>
      <c r="R167" s="295"/>
      <c r="S167" s="295"/>
      <c r="T167" s="296"/>
      <c r="AT167" s="291" t="s">
        <v>1334</v>
      </c>
      <c r="AU167" s="291" t="s">
        <v>1257</v>
      </c>
      <c r="AV167" s="290" t="s">
        <v>1324</v>
      </c>
      <c r="AW167" s="290" t="s">
        <v>1211</v>
      </c>
      <c r="AX167" s="290" t="s">
        <v>1196</v>
      </c>
      <c r="AY167" s="291" t="s">
        <v>1317</v>
      </c>
    </row>
    <row r="168" spans="2:65" s="186" customFormat="1" ht="16.5" customHeight="1">
      <c r="B168" s="187"/>
      <c r="C168" s="266" t="s">
        <v>1397</v>
      </c>
      <c r="D168" s="266" t="s">
        <v>1319</v>
      </c>
      <c r="E168" s="267" t="s">
        <v>1735</v>
      </c>
      <c r="F168" s="268" t="s">
        <v>1736</v>
      </c>
      <c r="G168" s="269" t="s">
        <v>1332</v>
      </c>
      <c r="H168" s="270">
        <v>121.134</v>
      </c>
      <c r="I168" s="91"/>
      <c r="J168" s="271">
        <f>ROUND(I168*H168,2)</f>
        <v>0</v>
      </c>
      <c r="K168" s="268" t="s">
        <v>1323</v>
      </c>
      <c r="L168" s="187"/>
      <c r="M168" s="272" t="s">
        <v>1177</v>
      </c>
      <c r="N168" s="273" t="s">
        <v>1219</v>
      </c>
      <c r="O168" s="188"/>
      <c r="P168" s="274">
        <f>O168*H168</f>
        <v>0</v>
      </c>
      <c r="Q168" s="274">
        <v>0</v>
      </c>
      <c r="R168" s="274">
        <f>Q168*H168</f>
        <v>0</v>
      </c>
      <c r="S168" s="274">
        <v>0</v>
      </c>
      <c r="T168" s="275">
        <f>S168*H168</f>
        <v>0</v>
      </c>
      <c r="AR168" s="176" t="s">
        <v>1324</v>
      </c>
      <c r="AT168" s="176" t="s">
        <v>1319</v>
      </c>
      <c r="AU168" s="176" t="s">
        <v>1257</v>
      </c>
      <c r="AY168" s="176" t="s">
        <v>1317</v>
      </c>
      <c r="BE168" s="276">
        <f>IF(N168="základní",J168,0)</f>
        <v>0</v>
      </c>
      <c r="BF168" s="276">
        <f>IF(N168="snížená",J168,0)</f>
        <v>0</v>
      </c>
      <c r="BG168" s="276">
        <f>IF(N168="zákl. přenesená",J168,0)</f>
        <v>0</v>
      </c>
      <c r="BH168" s="276">
        <f>IF(N168="sníž. přenesená",J168,0)</f>
        <v>0</v>
      </c>
      <c r="BI168" s="276">
        <f>IF(N168="nulová",J168,0)</f>
        <v>0</v>
      </c>
      <c r="BJ168" s="176" t="s">
        <v>1196</v>
      </c>
      <c r="BK168" s="276">
        <f>ROUND(I168*H168,2)</f>
        <v>0</v>
      </c>
      <c r="BL168" s="176" t="s">
        <v>1324</v>
      </c>
      <c r="BM168" s="176" t="s">
        <v>1737</v>
      </c>
    </row>
    <row r="169" spans="2:47" s="186" customFormat="1" ht="40.5">
      <c r="B169" s="187"/>
      <c r="D169" s="277" t="s">
        <v>1326</v>
      </c>
      <c r="F169" s="278" t="s">
        <v>1738</v>
      </c>
      <c r="I169" s="92"/>
      <c r="L169" s="187"/>
      <c r="M169" s="279"/>
      <c r="N169" s="188"/>
      <c r="O169" s="188"/>
      <c r="P169" s="188"/>
      <c r="Q169" s="188"/>
      <c r="R169" s="188"/>
      <c r="S169" s="188"/>
      <c r="T169" s="280"/>
      <c r="AT169" s="176" t="s">
        <v>1326</v>
      </c>
      <c r="AU169" s="176" t="s">
        <v>1257</v>
      </c>
    </row>
    <row r="170" spans="2:51" s="282" customFormat="1" ht="27">
      <c r="B170" s="281"/>
      <c r="D170" s="277" t="s">
        <v>1334</v>
      </c>
      <c r="E170" s="283" t="s">
        <v>1177</v>
      </c>
      <c r="F170" s="284" t="s">
        <v>1739</v>
      </c>
      <c r="H170" s="285">
        <v>121.134</v>
      </c>
      <c r="I170" s="93"/>
      <c r="L170" s="281"/>
      <c r="M170" s="286"/>
      <c r="N170" s="287"/>
      <c r="O170" s="287"/>
      <c r="P170" s="287"/>
      <c r="Q170" s="287"/>
      <c r="R170" s="287"/>
      <c r="S170" s="287"/>
      <c r="T170" s="288"/>
      <c r="AT170" s="283" t="s">
        <v>1334</v>
      </c>
      <c r="AU170" s="283" t="s">
        <v>1257</v>
      </c>
      <c r="AV170" s="282" t="s">
        <v>1257</v>
      </c>
      <c r="AW170" s="282" t="s">
        <v>1211</v>
      </c>
      <c r="AX170" s="282" t="s">
        <v>1248</v>
      </c>
      <c r="AY170" s="283" t="s">
        <v>1317</v>
      </c>
    </row>
    <row r="171" spans="2:65" s="186" customFormat="1" ht="16.5" customHeight="1">
      <c r="B171" s="187"/>
      <c r="C171" s="297" t="s">
        <v>1404</v>
      </c>
      <c r="D171" s="297" t="s">
        <v>1382</v>
      </c>
      <c r="E171" s="298" t="s">
        <v>1740</v>
      </c>
      <c r="F171" s="299" t="s">
        <v>1741</v>
      </c>
      <c r="G171" s="300" t="s">
        <v>1642</v>
      </c>
      <c r="H171" s="301">
        <v>226.974</v>
      </c>
      <c r="I171" s="95"/>
      <c r="J171" s="302">
        <f>ROUND(I171*H171,2)</f>
        <v>0</v>
      </c>
      <c r="K171" s="299" t="s">
        <v>1323</v>
      </c>
      <c r="L171" s="303"/>
      <c r="M171" s="304" t="s">
        <v>1177</v>
      </c>
      <c r="N171" s="305" t="s">
        <v>1219</v>
      </c>
      <c r="O171" s="188"/>
      <c r="P171" s="274">
        <f>O171*H171</f>
        <v>0</v>
      </c>
      <c r="Q171" s="274">
        <v>1</v>
      </c>
      <c r="R171" s="274">
        <f>Q171*H171</f>
        <v>226.974</v>
      </c>
      <c r="S171" s="274">
        <v>0</v>
      </c>
      <c r="T171" s="275">
        <f>S171*H171</f>
        <v>0</v>
      </c>
      <c r="AR171" s="176" t="s">
        <v>1357</v>
      </c>
      <c r="AT171" s="176" t="s">
        <v>1382</v>
      </c>
      <c r="AU171" s="176" t="s">
        <v>1257</v>
      </c>
      <c r="AY171" s="176" t="s">
        <v>1317</v>
      </c>
      <c r="BE171" s="276">
        <f>IF(N171="základní",J171,0)</f>
        <v>0</v>
      </c>
      <c r="BF171" s="276">
        <f>IF(N171="snížená",J171,0)</f>
        <v>0</v>
      </c>
      <c r="BG171" s="276">
        <f>IF(N171="zákl. přenesená",J171,0)</f>
        <v>0</v>
      </c>
      <c r="BH171" s="276">
        <f>IF(N171="sníž. přenesená",J171,0)</f>
        <v>0</v>
      </c>
      <c r="BI171" s="276">
        <f>IF(N171="nulová",J171,0)</f>
        <v>0</v>
      </c>
      <c r="BJ171" s="176" t="s">
        <v>1196</v>
      </c>
      <c r="BK171" s="276">
        <f>ROUND(I171*H171,2)</f>
        <v>0</v>
      </c>
      <c r="BL171" s="176" t="s">
        <v>1324</v>
      </c>
      <c r="BM171" s="176" t="s">
        <v>1742</v>
      </c>
    </row>
    <row r="172" spans="2:47" s="186" customFormat="1" ht="13.5">
      <c r="B172" s="187"/>
      <c r="D172" s="277" t="s">
        <v>1326</v>
      </c>
      <c r="F172" s="278" t="s">
        <v>1741</v>
      </c>
      <c r="I172" s="92"/>
      <c r="L172" s="187"/>
      <c r="M172" s="279"/>
      <c r="N172" s="188"/>
      <c r="O172" s="188"/>
      <c r="P172" s="188"/>
      <c r="Q172" s="188"/>
      <c r="R172" s="188"/>
      <c r="S172" s="188"/>
      <c r="T172" s="280"/>
      <c r="AT172" s="176" t="s">
        <v>1326</v>
      </c>
      <c r="AU172" s="176" t="s">
        <v>1257</v>
      </c>
    </row>
    <row r="173" spans="2:51" s="282" customFormat="1" ht="13.5">
      <c r="B173" s="281"/>
      <c r="D173" s="277" t="s">
        <v>1334</v>
      </c>
      <c r="E173" s="283" t="s">
        <v>1177</v>
      </c>
      <c r="F173" s="284" t="s">
        <v>1743</v>
      </c>
      <c r="H173" s="285">
        <v>226.974</v>
      </c>
      <c r="I173" s="93"/>
      <c r="L173" s="281"/>
      <c r="M173" s="286"/>
      <c r="N173" s="287"/>
      <c r="O173" s="287"/>
      <c r="P173" s="287"/>
      <c r="Q173" s="287"/>
      <c r="R173" s="287"/>
      <c r="S173" s="287"/>
      <c r="T173" s="288"/>
      <c r="AT173" s="283" t="s">
        <v>1334</v>
      </c>
      <c r="AU173" s="283" t="s">
        <v>1257</v>
      </c>
      <c r="AV173" s="282" t="s">
        <v>1257</v>
      </c>
      <c r="AW173" s="282" t="s">
        <v>1211</v>
      </c>
      <c r="AX173" s="282" t="s">
        <v>1248</v>
      </c>
      <c r="AY173" s="283" t="s">
        <v>1317</v>
      </c>
    </row>
    <row r="174" spans="2:63" s="254" customFormat="1" ht="29.85" customHeight="1">
      <c r="B174" s="253"/>
      <c r="D174" s="255" t="s">
        <v>1247</v>
      </c>
      <c r="E174" s="264" t="s">
        <v>1324</v>
      </c>
      <c r="F174" s="264" t="s">
        <v>1744</v>
      </c>
      <c r="I174" s="90"/>
      <c r="J174" s="265">
        <f>BK174</f>
        <v>0</v>
      </c>
      <c r="L174" s="253"/>
      <c r="M174" s="258"/>
      <c r="N174" s="259"/>
      <c r="O174" s="259"/>
      <c r="P174" s="260">
        <f>SUM(P175:P186)</f>
        <v>0</v>
      </c>
      <c r="Q174" s="259"/>
      <c r="R174" s="260">
        <f>SUM(R175:R186)</f>
        <v>59.44070437</v>
      </c>
      <c r="S174" s="259"/>
      <c r="T174" s="261">
        <f>SUM(T175:T186)</f>
        <v>0</v>
      </c>
      <c r="AR174" s="255" t="s">
        <v>1196</v>
      </c>
      <c r="AT174" s="262" t="s">
        <v>1247</v>
      </c>
      <c r="AU174" s="262" t="s">
        <v>1196</v>
      </c>
      <c r="AY174" s="255" t="s">
        <v>1317</v>
      </c>
      <c r="BK174" s="263">
        <f>SUM(BK175:BK186)</f>
        <v>0</v>
      </c>
    </row>
    <row r="175" spans="2:65" s="186" customFormat="1" ht="16.5" customHeight="1">
      <c r="B175" s="187"/>
      <c r="C175" s="266" t="s">
        <v>1410</v>
      </c>
      <c r="D175" s="266" t="s">
        <v>1319</v>
      </c>
      <c r="E175" s="267" t="s">
        <v>1745</v>
      </c>
      <c r="F175" s="268" t="s">
        <v>1746</v>
      </c>
      <c r="G175" s="269" t="s">
        <v>1332</v>
      </c>
      <c r="H175" s="270">
        <v>31.001</v>
      </c>
      <c r="I175" s="91"/>
      <c r="J175" s="271">
        <f>ROUND(I175*H175,2)</f>
        <v>0</v>
      </c>
      <c r="K175" s="268" t="s">
        <v>1323</v>
      </c>
      <c r="L175" s="187"/>
      <c r="M175" s="272" t="s">
        <v>1177</v>
      </c>
      <c r="N175" s="273" t="s">
        <v>1219</v>
      </c>
      <c r="O175" s="188"/>
      <c r="P175" s="274">
        <f>O175*H175</f>
        <v>0</v>
      </c>
      <c r="Q175" s="274">
        <v>1.89077</v>
      </c>
      <c r="R175" s="274">
        <f>Q175*H175</f>
        <v>58.61576077</v>
      </c>
      <c r="S175" s="274">
        <v>0</v>
      </c>
      <c r="T175" s="275">
        <f>S175*H175</f>
        <v>0</v>
      </c>
      <c r="AR175" s="176" t="s">
        <v>1324</v>
      </c>
      <c r="AT175" s="176" t="s">
        <v>1319</v>
      </c>
      <c r="AU175" s="176" t="s">
        <v>1257</v>
      </c>
      <c r="AY175" s="176" t="s">
        <v>1317</v>
      </c>
      <c r="BE175" s="276">
        <f>IF(N175="základní",J175,0)</f>
        <v>0</v>
      </c>
      <c r="BF175" s="276">
        <f>IF(N175="snížená",J175,0)</f>
        <v>0</v>
      </c>
      <c r="BG175" s="276">
        <f>IF(N175="zákl. přenesená",J175,0)</f>
        <v>0</v>
      </c>
      <c r="BH175" s="276">
        <f>IF(N175="sníž. přenesená",J175,0)</f>
        <v>0</v>
      </c>
      <c r="BI175" s="276">
        <f>IF(N175="nulová",J175,0)</f>
        <v>0</v>
      </c>
      <c r="BJ175" s="176" t="s">
        <v>1196</v>
      </c>
      <c r="BK175" s="276">
        <f>ROUND(I175*H175,2)</f>
        <v>0</v>
      </c>
      <c r="BL175" s="176" t="s">
        <v>1324</v>
      </c>
      <c r="BM175" s="176" t="s">
        <v>1410</v>
      </c>
    </row>
    <row r="176" spans="2:47" s="186" customFormat="1" ht="13.5">
      <c r="B176" s="187"/>
      <c r="D176" s="277" t="s">
        <v>1326</v>
      </c>
      <c r="F176" s="278" t="s">
        <v>1747</v>
      </c>
      <c r="I176" s="92"/>
      <c r="L176" s="187"/>
      <c r="M176" s="279"/>
      <c r="N176" s="188"/>
      <c r="O176" s="188"/>
      <c r="P176" s="188"/>
      <c r="Q176" s="188"/>
      <c r="R176" s="188"/>
      <c r="S176" s="188"/>
      <c r="T176" s="280"/>
      <c r="AT176" s="176" t="s">
        <v>1326</v>
      </c>
      <c r="AU176" s="176" t="s">
        <v>1257</v>
      </c>
    </row>
    <row r="177" spans="2:51" s="282" customFormat="1" ht="13.5">
      <c r="B177" s="281"/>
      <c r="D177" s="277" t="s">
        <v>1334</v>
      </c>
      <c r="E177" s="283" t="s">
        <v>1177</v>
      </c>
      <c r="F177" s="284" t="s">
        <v>1748</v>
      </c>
      <c r="H177" s="285">
        <v>31.001</v>
      </c>
      <c r="I177" s="93"/>
      <c r="L177" s="281"/>
      <c r="M177" s="286"/>
      <c r="N177" s="287"/>
      <c r="O177" s="287"/>
      <c r="P177" s="287"/>
      <c r="Q177" s="287"/>
      <c r="R177" s="287"/>
      <c r="S177" s="287"/>
      <c r="T177" s="288"/>
      <c r="AT177" s="283" t="s">
        <v>1334</v>
      </c>
      <c r="AU177" s="283" t="s">
        <v>1257</v>
      </c>
      <c r="AV177" s="282" t="s">
        <v>1257</v>
      </c>
      <c r="AW177" s="282" t="s">
        <v>1211</v>
      </c>
      <c r="AX177" s="282" t="s">
        <v>1248</v>
      </c>
      <c r="AY177" s="283" t="s">
        <v>1317</v>
      </c>
    </row>
    <row r="178" spans="2:51" s="290" customFormat="1" ht="13.5">
      <c r="B178" s="289"/>
      <c r="D178" s="277" t="s">
        <v>1334</v>
      </c>
      <c r="E178" s="291" t="s">
        <v>1177</v>
      </c>
      <c r="F178" s="292" t="s">
        <v>1338</v>
      </c>
      <c r="H178" s="293">
        <v>31.001</v>
      </c>
      <c r="I178" s="94"/>
      <c r="L178" s="289"/>
      <c r="M178" s="294"/>
      <c r="N178" s="295"/>
      <c r="O178" s="295"/>
      <c r="P178" s="295"/>
      <c r="Q178" s="295"/>
      <c r="R178" s="295"/>
      <c r="S178" s="295"/>
      <c r="T178" s="296"/>
      <c r="AT178" s="291" t="s">
        <v>1334</v>
      </c>
      <c r="AU178" s="291" t="s">
        <v>1257</v>
      </c>
      <c r="AV178" s="290" t="s">
        <v>1324</v>
      </c>
      <c r="AW178" s="290" t="s">
        <v>1211</v>
      </c>
      <c r="AX178" s="290" t="s">
        <v>1196</v>
      </c>
      <c r="AY178" s="291" t="s">
        <v>1317</v>
      </c>
    </row>
    <row r="179" spans="2:65" s="186" customFormat="1" ht="16.5" customHeight="1">
      <c r="B179" s="187"/>
      <c r="C179" s="266" t="s">
        <v>1415</v>
      </c>
      <c r="D179" s="266" t="s">
        <v>1319</v>
      </c>
      <c r="E179" s="267" t="s">
        <v>1749</v>
      </c>
      <c r="F179" s="268" t="s">
        <v>1750</v>
      </c>
      <c r="G179" s="269" t="s">
        <v>1332</v>
      </c>
      <c r="H179" s="270">
        <v>0.36</v>
      </c>
      <c r="I179" s="91"/>
      <c r="J179" s="271">
        <f>ROUND(I179*H179,2)</f>
        <v>0</v>
      </c>
      <c r="K179" s="268" t="s">
        <v>1323</v>
      </c>
      <c r="L179" s="187"/>
      <c r="M179" s="272" t="s">
        <v>1177</v>
      </c>
      <c r="N179" s="273" t="s">
        <v>1219</v>
      </c>
      <c r="O179" s="188"/>
      <c r="P179" s="274">
        <f>O179*H179</f>
        <v>0</v>
      </c>
      <c r="Q179" s="274">
        <v>2.234</v>
      </c>
      <c r="R179" s="274">
        <f>Q179*H179</f>
        <v>0.80424</v>
      </c>
      <c r="S179" s="274">
        <v>0</v>
      </c>
      <c r="T179" s="275">
        <f>S179*H179</f>
        <v>0</v>
      </c>
      <c r="AR179" s="176" t="s">
        <v>1324</v>
      </c>
      <c r="AT179" s="176" t="s">
        <v>1319</v>
      </c>
      <c r="AU179" s="176" t="s">
        <v>1257</v>
      </c>
      <c r="AY179" s="176" t="s">
        <v>1317</v>
      </c>
      <c r="BE179" s="276">
        <f>IF(N179="základní",J179,0)</f>
        <v>0</v>
      </c>
      <c r="BF179" s="276">
        <f>IF(N179="snížená",J179,0)</f>
        <v>0</v>
      </c>
      <c r="BG179" s="276">
        <f>IF(N179="zákl. přenesená",J179,0)</f>
        <v>0</v>
      </c>
      <c r="BH179" s="276">
        <f>IF(N179="sníž. přenesená",J179,0)</f>
        <v>0</v>
      </c>
      <c r="BI179" s="276">
        <f>IF(N179="nulová",J179,0)</f>
        <v>0</v>
      </c>
      <c r="BJ179" s="176" t="s">
        <v>1196</v>
      </c>
      <c r="BK179" s="276">
        <f>ROUND(I179*H179,2)</f>
        <v>0</v>
      </c>
      <c r="BL179" s="176" t="s">
        <v>1324</v>
      </c>
      <c r="BM179" s="176" t="s">
        <v>1415</v>
      </c>
    </row>
    <row r="180" spans="2:47" s="186" customFormat="1" ht="13.5">
      <c r="B180" s="187"/>
      <c r="D180" s="277" t="s">
        <v>1326</v>
      </c>
      <c r="F180" s="278" t="s">
        <v>1751</v>
      </c>
      <c r="I180" s="92"/>
      <c r="L180" s="187"/>
      <c r="M180" s="279"/>
      <c r="N180" s="188"/>
      <c r="O180" s="188"/>
      <c r="P180" s="188"/>
      <c r="Q180" s="188"/>
      <c r="R180" s="188"/>
      <c r="S180" s="188"/>
      <c r="T180" s="280"/>
      <c r="AT180" s="176" t="s">
        <v>1326</v>
      </c>
      <c r="AU180" s="176" t="s">
        <v>1257</v>
      </c>
    </row>
    <row r="181" spans="2:51" s="282" customFormat="1" ht="13.5">
      <c r="B181" s="281"/>
      <c r="D181" s="277" t="s">
        <v>1334</v>
      </c>
      <c r="E181" s="283" t="s">
        <v>1177</v>
      </c>
      <c r="F181" s="284" t="s">
        <v>1752</v>
      </c>
      <c r="H181" s="285">
        <v>0.36</v>
      </c>
      <c r="I181" s="93"/>
      <c r="L181" s="281"/>
      <c r="M181" s="286"/>
      <c r="N181" s="287"/>
      <c r="O181" s="287"/>
      <c r="P181" s="287"/>
      <c r="Q181" s="287"/>
      <c r="R181" s="287"/>
      <c r="S181" s="287"/>
      <c r="T181" s="288"/>
      <c r="AT181" s="283" t="s">
        <v>1334</v>
      </c>
      <c r="AU181" s="283" t="s">
        <v>1257</v>
      </c>
      <c r="AV181" s="282" t="s">
        <v>1257</v>
      </c>
      <c r="AW181" s="282" t="s">
        <v>1211</v>
      </c>
      <c r="AX181" s="282" t="s">
        <v>1248</v>
      </c>
      <c r="AY181" s="283" t="s">
        <v>1317</v>
      </c>
    </row>
    <row r="182" spans="2:51" s="290" customFormat="1" ht="13.5">
      <c r="B182" s="289"/>
      <c r="D182" s="277" t="s">
        <v>1334</v>
      </c>
      <c r="E182" s="291" t="s">
        <v>1177</v>
      </c>
      <c r="F182" s="292" t="s">
        <v>1338</v>
      </c>
      <c r="H182" s="293">
        <v>0.36</v>
      </c>
      <c r="I182" s="94"/>
      <c r="L182" s="289"/>
      <c r="M182" s="294"/>
      <c r="N182" s="295"/>
      <c r="O182" s="295"/>
      <c r="P182" s="295"/>
      <c r="Q182" s="295"/>
      <c r="R182" s="295"/>
      <c r="S182" s="295"/>
      <c r="T182" s="296"/>
      <c r="AT182" s="291" t="s">
        <v>1334</v>
      </c>
      <c r="AU182" s="291" t="s">
        <v>1257</v>
      </c>
      <c r="AV182" s="290" t="s">
        <v>1324</v>
      </c>
      <c r="AW182" s="290" t="s">
        <v>1211</v>
      </c>
      <c r="AX182" s="290" t="s">
        <v>1196</v>
      </c>
      <c r="AY182" s="291" t="s">
        <v>1317</v>
      </c>
    </row>
    <row r="183" spans="2:65" s="186" customFormat="1" ht="16.5" customHeight="1">
      <c r="B183" s="187"/>
      <c r="C183" s="266" t="s">
        <v>1182</v>
      </c>
      <c r="D183" s="266" t="s">
        <v>1319</v>
      </c>
      <c r="E183" s="267" t="s">
        <v>1753</v>
      </c>
      <c r="F183" s="268" t="s">
        <v>1754</v>
      </c>
      <c r="G183" s="269" t="s">
        <v>1322</v>
      </c>
      <c r="H183" s="270">
        <v>3.24</v>
      </c>
      <c r="I183" s="91"/>
      <c r="J183" s="271">
        <f>ROUND(I183*H183,2)</f>
        <v>0</v>
      </c>
      <c r="K183" s="268" t="s">
        <v>1323</v>
      </c>
      <c r="L183" s="187"/>
      <c r="M183" s="272" t="s">
        <v>1177</v>
      </c>
      <c r="N183" s="273" t="s">
        <v>1219</v>
      </c>
      <c r="O183" s="188"/>
      <c r="P183" s="274">
        <f>O183*H183</f>
        <v>0</v>
      </c>
      <c r="Q183" s="274">
        <v>0.00639</v>
      </c>
      <c r="R183" s="274">
        <f>Q183*H183</f>
        <v>0.020703600000000003</v>
      </c>
      <c r="S183" s="274">
        <v>0</v>
      </c>
      <c r="T183" s="275">
        <f>S183*H183</f>
        <v>0</v>
      </c>
      <c r="AR183" s="176" t="s">
        <v>1324</v>
      </c>
      <c r="AT183" s="176" t="s">
        <v>1319</v>
      </c>
      <c r="AU183" s="176" t="s">
        <v>1257</v>
      </c>
      <c r="AY183" s="176" t="s">
        <v>1317</v>
      </c>
      <c r="BE183" s="276">
        <f>IF(N183="základní",J183,0)</f>
        <v>0</v>
      </c>
      <c r="BF183" s="276">
        <f>IF(N183="snížená",J183,0)</f>
        <v>0</v>
      </c>
      <c r="BG183" s="276">
        <f>IF(N183="zákl. přenesená",J183,0)</f>
        <v>0</v>
      </c>
      <c r="BH183" s="276">
        <f>IF(N183="sníž. přenesená",J183,0)</f>
        <v>0</v>
      </c>
      <c r="BI183" s="276">
        <f>IF(N183="nulová",J183,0)</f>
        <v>0</v>
      </c>
      <c r="BJ183" s="176" t="s">
        <v>1196</v>
      </c>
      <c r="BK183" s="276">
        <f>ROUND(I183*H183,2)</f>
        <v>0</v>
      </c>
      <c r="BL183" s="176" t="s">
        <v>1324</v>
      </c>
      <c r="BM183" s="176" t="s">
        <v>1182</v>
      </c>
    </row>
    <row r="184" spans="2:47" s="186" customFormat="1" ht="13.5">
      <c r="B184" s="187"/>
      <c r="D184" s="277" t="s">
        <v>1326</v>
      </c>
      <c r="F184" s="278" t="s">
        <v>1755</v>
      </c>
      <c r="I184" s="92"/>
      <c r="L184" s="187"/>
      <c r="M184" s="279"/>
      <c r="N184" s="188"/>
      <c r="O184" s="188"/>
      <c r="P184" s="188"/>
      <c r="Q184" s="188"/>
      <c r="R184" s="188"/>
      <c r="S184" s="188"/>
      <c r="T184" s="280"/>
      <c r="AT184" s="176" t="s">
        <v>1326</v>
      </c>
      <c r="AU184" s="176" t="s">
        <v>1257</v>
      </c>
    </row>
    <row r="185" spans="2:51" s="282" customFormat="1" ht="13.5">
      <c r="B185" s="281"/>
      <c r="D185" s="277" t="s">
        <v>1334</v>
      </c>
      <c r="E185" s="283" t="s">
        <v>1177</v>
      </c>
      <c r="F185" s="284" t="s">
        <v>1756</v>
      </c>
      <c r="H185" s="285">
        <v>3.24</v>
      </c>
      <c r="I185" s="93"/>
      <c r="L185" s="281"/>
      <c r="M185" s="286"/>
      <c r="N185" s="287"/>
      <c r="O185" s="287"/>
      <c r="P185" s="287"/>
      <c r="Q185" s="287"/>
      <c r="R185" s="287"/>
      <c r="S185" s="287"/>
      <c r="T185" s="288"/>
      <c r="AT185" s="283" t="s">
        <v>1334</v>
      </c>
      <c r="AU185" s="283" t="s">
        <v>1257</v>
      </c>
      <c r="AV185" s="282" t="s">
        <v>1257</v>
      </c>
      <c r="AW185" s="282" t="s">
        <v>1211</v>
      </c>
      <c r="AX185" s="282" t="s">
        <v>1248</v>
      </c>
      <c r="AY185" s="283" t="s">
        <v>1317</v>
      </c>
    </row>
    <row r="186" spans="2:51" s="290" customFormat="1" ht="13.5">
      <c r="B186" s="289"/>
      <c r="D186" s="277" t="s">
        <v>1334</v>
      </c>
      <c r="E186" s="291" t="s">
        <v>1177</v>
      </c>
      <c r="F186" s="292" t="s">
        <v>1338</v>
      </c>
      <c r="H186" s="293">
        <v>3.24</v>
      </c>
      <c r="I186" s="94"/>
      <c r="L186" s="289"/>
      <c r="M186" s="294"/>
      <c r="N186" s="295"/>
      <c r="O186" s="295"/>
      <c r="P186" s="295"/>
      <c r="Q186" s="295"/>
      <c r="R186" s="295"/>
      <c r="S186" s="295"/>
      <c r="T186" s="296"/>
      <c r="AT186" s="291" t="s">
        <v>1334</v>
      </c>
      <c r="AU186" s="291" t="s">
        <v>1257</v>
      </c>
      <c r="AV186" s="290" t="s">
        <v>1324</v>
      </c>
      <c r="AW186" s="290" t="s">
        <v>1211</v>
      </c>
      <c r="AX186" s="290" t="s">
        <v>1196</v>
      </c>
      <c r="AY186" s="291" t="s">
        <v>1317</v>
      </c>
    </row>
    <row r="187" spans="2:63" s="254" customFormat="1" ht="29.85" customHeight="1">
      <c r="B187" s="253"/>
      <c r="D187" s="255" t="s">
        <v>1247</v>
      </c>
      <c r="E187" s="264" t="s">
        <v>1357</v>
      </c>
      <c r="F187" s="264" t="s">
        <v>1757</v>
      </c>
      <c r="I187" s="90"/>
      <c r="J187" s="265">
        <f>BK187</f>
        <v>0</v>
      </c>
      <c r="L187" s="253"/>
      <c r="M187" s="258"/>
      <c r="N187" s="259"/>
      <c r="O187" s="259"/>
      <c r="P187" s="260">
        <f>SUM(P188:P296)</f>
        <v>0</v>
      </c>
      <c r="Q187" s="259"/>
      <c r="R187" s="260">
        <f>SUM(R188:R296)</f>
        <v>3.9962465499999995</v>
      </c>
      <c r="S187" s="259"/>
      <c r="T187" s="261">
        <f>SUM(T188:T296)</f>
        <v>0</v>
      </c>
      <c r="AR187" s="255" t="s">
        <v>1196</v>
      </c>
      <c r="AT187" s="262" t="s">
        <v>1247</v>
      </c>
      <c r="AU187" s="262" t="s">
        <v>1196</v>
      </c>
      <c r="AY187" s="255" t="s">
        <v>1317</v>
      </c>
      <c r="BK187" s="263">
        <f>SUM(BK188:BK296)</f>
        <v>0</v>
      </c>
    </row>
    <row r="188" spans="2:65" s="186" customFormat="1" ht="16.5" customHeight="1">
      <c r="B188" s="187"/>
      <c r="C188" s="266" t="s">
        <v>1422</v>
      </c>
      <c r="D188" s="266" t="s">
        <v>1319</v>
      </c>
      <c r="E188" s="267" t="s">
        <v>1758</v>
      </c>
      <c r="F188" s="268" t="s">
        <v>1759</v>
      </c>
      <c r="G188" s="269" t="s">
        <v>1432</v>
      </c>
      <c r="H188" s="270">
        <v>327</v>
      </c>
      <c r="I188" s="91"/>
      <c r="J188" s="271">
        <f>ROUND(I188*H188,2)</f>
        <v>0</v>
      </c>
      <c r="K188" s="268" t="s">
        <v>1323</v>
      </c>
      <c r="L188" s="187"/>
      <c r="M188" s="272" t="s">
        <v>1177</v>
      </c>
      <c r="N188" s="273" t="s">
        <v>1219</v>
      </c>
      <c r="O188" s="188"/>
      <c r="P188" s="274">
        <f>O188*H188</f>
        <v>0</v>
      </c>
      <c r="Q188" s="274">
        <v>0</v>
      </c>
      <c r="R188" s="274">
        <f>Q188*H188</f>
        <v>0</v>
      </c>
      <c r="S188" s="274">
        <v>0</v>
      </c>
      <c r="T188" s="275">
        <f>S188*H188</f>
        <v>0</v>
      </c>
      <c r="AR188" s="176" t="s">
        <v>1324</v>
      </c>
      <c r="AT188" s="176" t="s">
        <v>1319</v>
      </c>
      <c r="AU188" s="176" t="s">
        <v>1257</v>
      </c>
      <c r="AY188" s="176" t="s">
        <v>1317</v>
      </c>
      <c r="BE188" s="276">
        <f>IF(N188="základní",J188,0)</f>
        <v>0</v>
      </c>
      <c r="BF188" s="276">
        <f>IF(N188="snížená",J188,0)</f>
        <v>0</v>
      </c>
      <c r="BG188" s="276">
        <f>IF(N188="zákl. přenesená",J188,0)</f>
        <v>0</v>
      </c>
      <c r="BH188" s="276">
        <f>IF(N188="sníž. přenesená",J188,0)</f>
        <v>0</v>
      </c>
      <c r="BI188" s="276">
        <f>IF(N188="nulová",J188,0)</f>
        <v>0</v>
      </c>
      <c r="BJ188" s="176" t="s">
        <v>1196</v>
      </c>
      <c r="BK188" s="276">
        <f>ROUND(I188*H188,2)</f>
        <v>0</v>
      </c>
      <c r="BL188" s="176" t="s">
        <v>1324</v>
      </c>
      <c r="BM188" s="176" t="s">
        <v>1422</v>
      </c>
    </row>
    <row r="189" spans="2:47" s="186" customFormat="1" ht="13.5">
      <c r="B189" s="187"/>
      <c r="D189" s="277" t="s">
        <v>1326</v>
      </c>
      <c r="F189" s="278" t="s">
        <v>1760</v>
      </c>
      <c r="I189" s="92"/>
      <c r="L189" s="187"/>
      <c r="M189" s="279"/>
      <c r="N189" s="188"/>
      <c r="O189" s="188"/>
      <c r="P189" s="188"/>
      <c r="Q189" s="188"/>
      <c r="R189" s="188"/>
      <c r="S189" s="188"/>
      <c r="T189" s="280"/>
      <c r="AT189" s="176" t="s">
        <v>1326</v>
      </c>
      <c r="AU189" s="176" t="s">
        <v>1257</v>
      </c>
    </row>
    <row r="190" spans="2:51" s="282" customFormat="1" ht="13.5">
      <c r="B190" s="281"/>
      <c r="D190" s="277" t="s">
        <v>1334</v>
      </c>
      <c r="E190" s="283" t="s">
        <v>1177</v>
      </c>
      <c r="F190" s="284" t="s">
        <v>1761</v>
      </c>
      <c r="H190" s="285">
        <v>327</v>
      </c>
      <c r="I190" s="93"/>
      <c r="L190" s="281"/>
      <c r="M190" s="286"/>
      <c r="N190" s="287"/>
      <c r="O190" s="287"/>
      <c r="P190" s="287"/>
      <c r="Q190" s="287"/>
      <c r="R190" s="287"/>
      <c r="S190" s="287"/>
      <c r="T190" s="288"/>
      <c r="AT190" s="283" t="s">
        <v>1334</v>
      </c>
      <c r="AU190" s="283" t="s">
        <v>1257</v>
      </c>
      <c r="AV190" s="282" t="s">
        <v>1257</v>
      </c>
      <c r="AW190" s="282" t="s">
        <v>1211</v>
      </c>
      <c r="AX190" s="282" t="s">
        <v>1248</v>
      </c>
      <c r="AY190" s="283" t="s">
        <v>1317</v>
      </c>
    </row>
    <row r="191" spans="2:51" s="290" customFormat="1" ht="13.5">
      <c r="B191" s="289"/>
      <c r="D191" s="277" t="s">
        <v>1334</v>
      </c>
      <c r="E191" s="291" t="s">
        <v>1177</v>
      </c>
      <c r="F191" s="292" t="s">
        <v>1338</v>
      </c>
      <c r="H191" s="293">
        <v>327</v>
      </c>
      <c r="I191" s="94"/>
      <c r="L191" s="289"/>
      <c r="M191" s="294"/>
      <c r="N191" s="295"/>
      <c r="O191" s="295"/>
      <c r="P191" s="295"/>
      <c r="Q191" s="295"/>
      <c r="R191" s="295"/>
      <c r="S191" s="295"/>
      <c r="T191" s="296"/>
      <c r="AT191" s="291" t="s">
        <v>1334</v>
      </c>
      <c r="AU191" s="291" t="s">
        <v>1257</v>
      </c>
      <c r="AV191" s="290" t="s">
        <v>1324</v>
      </c>
      <c r="AW191" s="290" t="s">
        <v>1211</v>
      </c>
      <c r="AX191" s="290" t="s">
        <v>1196</v>
      </c>
      <c r="AY191" s="291" t="s">
        <v>1317</v>
      </c>
    </row>
    <row r="192" spans="2:65" s="186" customFormat="1" ht="16.5" customHeight="1">
      <c r="B192" s="187"/>
      <c r="C192" s="266" t="s">
        <v>1426</v>
      </c>
      <c r="D192" s="266" t="s">
        <v>1319</v>
      </c>
      <c r="E192" s="267" t="s">
        <v>1762</v>
      </c>
      <c r="F192" s="268" t="s">
        <v>1763</v>
      </c>
      <c r="G192" s="269" t="s">
        <v>1432</v>
      </c>
      <c r="H192" s="270">
        <v>18</v>
      </c>
      <c r="I192" s="91"/>
      <c r="J192" s="271">
        <f>ROUND(I192*H192,2)</f>
        <v>0</v>
      </c>
      <c r="K192" s="268" t="s">
        <v>1323</v>
      </c>
      <c r="L192" s="187"/>
      <c r="M192" s="272" t="s">
        <v>1177</v>
      </c>
      <c r="N192" s="273" t="s">
        <v>1219</v>
      </c>
      <c r="O192" s="188"/>
      <c r="P192" s="274">
        <f>O192*H192</f>
        <v>0</v>
      </c>
      <c r="Q192" s="274">
        <v>0</v>
      </c>
      <c r="R192" s="274">
        <f>Q192*H192</f>
        <v>0</v>
      </c>
      <c r="S192" s="274">
        <v>0</v>
      </c>
      <c r="T192" s="275">
        <f>S192*H192</f>
        <v>0</v>
      </c>
      <c r="AR192" s="176" t="s">
        <v>1324</v>
      </c>
      <c r="AT192" s="176" t="s">
        <v>1319</v>
      </c>
      <c r="AU192" s="176" t="s">
        <v>1257</v>
      </c>
      <c r="AY192" s="176" t="s">
        <v>1317</v>
      </c>
      <c r="BE192" s="276">
        <f>IF(N192="základní",J192,0)</f>
        <v>0</v>
      </c>
      <c r="BF192" s="276">
        <f>IF(N192="snížená",J192,0)</f>
        <v>0</v>
      </c>
      <c r="BG192" s="276">
        <f>IF(N192="zákl. přenesená",J192,0)</f>
        <v>0</v>
      </c>
      <c r="BH192" s="276">
        <f>IF(N192="sníž. přenesená",J192,0)</f>
        <v>0</v>
      </c>
      <c r="BI192" s="276">
        <f>IF(N192="nulová",J192,0)</f>
        <v>0</v>
      </c>
      <c r="BJ192" s="176" t="s">
        <v>1196</v>
      </c>
      <c r="BK192" s="276">
        <f>ROUND(I192*H192,2)</f>
        <v>0</v>
      </c>
      <c r="BL192" s="176" t="s">
        <v>1324</v>
      </c>
      <c r="BM192" s="176" t="s">
        <v>1426</v>
      </c>
    </row>
    <row r="193" spans="2:47" s="186" customFormat="1" ht="13.5">
      <c r="B193" s="187"/>
      <c r="D193" s="277" t="s">
        <v>1326</v>
      </c>
      <c r="F193" s="278" t="s">
        <v>1764</v>
      </c>
      <c r="I193" s="92"/>
      <c r="L193" s="187"/>
      <c r="M193" s="279"/>
      <c r="N193" s="188"/>
      <c r="O193" s="188"/>
      <c r="P193" s="188"/>
      <c r="Q193" s="188"/>
      <c r="R193" s="188"/>
      <c r="S193" s="188"/>
      <c r="T193" s="280"/>
      <c r="AT193" s="176" t="s">
        <v>1326</v>
      </c>
      <c r="AU193" s="176" t="s">
        <v>1257</v>
      </c>
    </row>
    <row r="194" spans="2:65" s="186" customFormat="1" ht="16.5" customHeight="1">
      <c r="B194" s="187"/>
      <c r="C194" s="266" t="s">
        <v>1429</v>
      </c>
      <c r="D194" s="266" t="s">
        <v>1319</v>
      </c>
      <c r="E194" s="267" t="s">
        <v>1765</v>
      </c>
      <c r="F194" s="268" t="s">
        <v>1766</v>
      </c>
      <c r="G194" s="269" t="s">
        <v>1391</v>
      </c>
      <c r="H194" s="270">
        <v>3</v>
      </c>
      <c r="I194" s="91"/>
      <c r="J194" s="271">
        <f>ROUND(I194*H194,2)</f>
        <v>0</v>
      </c>
      <c r="K194" s="268" t="s">
        <v>1323</v>
      </c>
      <c r="L194" s="187"/>
      <c r="M194" s="272" t="s">
        <v>1177</v>
      </c>
      <c r="N194" s="273" t="s">
        <v>1219</v>
      </c>
      <c r="O194" s="188"/>
      <c r="P194" s="274">
        <f>O194*H194</f>
        <v>0</v>
      </c>
      <c r="Q194" s="274">
        <v>0.46009</v>
      </c>
      <c r="R194" s="274">
        <f>Q194*H194</f>
        <v>1.3802699999999999</v>
      </c>
      <c r="S194" s="274">
        <v>0</v>
      </c>
      <c r="T194" s="275">
        <f>S194*H194</f>
        <v>0</v>
      </c>
      <c r="AR194" s="176" t="s">
        <v>1324</v>
      </c>
      <c r="AT194" s="176" t="s">
        <v>1319</v>
      </c>
      <c r="AU194" s="176" t="s">
        <v>1257</v>
      </c>
      <c r="AY194" s="176" t="s">
        <v>1317</v>
      </c>
      <c r="BE194" s="276">
        <f>IF(N194="základní",J194,0)</f>
        <v>0</v>
      </c>
      <c r="BF194" s="276">
        <f>IF(N194="snížená",J194,0)</f>
        <v>0</v>
      </c>
      <c r="BG194" s="276">
        <f>IF(N194="zákl. přenesená",J194,0)</f>
        <v>0</v>
      </c>
      <c r="BH194" s="276">
        <f>IF(N194="sníž. přenesená",J194,0)</f>
        <v>0</v>
      </c>
      <c r="BI194" s="276">
        <f>IF(N194="nulová",J194,0)</f>
        <v>0</v>
      </c>
      <c r="BJ194" s="176" t="s">
        <v>1196</v>
      </c>
      <c r="BK194" s="276">
        <f>ROUND(I194*H194,2)</f>
        <v>0</v>
      </c>
      <c r="BL194" s="176" t="s">
        <v>1324</v>
      </c>
      <c r="BM194" s="176" t="s">
        <v>1429</v>
      </c>
    </row>
    <row r="195" spans="2:47" s="186" customFormat="1" ht="13.5">
      <c r="B195" s="187"/>
      <c r="D195" s="277" t="s">
        <v>1326</v>
      </c>
      <c r="F195" s="278" t="s">
        <v>1767</v>
      </c>
      <c r="I195" s="92"/>
      <c r="L195" s="187"/>
      <c r="M195" s="279"/>
      <c r="N195" s="188"/>
      <c r="O195" s="188"/>
      <c r="P195" s="188"/>
      <c r="Q195" s="188"/>
      <c r="R195" s="188"/>
      <c r="S195" s="188"/>
      <c r="T195" s="280"/>
      <c r="AT195" s="176" t="s">
        <v>1326</v>
      </c>
      <c r="AU195" s="176" t="s">
        <v>1257</v>
      </c>
    </row>
    <row r="196" spans="2:65" s="186" customFormat="1" ht="16.5" customHeight="1">
      <c r="B196" s="187"/>
      <c r="C196" s="266" t="s">
        <v>1435</v>
      </c>
      <c r="D196" s="266" t="s">
        <v>1319</v>
      </c>
      <c r="E196" s="267" t="s">
        <v>1768</v>
      </c>
      <c r="F196" s="268" t="s">
        <v>1769</v>
      </c>
      <c r="G196" s="269" t="s">
        <v>1432</v>
      </c>
      <c r="H196" s="270">
        <v>76.9</v>
      </c>
      <c r="I196" s="91"/>
      <c r="J196" s="271">
        <f>ROUND(I196*H196,2)</f>
        <v>0</v>
      </c>
      <c r="K196" s="268" t="s">
        <v>1323</v>
      </c>
      <c r="L196" s="187"/>
      <c r="M196" s="272" t="s">
        <v>1177</v>
      </c>
      <c r="N196" s="273" t="s">
        <v>1219</v>
      </c>
      <c r="O196" s="188"/>
      <c r="P196" s="274">
        <f>O196*H196</f>
        <v>0</v>
      </c>
      <c r="Q196" s="274">
        <v>0</v>
      </c>
      <c r="R196" s="274">
        <f>Q196*H196</f>
        <v>0</v>
      </c>
      <c r="S196" s="274">
        <v>0</v>
      </c>
      <c r="T196" s="275">
        <f>S196*H196</f>
        <v>0</v>
      </c>
      <c r="AR196" s="176" t="s">
        <v>1324</v>
      </c>
      <c r="AT196" s="176" t="s">
        <v>1319</v>
      </c>
      <c r="AU196" s="176" t="s">
        <v>1257</v>
      </c>
      <c r="AY196" s="176" t="s">
        <v>1317</v>
      </c>
      <c r="BE196" s="276">
        <f>IF(N196="základní",J196,0)</f>
        <v>0</v>
      </c>
      <c r="BF196" s="276">
        <f>IF(N196="snížená",J196,0)</f>
        <v>0</v>
      </c>
      <c r="BG196" s="276">
        <f>IF(N196="zákl. přenesená",J196,0)</f>
        <v>0</v>
      </c>
      <c r="BH196" s="276">
        <f>IF(N196="sníž. přenesená",J196,0)</f>
        <v>0</v>
      </c>
      <c r="BI196" s="276">
        <f>IF(N196="nulová",J196,0)</f>
        <v>0</v>
      </c>
      <c r="BJ196" s="176" t="s">
        <v>1196</v>
      </c>
      <c r="BK196" s="276">
        <f>ROUND(I196*H196,2)</f>
        <v>0</v>
      </c>
      <c r="BL196" s="176" t="s">
        <v>1324</v>
      </c>
      <c r="BM196" s="176" t="s">
        <v>1770</v>
      </c>
    </row>
    <row r="197" spans="2:47" s="186" customFormat="1" ht="13.5">
      <c r="B197" s="187"/>
      <c r="D197" s="277" t="s">
        <v>1326</v>
      </c>
      <c r="F197" s="278" t="s">
        <v>1769</v>
      </c>
      <c r="I197" s="92"/>
      <c r="L197" s="187"/>
      <c r="M197" s="279"/>
      <c r="N197" s="188"/>
      <c r="O197" s="188"/>
      <c r="P197" s="188"/>
      <c r="Q197" s="188"/>
      <c r="R197" s="188"/>
      <c r="S197" s="188"/>
      <c r="T197" s="280"/>
      <c r="AT197" s="176" t="s">
        <v>1326</v>
      </c>
      <c r="AU197" s="176" t="s">
        <v>1257</v>
      </c>
    </row>
    <row r="198" spans="2:65" s="186" customFormat="1" ht="16.5" customHeight="1">
      <c r="B198" s="187"/>
      <c r="C198" s="266" t="s">
        <v>1442</v>
      </c>
      <c r="D198" s="266" t="s">
        <v>1319</v>
      </c>
      <c r="E198" s="267" t="s">
        <v>1771</v>
      </c>
      <c r="F198" s="268" t="s">
        <v>1772</v>
      </c>
      <c r="G198" s="269" t="s">
        <v>1432</v>
      </c>
      <c r="H198" s="270">
        <v>250</v>
      </c>
      <c r="I198" s="91"/>
      <c r="J198" s="271">
        <f>ROUND(I198*H198,2)</f>
        <v>0</v>
      </c>
      <c r="K198" s="268" t="s">
        <v>1323</v>
      </c>
      <c r="L198" s="187"/>
      <c r="M198" s="272" t="s">
        <v>1177</v>
      </c>
      <c r="N198" s="273" t="s">
        <v>1219</v>
      </c>
      <c r="O198" s="188"/>
      <c r="P198" s="274">
        <f>O198*H198</f>
        <v>0</v>
      </c>
      <c r="Q198" s="274">
        <v>0</v>
      </c>
      <c r="R198" s="274">
        <f>Q198*H198</f>
        <v>0</v>
      </c>
      <c r="S198" s="274">
        <v>0</v>
      </c>
      <c r="T198" s="275">
        <f>S198*H198</f>
        <v>0</v>
      </c>
      <c r="AR198" s="176" t="s">
        <v>1324</v>
      </c>
      <c r="AT198" s="176" t="s">
        <v>1319</v>
      </c>
      <c r="AU198" s="176" t="s">
        <v>1257</v>
      </c>
      <c r="AY198" s="176" t="s">
        <v>1317</v>
      </c>
      <c r="BE198" s="276">
        <f>IF(N198="základní",J198,0)</f>
        <v>0</v>
      </c>
      <c r="BF198" s="276">
        <f>IF(N198="snížená",J198,0)</f>
        <v>0</v>
      </c>
      <c r="BG198" s="276">
        <f>IF(N198="zákl. přenesená",J198,0)</f>
        <v>0</v>
      </c>
      <c r="BH198" s="276">
        <f>IF(N198="sníž. přenesená",J198,0)</f>
        <v>0</v>
      </c>
      <c r="BI198" s="276">
        <f>IF(N198="nulová",J198,0)</f>
        <v>0</v>
      </c>
      <c r="BJ198" s="176" t="s">
        <v>1196</v>
      </c>
      <c r="BK198" s="276">
        <f>ROUND(I198*H198,2)</f>
        <v>0</v>
      </c>
      <c r="BL198" s="176" t="s">
        <v>1324</v>
      </c>
      <c r="BM198" s="176" t="s">
        <v>1773</v>
      </c>
    </row>
    <row r="199" spans="2:47" s="186" customFormat="1" ht="13.5">
      <c r="B199" s="187"/>
      <c r="D199" s="277" t="s">
        <v>1326</v>
      </c>
      <c r="F199" s="278" t="s">
        <v>1772</v>
      </c>
      <c r="I199" s="92"/>
      <c r="L199" s="187"/>
      <c r="M199" s="279"/>
      <c r="N199" s="188"/>
      <c r="O199" s="188"/>
      <c r="P199" s="188"/>
      <c r="Q199" s="188"/>
      <c r="R199" s="188"/>
      <c r="S199" s="188"/>
      <c r="T199" s="280"/>
      <c r="AT199" s="176" t="s">
        <v>1326</v>
      </c>
      <c r="AU199" s="176" t="s">
        <v>1257</v>
      </c>
    </row>
    <row r="200" spans="2:65" s="186" customFormat="1" ht="16.5" customHeight="1">
      <c r="B200" s="187"/>
      <c r="C200" s="266" t="s">
        <v>1446</v>
      </c>
      <c r="D200" s="266" t="s">
        <v>1319</v>
      </c>
      <c r="E200" s="267" t="s">
        <v>1774</v>
      </c>
      <c r="F200" s="268" t="s">
        <v>1775</v>
      </c>
      <c r="G200" s="269" t="s">
        <v>1432</v>
      </c>
      <c r="H200" s="270">
        <v>18</v>
      </c>
      <c r="I200" s="91"/>
      <c r="J200" s="271">
        <f>ROUND(I200*H200,2)</f>
        <v>0</v>
      </c>
      <c r="K200" s="268" t="s">
        <v>1323</v>
      </c>
      <c r="L200" s="187"/>
      <c r="M200" s="272" t="s">
        <v>1177</v>
      </c>
      <c r="N200" s="273" t="s">
        <v>1219</v>
      </c>
      <c r="O200" s="188"/>
      <c r="P200" s="274">
        <f>O200*H200</f>
        <v>0</v>
      </c>
      <c r="Q200" s="274">
        <v>1E-05</v>
      </c>
      <c r="R200" s="274">
        <f>Q200*H200</f>
        <v>0.00018</v>
      </c>
      <c r="S200" s="274">
        <v>0</v>
      </c>
      <c r="T200" s="275">
        <f>S200*H200</f>
        <v>0</v>
      </c>
      <c r="AR200" s="176" t="s">
        <v>1324</v>
      </c>
      <c r="AT200" s="176" t="s">
        <v>1319</v>
      </c>
      <c r="AU200" s="176" t="s">
        <v>1257</v>
      </c>
      <c r="AY200" s="176" t="s">
        <v>1317</v>
      </c>
      <c r="BE200" s="276">
        <f>IF(N200="základní",J200,0)</f>
        <v>0</v>
      </c>
      <c r="BF200" s="276">
        <f>IF(N200="snížená",J200,0)</f>
        <v>0</v>
      </c>
      <c r="BG200" s="276">
        <f>IF(N200="zákl. přenesená",J200,0)</f>
        <v>0</v>
      </c>
      <c r="BH200" s="276">
        <f>IF(N200="sníž. přenesená",J200,0)</f>
        <v>0</v>
      </c>
      <c r="BI200" s="276">
        <f>IF(N200="nulová",J200,0)</f>
        <v>0</v>
      </c>
      <c r="BJ200" s="176" t="s">
        <v>1196</v>
      </c>
      <c r="BK200" s="276">
        <f>ROUND(I200*H200,2)</f>
        <v>0</v>
      </c>
      <c r="BL200" s="176" t="s">
        <v>1324</v>
      </c>
      <c r="BM200" s="176" t="s">
        <v>1776</v>
      </c>
    </row>
    <row r="201" spans="2:47" s="186" customFormat="1" ht="13.5">
      <c r="B201" s="187"/>
      <c r="D201" s="277" t="s">
        <v>1326</v>
      </c>
      <c r="F201" s="278" t="s">
        <v>1775</v>
      </c>
      <c r="I201" s="92"/>
      <c r="L201" s="187"/>
      <c r="M201" s="279"/>
      <c r="N201" s="188"/>
      <c r="O201" s="188"/>
      <c r="P201" s="188"/>
      <c r="Q201" s="188"/>
      <c r="R201" s="188"/>
      <c r="S201" s="188"/>
      <c r="T201" s="280"/>
      <c r="AT201" s="176" t="s">
        <v>1326</v>
      </c>
      <c r="AU201" s="176" t="s">
        <v>1257</v>
      </c>
    </row>
    <row r="202" spans="2:65" s="186" customFormat="1" ht="16.5" customHeight="1">
      <c r="B202" s="187"/>
      <c r="C202" s="266" t="s">
        <v>1450</v>
      </c>
      <c r="D202" s="266" t="s">
        <v>1319</v>
      </c>
      <c r="E202" s="267" t="s">
        <v>1777</v>
      </c>
      <c r="F202" s="268" t="s">
        <v>1778</v>
      </c>
      <c r="G202" s="269" t="s">
        <v>1391</v>
      </c>
      <c r="H202" s="270">
        <v>9</v>
      </c>
      <c r="I202" s="91"/>
      <c r="J202" s="271">
        <f>ROUND(I202*H202,2)</f>
        <v>0</v>
      </c>
      <c r="K202" s="268" t="s">
        <v>1323</v>
      </c>
      <c r="L202" s="187"/>
      <c r="M202" s="272" t="s">
        <v>1177</v>
      </c>
      <c r="N202" s="273" t="s">
        <v>1219</v>
      </c>
      <c r="O202" s="188"/>
      <c r="P202" s="274">
        <f>O202*H202</f>
        <v>0</v>
      </c>
      <c r="Q202" s="274">
        <v>0.06383</v>
      </c>
      <c r="R202" s="274">
        <f>Q202*H202</f>
        <v>0.57447</v>
      </c>
      <c r="S202" s="274">
        <v>0</v>
      </c>
      <c r="T202" s="275">
        <f>S202*H202</f>
        <v>0</v>
      </c>
      <c r="AR202" s="176" t="s">
        <v>1324</v>
      </c>
      <c r="AT202" s="176" t="s">
        <v>1319</v>
      </c>
      <c r="AU202" s="176" t="s">
        <v>1257</v>
      </c>
      <c r="AY202" s="176" t="s">
        <v>1317</v>
      </c>
      <c r="BE202" s="276">
        <f>IF(N202="základní",J202,0)</f>
        <v>0</v>
      </c>
      <c r="BF202" s="276">
        <f>IF(N202="snížená",J202,0)</f>
        <v>0</v>
      </c>
      <c r="BG202" s="276">
        <f>IF(N202="zákl. přenesená",J202,0)</f>
        <v>0</v>
      </c>
      <c r="BH202" s="276">
        <f>IF(N202="sníž. přenesená",J202,0)</f>
        <v>0</v>
      </c>
      <c r="BI202" s="276">
        <f>IF(N202="nulová",J202,0)</f>
        <v>0</v>
      </c>
      <c r="BJ202" s="176" t="s">
        <v>1196</v>
      </c>
      <c r="BK202" s="276">
        <f>ROUND(I202*H202,2)</f>
        <v>0</v>
      </c>
      <c r="BL202" s="176" t="s">
        <v>1324</v>
      </c>
      <c r="BM202" s="176" t="s">
        <v>1450</v>
      </c>
    </row>
    <row r="203" spans="2:47" s="186" customFormat="1" ht="13.5">
      <c r="B203" s="187"/>
      <c r="D203" s="277" t="s">
        <v>1326</v>
      </c>
      <c r="F203" s="278" t="s">
        <v>1779</v>
      </c>
      <c r="I203" s="92"/>
      <c r="L203" s="187"/>
      <c r="M203" s="279"/>
      <c r="N203" s="188"/>
      <c r="O203" s="188"/>
      <c r="P203" s="188"/>
      <c r="Q203" s="188"/>
      <c r="R203" s="188"/>
      <c r="S203" s="188"/>
      <c r="T203" s="280"/>
      <c r="AT203" s="176" t="s">
        <v>1326</v>
      </c>
      <c r="AU203" s="176" t="s">
        <v>1257</v>
      </c>
    </row>
    <row r="204" spans="2:65" s="186" customFormat="1" ht="16.5" customHeight="1">
      <c r="B204" s="187"/>
      <c r="C204" s="297" t="s">
        <v>1454</v>
      </c>
      <c r="D204" s="297" t="s">
        <v>1382</v>
      </c>
      <c r="E204" s="298" t="s">
        <v>1780</v>
      </c>
      <c r="F204" s="299" t="s">
        <v>1781</v>
      </c>
      <c r="G204" s="300" t="s">
        <v>1782</v>
      </c>
      <c r="H204" s="301">
        <v>9</v>
      </c>
      <c r="I204" s="95"/>
      <c r="J204" s="302">
        <f>ROUND(I204*H204,2)</f>
        <v>0</v>
      </c>
      <c r="K204" s="299" t="s">
        <v>1177</v>
      </c>
      <c r="L204" s="303"/>
      <c r="M204" s="304" t="s">
        <v>1177</v>
      </c>
      <c r="N204" s="305" t="s">
        <v>1219</v>
      </c>
      <c r="O204" s="188"/>
      <c r="P204" s="274">
        <f>O204*H204</f>
        <v>0</v>
      </c>
      <c r="Q204" s="274">
        <v>0</v>
      </c>
      <c r="R204" s="274">
        <f>Q204*H204</f>
        <v>0</v>
      </c>
      <c r="S204" s="274">
        <v>0</v>
      </c>
      <c r="T204" s="275">
        <f>S204*H204</f>
        <v>0</v>
      </c>
      <c r="AR204" s="176" t="s">
        <v>1357</v>
      </c>
      <c r="AT204" s="176" t="s">
        <v>1382</v>
      </c>
      <c r="AU204" s="176" t="s">
        <v>1257</v>
      </c>
      <c r="AY204" s="176" t="s">
        <v>1317</v>
      </c>
      <c r="BE204" s="276">
        <f>IF(N204="základní",J204,0)</f>
        <v>0</v>
      </c>
      <c r="BF204" s="276">
        <f>IF(N204="snížená",J204,0)</f>
        <v>0</v>
      </c>
      <c r="BG204" s="276">
        <f>IF(N204="zákl. přenesená",J204,0)</f>
        <v>0</v>
      </c>
      <c r="BH204" s="276">
        <f>IF(N204="sníž. přenesená",J204,0)</f>
        <v>0</v>
      </c>
      <c r="BI204" s="276">
        <f>IF(N204="nulová",J204,0)</f>
        <v>0</v>
      </c>
      <c r="BJ204" s="176" t="s">
        <v>1196</v>
      </c>
      <c r="BK204" s="276">
        <f>ROUND(I204*H204,2)</f>
        <v>0</v>
      </c>
      <c r="BL204" s="176" t="s">
        <v>1324</v>
      </c>
      <c r="BM204" s="176" t="s">
        <v>1454</v>
      </c>
    </row>
    <row r="205" spans="2:47" s="186" customFormat="1" ht="13.5">
      <c r="B205" s="187"/>
      <c r="D205" s="277" t="s">
        <v>1326</v>
      </c>
      <c r="F205" s="278" t="s">
        <v>1781</v>
      </c>
      <c r="I205" s="92"/>
      <c r="L205" s="187"/>
      <c r="M205" s="279"/>
      <c r="N205" s="188"/>
      <c r="O205" s="188"/>
      <c r="P205" s="188"/>
      <c r="Q205" s="188"/>
      <c r="R205" s="188"/>
      <c r="S205" s="188"/>
      <c r="T205" s="280"/>
      <c r="AT205" s="176" t="s">
        <v>1326</v>
      </c>
      <c r="AU205" s="176" t="s">
        <v>1257</v>
      </c>
    </row>
    <row r="206" spans="2:65" s="186" customFormat="1" ht="16.5" customHeight="1">
      <c r="B206" s="187"/>
      <c r="C206" s="266" t="s">
        <v>1458</v>
      </c>
      <c r="D206" s="266" t="s">
        <v>1319</v>
      </c>
      <c r="E206" s="267" t="s">
        <v>1783</v>
      </c>
      <c r="F206" s="268" t="s">
        <v>1784</v>
      </c>
      <c r="G206" s="269" t="s">
        <v>1391</v>
      </c>
      <c r="H206" s="270">
        <v>5</v>
      </c>
      <c r="I206" s="91"/>
      <c r="J206" s="271">
        <f>ROUND(I206*H206,2)</f>
        <v>0</v>
      </c>
      <c r="K206" s="268" t="s">
        <v>1323</v>
      </c>
      <c r="L206" s="187"/>
      <c r="M206" s="272" t="s">
        <v>1177</v>
      </c>
      <c r="N206" s="273" t="s">
        <v>1219</v>
      </c>
      <c r="O206" s="188"/>
      <c r="P206" s="274">
        <f>O206*H206</f>
        <v>0</v>
      </c>
      <c r="Q206" s="274">
        <v>0.12303</v>
      </c>
      <c r="R206" s="274">
        <f>Q206*H206</f>
        <v>0.61515</v>
      </c>
      <c r="S206" s="274">
        <v>0</v>
      </c>
      <c r="T206" s="275">
        <f>S206*H206</f>
        <v>0</v>
      </c>
      <c r="AR206" s="176" t="s">
        <v>1324</v>
      </c>
      <c r="AT206" s="176" t="s">
        <v>1319</v>
      </c>
      <c r="AU206" s="176" t="s">
        <v>1257</v>
      </c>
      <c r="AY206" s="176" t="s">
        <v>1317</v>
      </c>
      <c r="BE206" s="276">
        <f>IF(N206="základní",J206,0)</f>
        <v>0</v>
      </c>
      <c r="BF206" s="276">
        <f>IF(N206="snížená",J206,0)</f>
        <v>0</v>
      </c>
      <c r="BG206" s="276">
        <f>IF(N206="zákl. přenesená",J206,0)</f>
        <v>0</v>
      </c>
      <c r="BH206" s="276">
        <f>IF(N206="sníž. přenesená",J206,0)</f>
        <v>0</v>
      </c>
      <c r="BI206" s="276">
        <f>IF(N206="nulová",J206,0)</f>
        <v>0</v>
      </c>
      <c r="BJ206" s="176" t="s">
        <v>1196</v>
      </c>
      <c r="BK206" s="276">
        <f>ROUND(I206*H206,2)</f>
        <v>0</v>
      </c>
      <c r="BL206" s="176" t="s">
        <v>1324</v>
      </c>
      <c r="BM206" s="176" t="s">
        <v>1458</v>
      </c>
    </row>
    <row r="207" spans="2:47" s="186" customFormat="1" ht="13.5">
      <c r="B207" s="187"/>
      <c r="D207" s="277" t="s">
        <v>1326</v>
      </c>
      <c r="F207" s="278" t="s">
        <v>1785</v>
      </c>
      <c r="I207" s="92"/>
      <c r="L207" s="187"/>
      <c r="M207" s="279"/>
      <c r="N207" s="188"/>
      <c r="O207" s="188"/>
      <c r="P207" s="188"/>
      <c r="Q207" s="188"/>
      <c r="R207" s="188"/>
      <c r="S207" s="188"/>
      <c r="T207" s="280"/>
      <c r="AT207" s="176" t="s">
        <v>1326</v>
      </c>
      <c r="AU207" s="176" t="s">
        <v>1257</v>
      </c>
    </row>
    <row r="208" spans="2:65" s="186" customFormat="1" ht="16.5" customHeight="1">
      <c r="B208" s="187"/>
      <c r="C208" s="297" t="s">
        <v>1463</v>
      </c>
      <c r="D208" s="297" t="s">
        <v>1382</v>
      </c>
      <c r="E208" s="298" t="s">
        <v>1786</v>
      </c>
      <c r="F208" s="299" t="s">
        <v>1787</v>
      </c>
      <c r="G208" s="300" t="s">
        <v>1782</v>
      </c>
      <c r="H208" s="301">
        <v>5</v>
      </c>
      <c r="I208" s="95"/>
      <c r="J208" s="302">
        <f>ROUND(I208*H208,2)</f>
        <v>0</v>
      </c>
      <c r="K208" s="299" t="s">
        <v>1177</v>
      </c>
      <c r="L208" s="303"/>
      <c r="M208" s="304" t="s">
        <v>1177</v>
      </c>
      <c r="N208" s="305" t="s">
        <v>1219</v>
      </c>
      <c r="O208" s="188"/>
      <c r="P208" s="274">
        <f>O208*H208</f>
        <v>0</v>
      </c>
      <c r="Q208" s="274">
        <v>0</v>
      </c>
      <c r="R208" s="274">
        <f>Q208*H208</f>
        <v>0</v>
      </c>
      <c r="S208" s="274">
        <v>0</v>
      </c>
      <c r="T208" s="275">
        <f>S208*H208</f>
        <v>0</v>
      </c>
      <c r="AR208" s="176" t="s">
        <v>1357</v>
      </c>
      <c r="AT208" s="176" t="s">
        <v>1382</v>
      </c>
      <c r="AU208" s="176" t="s">
        <v>1257</v>
      </c>
      <c r="AY208" s="176" t="s">
        <v>1317</v>
      </c>
      <c r="BE208" s="276">
        <f>IF(N208="základní",J208,0)</f>
        <v>0</v>
      </c>
      <c r="BF208" s="276">
        <f>IF(N208="snížená",J208,0)</f>
        <v>0</v>
      </c>
      <c r="BG208" s="276">
        <f>IF(N208="zákl. přenesená",J208,0)</f>
        <v>0</v>
      </c>
      <c r="BH208" s="276">
        <f>IF(N208="sníž. přenesená",J208,0)</f>
        <v>0</v>
      </c>
      <c r="BI208" s="276">
        <f>IF(N208="nulová",J208,0)</f>
        <v>0</v>
      </c>
      <c r="BJ208" s="176" t="s">
        <v>1196</v>
      </c>
      <c r="BK208" s="276">
        <f>ROUND(I208*H208,2)</f>
        <v>0</v>
      </c>
      <c r="BL208" s="176" t="s">
        <v>1324</v>
      </c>
      <c r="BM208" s="176" t="s">
        <v>1463</v>
      </c>
    </row>
    <row r="209" spans="2:47" s="186" customFormat="1" ht="13.5">
      <c r="B209" s="187"/>
      <c r="D209" s="277" t="s">
        <v>1326</v>
      </c>
      <c r="F209" s="278" t="s">
        <v>1787</v>
      </c>
      <c r="I209" s="92"/>
      <c r="L209" s="187"/>
      <c r="M209" s="279"/>
      <c r="N209" s="188"/>
      <c r="O209" s="188"/>
      <c r="P209" s="188"/>
      <c r="Q209" s="188"/>
      <c r="R209" s="188"/>
      <c r="S209" s="188"/>
      <c r="T209" s="280"/>
      <c r="AT209" s="176" t="s">
        <v>1326</v>
      </c>
      <c r="AU209" s="176" t="s">
        <v>1257</v>
      </c>
    </row>
    <row r="210" spans="2:65" s="186" customFormat="1" ht="16.5" customHeight="1">
      <c r="B210" s="187"/>
      <c r="C210" s="266" t="s">
        <v>1467</v>
      </c>
      <c r="D210" s="266" t="s">
        <v>1319</v>
      </c>
      <c r="E210" s="267" t="s">
        <v>1788</v>
      </c>
      <c r="F210" s="268" t="s">
        <v>1789</v>
      </c>
      <c r="G210" s="269" t="s">
        <v>1391</v>
      </c>
      <c r="H210" s="270">
        <v>2</v>
      </c>
      <c r="I210" s="91"/>
      <c r="J210" s="271">
        <f>ROUND(I210*H210,2)</f>
        <v>0</v>
      </c>
      <c r="K210" s="268" t="s">
        <v>1323</v>
      </c>
      <c r="L210" s="187"/>
      <c r="M210" s="272" t="s">
        <v>1177</v>
      </c>
      <c r="N210" s="273" t="s">
        <v>1219</v>
      </c>
      <c r="O210" s="188"/>
      <c r="P210" s="274">
        <f>O210*H210</f>
        <v>0</v>
      </c>
      <c r="Q210" s="274">
        <v>0.32906</v>
      </c>
      <c r="R210" s="274">
        <f>Q210*H210</f>
        <v>0.65812</v>
      </c>
      <c r="S210" s="274">
        <v>0</v>
      </c>
      <c r="T210" s="275">
        <f>S210*H210</f>
        <v>0</v>
      </c>
      <c r="AR210" s="176" t="s">
        <v>1324</v>
      </c>
      <c r="AT210" s="176" t="s">
        <v>1319</v>
      </c>
      <c r="AU210" s="176" t="s">
        <v>1257</v>
      </c>
      <c r="AY210" s="176" t="s">
        <v>1317</v>
      </c>
      <c r="BE210" s="276">
        <f>IF(N210="základní",J210,0)</f>
        <v>0</v>
      </c>
      <c r="BF210" s="276">
        <f>IF(N210="snížená",J210,0)</f>
        <v>0</v>
      </c>
      <c r="BG210" s="276">
        <f>IF(N210="zákl. přenesená",J210,0)</f>
        <v>0</v>
      </c>
      <c r="BH210" s="276">
        <f>IF(N210="sníž. přenesená",J210,0)</f>
        <v>0</v>
      </c>
      <c r="BI210" s="276">
        <f>IF(N210="nulová",J210,0)</f>
        <v>0</v>
      </c>
      <c r="BJ210" s="176" t="s">
        <v>1196</v>
      </c>
      <c r="BK210" s="276">
        <f>ROUND(I210*H210,2)</f>
        <v>0</v>
      </c>
      <c r="BL210" s="176" t="s">
        <v>1324</v>
      </c>
      <c r="BM210" s="176" t="s">
        <v>1467</v>
      </c>
    </row>
    <row r="211" spans="2:47" s="186" customFormat="1" ht="13.5">
      <c r="B211" s="187"/>
      <c r="D211" s="277" t="s">
        <v>1326</v>
      </c>
      <c r="F211" s="278" t="s">
        <v>1790</v>
      </c>
      <c r="I211" s="92"/>
      <c r="L211" s="187"/>
      <c r="M211" s="279"/>
      <c r="N211" s="188"/>
      <c r="O211" s="188"/>
      <c r="P211" s="188"/>
      <c r="Q211" s="188"/>
      <c r="R211" s="188"/>
      <c r="S211" s="188"/>
      <c r="T211" s="280"/>
      <c r="AT211" s="176" t="s">
        <v>1326</v>
      </c>
      <c r="AU211" s="176" t="s">
        <v>1257</v>
      </c>
    </row>
    <row r="212" spans="2:65" s="186" customFormat="1" ht="16.5" customHeight="1">
      <c r="B212" s="187"/>
      <c r="C212" s="297" t="s">
        <v>1472</v>
      </c>
      <c r="D212" s="297" t="s">
        <v>1382</v>
      </c>
      <c r="E212" s="298" t="s">
        <v>1791</v>
      </c>
      <c r="F212" s="299" t="s">
        <v>1792</v>
      </c>
      <c r="G212" s="300" t="s">
        <v>1782</v>
      </c>
      <c r="H212" s="301">
        <v>2</v>
      </c>
      <c r="I212" s="95"/>
      <c r="J212" s="302">
        <f>ROUND(I212*H212,2)</f>
        <v>0</v>
      </c>
      <c r="K212" s="299" t="s">
        <v>1177</v>
      </c>
      <c r="L212" s="303"/>
      <c r="M212" s="304" t="s">
        <v>1177</v>
      </c>
      <c r="N212" s="305" t="s">
        <v>1219</v>
      </c>
      <c r="O212" s="188"/>
      <c r="P212" s="274">
        <f>O212*H212</f>
        <v>0</v>
      </c>
      <c r="Q212" s="274">
        <v>0</v>
      </c>
      <c r="R212" s="274">
        <f>Q212*H212</f>
        <v>0</v>
      </c>
      <c r="S212" s="274">
        <v>0</v>
      </c>
      <c r="T212" s="275">
        <f>S212*H212</f>
        <v>0</v>
      </c>
      <c r="AR212" s="176" t="s">
        <v>1357</v>
      </c>
      <c r="AT212" s="176" t="s">
        <v>1382</v>
      </c>
      <c r="AU212" s="176" t="s">
        <v>1257</v>
      </c>
      <c r="AY212" s="176" t="s">
        <v>1317</v>
      </c>
      <c r="BE212" s="276">
        <f>IF(N212="základní",J212,0)</f>
        <v>0</v>
      </c>
      <c r="BF212" s="276">
        <f>IF(N212="snížená",J212,0)</f>
        <v>0</v>
      </c>
      <c r="BG212" s="276">
        <f>IF(N212="zákl. přenesená",J212,0)</f>
        <v>0</v>
      </c>
      <c r="BH212" s="276">
        <f>IF(N212="sníž. přenesená",J212,0)</f>
        <v>0</v>
      </c>
      <c r="BI212" s="276">
        <f>IF(N212="nulová",J212,0)</f>
        <v>0</v>
      </c>
      <c r="BJ212" s="176" t="s">
        <v>1196</v>
      </c>
      <c r="BK212" s="276">
        <f>ROUND(I212*H212,2)</f>
        <v>0</v>
      </c>
      <c r="BL212" s="176" t="s">
        <v>1324</v>
      </c>
      <c r="BM212" s="176" t="s">
        <v>1472</v>
      </c>
    </row>
    <row r="213" spans="2:47" s="186" customFormat="1" ht="13.5">
      <c r="B213" s="187"/>
      <c r="D213" s="277" t="s">
        <v>1326</v>
      </c>
      <c r="F213" s="278" t="s">
        <v>1792</v>
      </c>
      <c r="I213" s="92"/>
      <c r="L213" s="187"/>
      <c r="M213" s="279"/>
      <c r="N213" s="188"/>
      <c r="O213" s="188"/>
      <c r="P213" s="188"/>
      <c r="Q213" s="188"/>
      <c r="R213" s="188"/>
      <c r="S213" s="188"/>
      <c r="T213" s="280"/>
      <c r="AT213" s="176" t="s">
        <v>1326</v>
      </c>
      <c r="AU213" s="176" t="s">
        <v>1257</v>
      </c>
    </row>
    <row r="214" spans="2:65" s="186" customFormat="1" ht="25.5" customHeight="1">
      <c r="B214" s="187"/>
      <c r="C214" s="266" t="s">
        <v>1476</v>
      </c>
      <c r="D214" s="266" t="s">
        <v>1319</v>
      </c>
      <c r="E214" s="267" t="s">
        <v>1793</v>
      </c>
      <c r="F214" s="268" t="s">
        <v>1794</v>
      </c>
      <c r="G214" s="269" t="s">
        <v>1391</v>
      </c>
      <c r="H214" s="270">
        <v>1</v>
      </c>
      <c r="I214" s="91"/>
      <c r="J214" s="271">
        <f>ROUND(I214*H214,2)</f>
        <v>0</v>
      </c>
      <c r="K214" s="268" t="s">
        <v>1177</v>
      </c>
      <c r="L214" s="187"/>
      <c r="M214" s="272" t="s">
        <v>1177</v>
      </c>
      <c r="N214" s="273" t="s">
        <v>1219</v>
      </c>
      <c r="O214" s="188"/>
      <c r="P214" s="274">
        <f>O214*H214</f>
        <v>0</v>
      </c>
      <c r="Q214" s="274">
        <v>7E-05</v>
      </c>
      <c r="R214" s="274">
        <f>Q214*H214</f>
        <v>7E-05</v>
      </c>
      <c r="S214" s="274">
        <v>0</v>
      </c>
      <c r="T214" s="275">
        <f>S214*H214</f>
        <v>0</v>
      </c>
      <c r="AR214" s="176" t="s">
        <v>1324</v>
      </c>
      <c r="AT214" s="176" t="s">
        <v>1319</v>
      </c>
      <c r="AU214" s="176" t="s">
        <v>1257</v>
      </c>
      <c r="AY214" s="176" t="s">
        <v>1317</v>
      </c>
      <c r="BE214" s="276">
        <f>IF(N214="základní",J214,0)</f>
        <v>0</v>
      </c>
      <c r="BF214" s="276">
        <f>IF(N214="snížená",J214,0)</f>
        <v>0</v>
      </c>
      <c r="BG214" s="276">
        <f>IF(N214="zákl. přenesená",J214,0)</f>
        <v>0</v>
      </c>
      <c r="BH214" s="276">
        <f>IF(N214="sníž. přenesená",J214,0)</f>
        <v>0</v>
      </c>
      <c r="BI214" s="276">
        <f>IF(N214="nulová",J214,0)</f>
        <v>0</v>
      </c>
      <c r="BJ214" s="176" t="s">
        <v>1196</v>
      </c>
      <c r="BK214" s="276">
        <f>ROUND(I214*H214,2)</f>
        <v>0</v>
      </c>
      <c r="BL214" s="176" t="s">
        <v>1324</v>
      </c>
      <c r="BM214" s="176" t="s">
        <v>1795</v>
      </c>
    </row>
    <row r="215" spans="2:47" s="186" customFormat="1" ht="13.5">
      <c r="B215" s="187"/>
      <c r="D215" s="277" t="s">
        <v>1326</v>
      </c>
      <c r="F215" s="278" t="s">
        <v>1796</v>
      </c>
      <c r="I215" s="92"/>
      <c r="L215" s="187"/>
      <c r="M215" s="279"/>
      <c r="N215" s="188"/>
      <c r="O215" s="188"/>
      <c r="P215" s="188"/>
      <c r="Q215" s="188"/>
      <c r="R215" s="188"/>
      <c r="S215" s="188"/>
      <c r="T215" s="280"/>
      <c r="AT215" s="176" t="s">
        <v>1326</v>
      </c>
      <c r="AU215" s="176" t="s">
        <v>1257</v>
      </c>
    </row>
    <row r="216" spans="2:65" s="186" customFormat="1" ht="16.5" customHeight="1">
      <c r="B216" s="187"/>
      <c r="C216" s="266" t="s">
        <v>1481</v>
      </c>
      <c r="D216" s="266" t="s">
        <v>1319</v>
      </c>
      <c r="E216" s="267" t="s">
        <v>1797</v>
      </c>
      <c r="F216" s="268" t="s">
        <v>1798</v>
      </c>
      <c r="G216" s="269" t="s">
        <v>1391</v>
      </c>
      <c r="H216" s="270">
        <v>2</v>
      </c>
      <c r="I216" s="91"/>
      <c r="J216" s="271">
        <f>ROUND(I216*H216,2)</f>
        <v>0</v>
      </c>
      <c r="K216" s="268" t="s">
        <v>1323</v>
      </c>
      <c r="L216" s="187"/>
      <c r="M216" s="272" t="s">
        <v>1177</v>
      </c>
      <c r="N216" s="273" t="s">
        <v>1219</v>
      </c>
      <c r="O216" s="188"/>
      <c r="P216" s="274">
        <f>O216*H216</f>
        <v>0</v>
      </c>
      <c r="Q216" s="274">
        <v>0</v>
      </c>
      <c r="R216" s="274">
        <f>Q216*H216</f>
        <v>0</v>
      </c>
      <c r="S216" s="274">
        <v>0</v>
      </c>
      <c r="T216" s="275">
        <f>S216*H216</f>
        <v>0</v>
      </c>
      <c r="AR216" s="176" t="s">
        <v>1324</v>
      </c>
      <c r="AT216" s="176" t="s">
        <v>1319</v>
      </c>
      <c r="AU216" s="176" t="s">
        <v>1257</v>
      </c>
      <c r="AY216" s="176" t="s">
        <v>1317</v>
      </c>
      <c r="BE216" s="276">
        <f>IF(N216="základní",J216,0)</f>
        <v>0</v>
      </c>
      <c r="BF216" s="276">
        <f>IF(N216="snížená",J216,0)</f>
        <v>0</v>
      </c>
      <c r="BG216" s="276">
        <f>IF(N216="zákl. přenesená",J216,0)</f>
        <v>0</v>
      </c>
      <c r="BH216" s="276">
        <f>IF(N216="sníž. přenesená",J216,0)</f>
        <v>0</v>
      </c>
      <c r="BI216" s="276">
        <f>IF(N216="nulová",J216,0)</f>
        <v>0</v>
      </c>
      <c r="BJ216" s="176" t="s">
        <v>1196</v>
      </c>
      <c r="BK216" s="276">
        <f>ROUND(I216*H216,2)</f>
        <v>0</v>
      </c>
      <c r="BL216" s="176" t="s">
        <v>1324</v>
      </c>
      <c r="BM216" s="176" t="s">
        <v>1481</v>
      </c>
    </row>
    <row r="217" spans="2:47" s="186" customFormat="1" ht="13.5">
      <c r="B217" s="187"/>
      <c r="D217" s="277" t="s">
        <v>1326</v>
      </c>
      <c r="F217" s="278" t="s">
        <v>1799</v>
      </c>
      <c r="I217" s="92"/>
      <c r="L217" s="187"/>
      <c r="M217" s="279"/>
      <c r="N217" s="188"/>
      <c r="O217" s="188"/>
      <c r="P217" s="188"/>
      <c r="Q217" s="188"/>
      <c r="R217" s="188"/>
      <c r="S217" s="188"/>
      <c r="T217" s="280"/>
      <c r="AT217" s="176" t="s">
        <v>1326</v>
      </c>
      <c r="AU217" s="176" t="s">
        <v>1257</v>
      </c>
    </row>
    <row r="218" spans="2:65" s="186" customFormat="1" ht="25.5" customHeight="1">
      <c r="B218" s="187"/>
      <c r="C218" s="266" t="s">
        <v>1485</v>
      </c>
      <c r="D218" s="266" t="s">
        <v>1319</v>
      </c>
      <c r="E218" s="267" t="s">
        <v>1800</v>
      </c>
      <c r="F218" s="268" t="s">
        <v>1801</v>
      </c>
      <c r="G218" s="269" t="s">
        <v>1432</v>
      </c>
      <c r="H218" s="270">
        <v>18</v>
      </c>
      <c r="I218" s="91"/>
      <c r="J218" s="271">
        <f>ROUND(I218*H218,2)</f>
        <v>0</v>
      </c>
      <c r="K218" s="268" t="s">
        <v>1323</v>
      </c>
      <c r="L218" s="187"/>
      <c r="M218" s="272" t="s">
        <v>1177</v>
      </c>
      <c r="N218" s="273" t="s">
        <v>1219</v>
      </c>
      <c r="O218" s="188"/>
      <c r="P218" s="274">
        <f>O218*H218</f>
        <v>0</v>
      </c>
      <c r="Q218" s="274">
        <v>0</v>
      </c>
      <c r="R218" s="274">
        <f>Q218*H218</f>
        <v>0</v>
      </c>
      <c r="S218" s="274">
        <v>0</v>
      </c>
      <c r="T218" s="275">
        <f>S218*H218</f>
        <v>0</v>
      </c>
      <c r="AR218" s="176" t="s">
        <v>1324</v>
      </c>
      <c r="AT218" s="176" t="s">
        <v>1319</v>
      </c>
      <c r="AU218" s="176" t="s">
        <v>1257</v>
      </c>
      <c r="AY218" s="176" t="s">
        <v>1317</v>
      </c>
      <c r="BE218" s="276">
        <f>IF(N218="základní",J218,0)</f>
        <v>0</v>
      </c>
      <c r="BF218" s="276">
        <f>IF(N218="snížená",J218,0)</f>
        <v>0</v>
      </c>
      <c r="BG218" s="276">
        <f>IF(N218="zákl. přenesená",J218,0)</f>
        <v>0</v>
      </c>
      <c r="BH218" s="276">
        <f>IF(N218="sníž. přenesená",J218,0)</f>
        <v>0</v>
      </c>
      <c r="BI218" s="276">
        <f>IF(N218="nulová",J218,0)</f>
        <v>0</v>
      </c>
      <c r="BJ218" s="176" t="s">
        <v>1196</v>
      </c>
      <c r="BK218" s="276">
        <f>ROUND(I218*H218,2)</f>
        <v>0</v>
      </c>
      <c r="BL218" s="176" t="s">
        <v>1324</v>
      </c>
      <c r="BM218" s="176" t="s">
        <v>1802</v>
      </c>
    </row>
    <row r="219" spans="2:47" s="186" customFormat="1" ht="27">
      <c r="B219" s="187"/>
      <c r="D219" s="277" t="s">
        <v>1326</v>
      </c>
      <c r="F219" s="278" t="s">
        <v>1803</v>
      </c>
      <c r="I219" s="92"/>
      <c r="L219" s="187"/>
      <c r="M219" s="279"/>
      <c r="N219" s="188"/>
      <c r="O219" s="188"/>
      <c r="P219" s="188"/>
      <c r="Q219" s="188"/>
      <c r="R219" s="188"/>
      <c r="S219" s="188"/>
      <c r="T219" s="280"/>
      <c r="AT219" s="176" t="s">
        <v>1326</v>
      </c>
      <c r="AU219" s="176" t="s">
        <v>1257</v>
      </c>
    </row>
    <row r="220" spans="2:65" s="186" customFormat="1" ht="16.5" customHeight="1">
      <c r="B220" s="187"/>
      <c r="C220" s="297" t="s">
        <v>1490</v>
      </c>
      <c r="D220" s="297" t="s">
        <v>1382</v>
      </c>
      <c r="E220" s="298" t="s">
        <v>1804</v>
      </c>
      <c r="F220" s="299" t="s">
        <v>1805</v>
      </c>
      <c r="G220" s="300" t="s">
        <v>1782</v>
      </c>
      <c r="H220" s="301">
        <v>3</v>
      </c>
      <c r="I220" s="95"/>
      <c r="J220" s="302">
        <f>ROUND(I220*H220,2)</f>
        <v>0</v>
      </c>
      <c r="K220" s="299" t="s">
        <v>1177</v>
      </c>
      <c r="L220" s="303"/>
      <c r="M220" s="304" t="s">
        <v>1177</v>
      </c>
      <c r="N220" s="305" t="s">
        <v>1219</v>
      </c>
      <c r="O220" s="188"/>
      <c r="P220" s="274">
        <f>O220*H220</f>
        <v>0</v>
      </c>
      <c r="Q220" s="274">
        <v>0</v>
      </c>
      <c r="R220" s="274">
        <f>Q220*H220</f>
        <v>0</v>
      </c>
      <c r="S220" s="274">
        <v>0</v>
      </c>
      <c r="T220" s="275">
        <f>S220*H220</f>
        <v>0</v>
      </c>
      <c r="AR220" s="176" t="s">
        <v>1357</v>
      </c>
      <c r="AT220" s="176" t="s">
        <v>1382</v>
      </c>
      <c r="AU220" s="176" t="s">
        <v>1257</v>
      </c>
      <c r="AY220" s="176" t="s">
        <v>1317</v>
      </c>
      <c r="BE220" s="276">
        <f>IF(N220="základní",J220,0)</f>
        <v>0</v>
      </c>
      <c r="BF220" s="276">
        <f>IF(N220="snížená",J220,0)</f>
        <v>0</v>
      </c>
      <c r="BG220" s="276">
        <f>IF(N220="zákl. přenesená",J220,0)</f>
        <v>0</v>
      </c>
      <c r="BH220" s="276">
        <f>IF(N220="sníž. přenesená",J220,0)</f>
        <v>0</v>
      </c>
      <c r="BI220" s="276">
        <f>IF(N220="nulová",J220,0)</f>
        <v>0</v>
      </c>
      <c r="BJ220" s="176" t="s">
        <v>1196</v>
      </c>
      <c r="BK220" s="276">
        <f>ROUND(I220*H220,2)</f>
        <v>0</v>
      </c>
      <c r="BL220" s="176" t="s">
        <v>1324</v>
      </c>
      <c r="BM220" s="176" t="s">
        <v>1490</v>
      </c>
    </row>
    <row r="221" spans="2:47" s="186" customFormat="1" ht="13.5">
      <c r="B221" s="187"/>
      <c r="D221" s="277" t="s">
        <v>1326</v>
      </c>
      <c r="F221" s="278" t="s">
        <v>1805</v>
      </c>
      <c r="I221" s="92"/>
      <c r="L221" s="187"/>
      <c r="M221" s="279"/>
      <c r="N221" s="188"/>
      <c r="O221" s="188"/>
      <c r="P221" s="188"/>
      <c r="Q221" s="188"/>
      <c r="R221" s="188"/>
      <c r="S221" s="188"/>
      <c r="T221" s="280"/>
      <c r="AT221" s="176" t="s">
        <v>1326</v>
      </c>
      <c r="AU221" s="176" t="s">
        <v>1257</v>
      </c>
    </row>
    <row r="222" spans="2:47" s="186" customFormat="1" ht="27">
      <c r="B222" s="187"/>
      <c r="D222" s="277" t="s">
        <v>1509</v>
      </c>
      <c r="F222" s="306" t="s">
        <v>1806</v>
      </c>
      <c r="I222" s="92"/>
      <c r="L222" s="187"/>
      <c r="M222" s="279"/>
      <c r="N222" s="188"/>
      <c r="O222" s="188"/>
      <c r="P222" s="188"/>
      <c r="Q222" s="188"/>
      <c r="R222" s="188"/>
      <c r="S222" s="188"/>
      <c r="T222" s="280"/>
      <c r="AT222" s="176" t="s">
        <v>1509</v>
      </c>
      <c r="AU222" s="176" t="s">
        <v>1257</v>
      </c>
    </row>
    <row r="223" spans="2:51" s="282" customFormat="1" ht="13.5">
      <c r="B223" s="281"/>
      <c r="D223" s="277" t="s">
        <v>1334</v>
      </c>
      <c r="E223" s="283" t="s">
        <v>1177</v>
      </c>
      <c r="F223" s="284" t="s">
        <v>1807</v>
      </c>
      <c r="H223" s="285">
        <v>3</v>
      </c>
      <c r="I223" s="93"/>
      <c r="L223" s="281"/>
      <c r="M223" s="286"/>
      <c r="N223" s="287"/>
      <c r="O223" s="287"/>
      <c r="P223" s="287"/>
      <c r="Q223" s="287"/>
      <c r="R223" s="287"/>
      <c r="S223" s="287"/>
      <c r="T223" s="288"/>
      <c r="AT223" s="283" t="s">
        <v>1334</v>
      </c>
      <c r="AU223" s="283" t="s">
        <v>1257</v>
      </c>
      <c r="AV223" s="282" t="s">
        <v>1257</v>
      </c>
      <c r="AW223" s="282" t="s">
        <v>1211</v>
      </c>
      <c r="AX223" s="282" t="s">
        <v>1248</v>
      </c>
      <c r="AY223" s="283" t="s">
        <v>1317</v>
      </c>
    </row>
    <row r="224" spans="2:51" s="290" customFormat="1" ht="13.5">
      <c r="B224" s="289"/>
      <c r="D224" s="277" t="s">
        <v>1334</v>
      </c>
      <c r="E224" s="291" t="s">
        <v>1177</v>
      </c>
      <c r="F224" s="292" t="s">
        <v>1338</v>
      </c>
      <c r="H224" s="293">
        <v>3</v>
      </c>
      <c r="I224" s="94"/>
      <c r="L224" s="289"/>
      <c r="M224" s="294"/>
      <c r="N224" s="295"/>
      <c r="O224" s="295"/>
      <c r="P224" s="295"/>
      <c r="Q224" s="295"/>
      <c r="R224" s="295"/>
      <c r="S224" s="295"/>
      <c r="T224" s="296"/>
      <c r="AT224" s="291" t="s">
        <v>1334</v>
      </c>
      <c r="AU224" s="291" t="s">
        <v>1257</v>
      </c>
      <c r="AV224" s="290" t="s">
        <v>1324</v>
      </c>
      <c r="AW224" s="290" t="s">
        <v>1211</v>
      </c>
      <c r="AX224" s="290" t="s">
        <v>1196</v>
      </c>
      <c r="AY224" s="291" t="s">
        <v>1317</v>
      </c>
    </row>
    <row r="225" spans="2:65" s="186" customFormat="1" ht="25.5" customHeight="1">
      <c r="B225" s="187"/>
      <c r="C225" s="266" t="s">
        <v>1494</v>
      </c>
      <c r="D225" s="266" t="s">
        <v>1319</v>
      </c>
      <c r="E225" s="267" t="s">
        <v>1808</v>
      </c>
      <c r="F225" s="268" t="s">
        <v>1809</v>
      </c>
      <c r="G225" s="269" t="s">
        <v>1391</v>
      </c>
      <c r="H225" s="270">
        <v>2</v>
      </c>
      <c r="I225" s="91"/>
      <c r="J225" s="271">
        <f>ROUND(I225*H225,2)</f>
        <v>0</v>
      </c>
      <c r="K225" s="268" t="s">
        <v>1323</v>
      </c>
      <c r="L225" s="187"/>
      <c r="M225" s="272" t="s">
        <v>1177</v>
      </c>
      <c r="N225" s="273" t="s">
        <v>1219</v>
      </c>
      <c r="O225" s="188"/>
      <c r="P225" s="274">
        <f>O225*H225</f>
        <v>0</v>
      </c>
      <c r="Q225" s="274">
        <v>0</v>
      </c>
      <c r="R225" s="274">
        <f>Q225*H225</f>
        <v>0</v>
      </c>
      <c r="S225" s="274">
        <v>0</v>
      </c>
      <c r="T225" s="275">
        <f>S225*H225</f>
        <v>0</v>
      </c>
      <c r="AR225" s="176" t="s">
        <v>1324</v>
      </c>
      <c r="AT225" s="176" t="s">
        <v>1319</v>
      </c>
      <c r="AU225" s="176" t="s">
        <v>1257</v>
      </c>
      <c r="AY225" s="176" t="s">
        <v>1317</v>
      </c>
      <c r="BE225" s="276">
        <f>IF(N225="základní",J225,0)</f>
        <v>0</v>
      </c>
      <c r="BF225" s="276">
        <f>IF(N225="snížená",J225,0)</f>
        <v>0</v>
      </c>
      <c r="BG225" s="276">
        <f>IF(N225="zákl. přenesená",J225,0)</f>
        <v>0</v>
      </c>
      <c r="BH225" s="276">
        <f>IF(N225="sníž. přenesená",J225,0)</f>
        <v>0</v>
      </c>
      <c r="BI225" s="276">
        <f>IF(N225="nulová",J225,0)</f>
        <v>0</v>
      </c>
      <c r="BJ225" s="176" t="s">
        <v>1196</v>
      </c>
      <c r="BK225" s="276">
        <f>ROUND(I225*H225,2)</f>
        <v>0</v>
      </c>
      <c r="BL225" s="176" t="s">
        <v>1324</v>
      </c>
      <c r="BM225" s="176" t="s">
        <v>1810</v>
      </c>
    </row>
    <row r="226" spans="2:47" s="186" customFormat="1" ht="27">
      <c r="B226" s="187"/>
      <c r="D226" s="277" t="s">
        <v>1326</v>
      </c>
      <c r="F226" s="278" t="s">
        <v>1811</v>
      </c>
      <c r="I226" s="92"/>
      <c r="L226" s="187"/>
      <c r="M226" s="279"/>
      <c r="N226" s="188"/>
      <c r="O226" s="188"/>
      <c r="P226" s="188"/>
      <c r="Q226" s="188"/>
      <c r="R226" s="188"/>
      <c r="S226" s="188"/>
      <c r="T226" s="280"/>
      <c r="AT226" s="176" t="s">
        <v>1326</v>
      </c>
      <c r="AU226" s="176" t="s">
        <v>1257</v>
      </c>
    </row>
    <row r="227" spans="2:65" s="186" customFormat="1" ht="16.5" customHeight="1">
      <c r="B227" s="187"/>
      <c r="C227" s="297" t="s">
        <v>1499</v>
      </c>
      <c r="D227" s="297" t="s">
        <v>1382</v>
      </c>
      <c r="E227" s="298" t="s">
        <v>1812</v>
      </c>
      <c r="F227" s="299" t="s">
        <v>1813</v>
      </c>
      <c r="G227" s="300" t="s">
        <v>1782</v>
      </c>
      <c r="H227" s="301">
        <v>2.02</v>
      </c>
      <c r="I227" s="95"/>
      <c r="J227" s="302">
        <f>ROUND(I227*H227,2)</f>
        <v>0</v>
      </c>
      <c r="K227" s="299" t="s">
        <v>1177</v>
      </c>
      <c r="L227" s="303"/>
      <c r="M227" s="304" t="s">
        <v>1177</v>
      </c>
      <c r="N227" s="305" t="s">
        <v>1219</v>
      </c>
      <c r="O227" s="188"/>
      <c r="P227" s="274">
        <f>O227*H227</f>
        <v>0</v>
      </c>
      <c r="Q227" s="274">
        <v>0</v>
      </c>
      <c r="R227" s="274">
        <f>Q227*H227</f>
        <v>0</v>
      </c>
      <c r="S227" s="274">
        <v>0</v>
      </c>
      <c r="T227" s="275">
        <f>S227*H227</f>
        <v>0</v>
      </c>
      <c r="AR227" s="176" t="s">
        <v>1357</v>
      </c>
      <c r="AT227" s="176" t="s">
        <v>1382</v>
      </c>
      <c r="AU227" s="176" t="s">
        <v>1257</v>
      </c>
      <c r="AY227" s="176" t="s">
        <v>1317</v>
      </c>
      <c r="BE227" s="276">
        <f>IF(N227="základní",J227,0)</f>
        <v>0</v>
      </c>
      <c r="BF227" s="276">
        <f>IF(N227="snížená",J227,0)</f>
        <v>0</v>
      </c>
      <c r="BG227" s="276">
        <f>IF(N227="zákl. přenesená",J227,0)</f>
        <v>0</v>
      </c>
      <c r="BH227" s="276">
        <f>IF(N227="sníž. přenesená",J227,0)</f>
        <v>0</v>
      </c>
      <c r="BI227" s="276">
        <f>IF(N227="nulová",J227,0)</f>
        <v>0</v>
      </c>
      <c r="BJ227" s="176" t="s">
        <v>1196</v>
      </c>
      <c r="BK227" s="276">
        <f>ROUND(I227*H227,2)</f>
        <v>0</v>
      </c>
      <c r="BL227" s="176" t="s">
        <v>1324</v>
      </c>
      <c r="BM227" s="176" t="s">
        <v>1499</v>
      </c>
    </row>
    <row r="228" spans="2:47" s="186" customFormat="1" ht="13.5">
      <c r="B228" s="187"/>
      <c r="D228" s="277" t="s">
        <v>1326</v>
      </c>
      <c r="F228" s="278" t="s">
        <v>1813</v>
      </c>
      <c r="I228" s="92"/>
      <c r="L228" s="187"/>
      <c r="M228" s="279"/>
      <c r="N228" s="188"/>
      <c r="O228" s="188"/>
      <c r="P228" s="188"/>
      <c r="Q228" s="188"/>
      <c r="R228" s="188"/>
      <c r="S228" s="188"/>
      <c r="T228" s="280"/>
      <c r="AT228" s="176" t="s">
        <v>1326</v>
      </c>
      <c r="AU228" s="176" t="s">
        <v>1257</v>
      </c>
    </row>
    <row r="229" spans="2:65" s="186" customFormat="1" ht="16.5" customHeight="1">
      <c r="B229" s="187"/>
      <c r="C229" s="266" t="s">
        <v>1505</v>
      </c>
      <c r="D229" s="266" t="s">
        <v>1319</v>
      </c>
      <c r="E229" s="267" t="s">
        <v>1814</v>
      </c>
      <c r="F229" s="268" t="s">
        <v>1815</v>
      </c>
      <c r="G229" s="269" t="s">
        <v>1391</v>
      </c>
      <c r="H229" s="270">
        <v>10</v>
      </c>
      <c r="I229" s="91"/>
      <c r="J229" s="271">
        <f>ROUND(I229*H229,2)</f>
        <v>0</v>
      </c>
      <c r="K229" s="268" t="s">
        <v>1323</v>
      </c>
      <c r="L229" s="187"/>
      <c r="M229" s="272" t="s">
        <v>1177</v>
      </c>
      <c r="N229" s="273" t="s">
        <v>1219</v>
      </c>
      <c r="O229" s="188"/>
      <c r="P229" s="274">
        <f>O229*H229</f>
        <v>0</v>
      </c>
      <c r="Q229" s="274">
        <v>0.00167</v>
      </c>
      <c r="R229" s="274">
        <f>Q229*H229</f>
        <v>0.0167</v>
      </c>
      <c r="S229" s="274">
        <v>0</v>
      </c>
      <c r="T229" s="275">
        <f>S229*H229</f>
        <v>0</v>
      </c>
      <c r="AR229" s="176" t="s">
        <v>1324</v>
      </c>
      <c r="AT229" s="176" t="s">
        <v>1319</v>
      </c>
      <c r="AU229" s="176" t="s">
        <v>1257</v>
      </c>
      <c r="AY229" s="176" t="s">
        <v>1317</v>
      </c>
      <c r="BE229" s="276">
        <f>IF(N229="základní",J229,0)</f>
        <v>0</v>
      </c>
      <c r="BF229" s="276">
        <f>IF(N229="snížená",J229,0)</f>
        <v>0</v>
      </c>
      <c r="BG229" s="276">
        <f>IF(N229="zákl. přenesená",J229,0)</f>
        <v>0</v>
      </c>
      <c r="BH229" s="276">
        <f>IF(N229="sníž. přenesená",J229,0)</f>
        <v>0</v>
      </c>
      <c r="BI229" s="276">
        <f>IF(N229="nulová",J229,0)</f>
        <v>0</v>
      </c>
      <c r="BJ229" s="176" t="s">
        <v>1196</v>
      </c>
      <c r="BK229" s="276">
        <f>ROUND(I229*H229,2)</f>
        <v>0</v>
      </c>
      <c r="BL229" s="176" t="s">
        <v>1324</v>
      </c>
      <c r="BM229" s="176" t="s">
        <v>1816</v>
      </c>
    </row>
    <row r="230" spans="2:47" s="186" customFormat="1" ht="27">
      <c r="B230" s="187"/>
      <c r="D230" s="277" t="s">
        <v>1326</v>
      </c>
      <c r="F230" s="278" t="s">
        <v>1817</v>
      </c>
      <c r="I230" s="92"/>
      <c r="L230" s="187"/>
      <c r="M230" s="279"/>
      <c r="N230" s="188"/>
      <c r="O230" s="188"/>
      <c r="P230" s="188"/>
      <c r="Q230" s="188"/>
      <c r="R230" s="188"/>
      <c r="S230" s="188"/>
      <c r="T230" s="280"/>
      <c r="AT230" s="176" t="s">
        <v>1326</v>
      </c>
      <c r="AU230" s="176" t="s">
        <v>1257</v>
      </c>
    </row>
    <row r="231" spans="2:51" s="282" customFormat="1" ht="13.5">
      <c r="B231" s="281"/>
      <c r="D231" s="277" t="s">
        <v>1334</v>
      </c>
      <c r="E231" s="283" t="s">
        <v>1177</v>
      </c>
      <c r="F231" s="284" t="s">
        <v>1818</v>
      </c>
      <c r="H231" s="285">
        <v>10</v>
      </c>
      <c r="I231" s="93"/>
      <c r="L231" s="281"/>
      <c r="M231" s="286"/>
      <c r="N231" s="287"/>
      <c r="O231" s="287"/>
      <c r="P231" s="287"/>
      <c r="Q231" s="287"/>
      <c r="R231" s="287"/>
      <c r="S231" s="287"/>
      <c r="T231" s="288"/>
      <c r="AT231" s="283" t="s">
        <v>1334</v>
      </c>
      <c r="AU231" s="283" t="s">
        <v>1257</v>
      </c>
      <c r="AV231" s="282" t="s">
        <v>1257</v>
      </c>
      <c r="AW231" s="282" t="s">
        <v>1211</v>
      </c>
      <c r="AX231" s="282" t="s">
        <v>1248</v>
      </c>
      <c r="AY231" s="283" t="s">
        <v>1317</v>
      </c>
    </row>
    <row r="232" spans="2:65" s="186" customFormat="1" ht="16.5" customHeight="1">
      <c r="B232" s="187"/>
      <c r="C232" s="297" t="s">
        <v>1514</v>
      </c>
      <c r="D232" s="297" t="s">
        <v>1382</v>
      </c>
      <c r="E232" s="298" t="s">
        <v>1819</v>
      </c>
      <c r="F232" s="299" t="s">
        <v>1820</v>
      </c>
      <c r="G232" s="300" t="s">
        <v>1391</v>
      </c>
      <c r="H232" s="301">
        <v>2.02</v>
      </c>
      <c r="I232" s="95"/>
      <c r="J232" s="302">
        <f>ROUND(I232*H232,2)</f>
        <v>0</v>
      </c>
      <c r="K232" s="299" t="s">
        <v>1323</v>
      </c>
      <c r="L232" s="303"/>
      <c r="M232" s="304" t="s">
        <v>1177</v>
      </c>
      <c r="N232" s="305" t="s">
        <v>1219</v>
      </c>
      <c r="O232" s="188"/>
      <c r="P232" s="274">
        <f>O232*H232</f>
        <v>0</v>
      </c>
      <c r="Q232" s="274">
        <v>0.0141</v>
      </c>
      <c r="R232" s="274">
        <f>Q232*H232</f>
        <v>0.028482</v>
      </c>
      <c r="S232" s="274">
        <v>0</v>
      </c>
      <c r="T232" s="275">
        <f>S232*H232</f>
        <v>0</v>
      </c>
      <c r="AR232" s="176" t="s">
        <v>1357</v>
      </c>
      <c r="AT232" s="176" t="s">
        <v>1382</v>
      </c>
      <c r="AU232" s="176" t="s">
        <v>1257</v>
      </c>
      <c r="AY232" s="176" t="s">
        <v>1317</v>
      </c>
      <c r="BE232" s="276">
        <f>IF(N232="základní",J232,0)</f>
        <v>0</v>
      </c>
      <c r="BF232" s="276">
        <f>IF(N232="snížená",J232,0)</f>
        <v>0</v>
      </c>
      <c r="BG232" s="276">
        <f>IF(N232="zákl. přenesená",J232,0)</f>
        <v>0</v>
      </c>
      <c r="BH232" s="276">
        <f>IF(N232="sníž. přenesená",J232,0)</f>
        <v>0</v>
      </c>
      <c r="BI232" s="276">
        <f>IF(N232="nulová",J232,0)</f>
        <v>0</v>
      </c>
      <c r="BJ232" s="176" t="s">
        <v>1196</v>
      </c>
      <c r="BK232" s="276">
        <f>ROUND(I232*H232,2)</f>
        <v>0</v>
      </c>
      <c r="BL232" s="176" t="s">
        <v>1324</v>
      </c>
      <c r="BM232" s="176" t="s">
        <v>1821</v>
      </c>
    </row>
    <row r="233" spans="2:47" s="186" customFormat="1" ht="13.5">
      <c r="B233" s="187"/>
      <c r="D233" s="277" t="s">
        <v>1326</v>
      </c>
      <c r="F233" s="278" t="s">
        <v>1820</v>
      </c>
      <c r="I233" s="92"/>
      <c r="L233" s="187"/>
      <c r="M233" s="279"/>
      <c r="N233" s="188"/>
      <c r="O233" s="188"/>
      <c r="P233" s="188"/>
      <c r="Q233" s="188"/>
      <c r="R233" s="188"/>
      <c r="S233" s="188"/>
      <c r="T233" s="280"/>
      <c r="AT233" s="176" t="s">
        <v>1326</v>
      </c>
      <c r="AU233" s="176" t="s">
        <v>1257</v>
      </c>
    </row>
    <row r="234" spans="2:65" s="186" customFormat="1" ht="16.5" customHeight="1">
      <c r="B234" s="187"/>
      <c r="C234" s="297" t="s">
        <v>1518</v>
      </c>
      <c r="D234" s="297" t="s">
        <v>1382</v>
      </c>
      <c r="E234" s="298" t="s">
        <v>1822</v>
      </c>
      <c r="F234" s="299" t="s">
        <v>1823</v>
      </c>
      <c r="G234" s="300" t="s">
        <v>1391</v>
      </c>
      <c r="H234" s="301">
        <v>8</v>
      </c>
      <c r="I234" s="95"/>
      <c r="J234" s="302">
        <f>ROUND(I234*H234,2)</f>
        <v>0</v>
      </c>
      <c r="K234" s="299" t="s">
        <v>1323</v>
      </c>
      <c r="L234" s="303"/>
      <c r="M234" s="304" t="s">
        <v>1177</v>
      </c>
      <c r="N234" s="305" t="s">
        <v>1219</v>
      </c>
      <c r="O234" s="188"/>
      <c r="P234" s="274">
        <f>O234*H234</f>
        <v>0</v>
      </c>
      <c r="Q234" s="274">
        <v>0.00054</v>
      </c>
      <c r="R234" s="274">
        <f>Q234*H234</f>
        <v>0.00432</v>
      </c>
      <c r="S234" s="274">
        <v>0</v>
      </c>
      <c r="T234" s="275">
        <f>S234*H234</f>
        <v>0</v>
      </c>
      <c r="AR234" s="176" t="s">
        <v>1357</v>
      </c>
      <c r="AT234" s="176" t="s">
        <v>1382</v>
      </c>
      <c r="AU234" s="176" t="s">
        <v>1257</v>
      </c>
      <c r="AY234" s="176" t="s">
        <v>1317</v>
      </c>
      <c r="BE234" s="276">
        <f>IF(N234="základní",J234,0)</f>
        <v>0</v>
      </c>
      <c r="BF234" s="276">
        <f>IF(N234="snížená",J234,0)</f>
        <v>0</v>
      </c>
      <c r="BG234" s="276">
        <f>IF(N234="zákl. přenesená",J234,0)</f>
        <v>0</v>
      </c>
      <c r="BH234" s="276">
        <f>IF(N234="sníž. přenesená",J234,0)</f>
        <v>0</v>
      </c>
      <c r="BI234" s="276">
        <f>IF(N234="nulová",J234,0)</f>
        <v>0</v>
      </c>
      <c r="BJ234" s="176" t="s">
        <v>1196</v>
      </c>
      <c r="BK234" s="276">
        <f>ROUND(I234*H234,2)</f>
        <v>0</v>
      </c>
      <c r="BL234" s="176" t="s">
        <v>1324</v>
      </c>
      <c r="BM234" s="176" t="s">
        <v>1824</v>
      </c>
    </row>
    <row r="235" spans="2:47" s="186" customFormat="1" ht="13.5">
      <c r="B235" s="187"/>
      <c r="D235" s="277" t="s">
        <v>1326</v>
      </c>
      <c r="F235" s="278" t="s">
        <v>1825</v>
      </c>
      <c r="I235" s="92"/>
      <c r="L235" s="187"/>
      <c r="M235" s="279"/>
      <c r="N235" s="188"/>
      <c r="O235" s="188"/>
      <c r="P235" s="188"/>
      <c r="Q235" s="188"/>
      <c r="R235" s="188"/>
      <c r="S235" s="188"/>
      <c r="T235" s="280"/>
      <c r="AT235" s="176" t="s">
        <v>1326</v>
      </c>
      <c r="AU235" s="176" t="s">
        <v>1257</v>
      </c>
    </row>
    <row r="236" spans="2:65" s="186" customFormat="1" ht="16.5" customHeight="1">
      <c r="B236" s="187"/>
      <c r="C236" s="297" t="s">
        <v>1523</v>
      </c>
      <c r="D236" s="297" t="s">
        <v>1382</v>
      </c>
      <c r="E236" s="298" t="s">
        <v>1826</v>
      </c>
      <c r="F236" s="299" t="s">
        <v>1827</v>
      </c>
      <c r="G236" s="300" t="s">
        <v>1391</v>
      </c>
      <c r="H236" s="301">
        <v>8</v>
      </c>
      <c r="I236" s="95"/>
      <c r="J236" s="302">
        <f>ROUND(I236*H236,2)</f>
        <v>0</v>
      </c>
      <c r="K236" s="299" t="s">
        <v>1323</v>
      </c>
      <c r="L236" s="303"/>
      <c r="M236" s="304" t="s">
        <v>1177</v>
      </c>
      <c r="N236" s="305" t="s">
        <v>1219</v>
      </c>
      <c r="O236" s="188"/>
      <c r="P236" s="274">
        <f>O236*H236</f>
        <v>0</v>
      </c>
      <c r="Q236" s="274">
        <v>0.00048</v>
      </c>
      <c r="R236" s="274">
        <f>Q236*H236</f>
        <v>0.00384</v>
      </c>
      <c r="S236" s="274">
        <v>0</v>
      </c>
      <c r="T236" s="275">
        <f>S236*H236</f>
        <v>0</v>
      </c>
      <c r="AR236" s="176" t="s">
        <v>1357</v>
      </c>
      <c r="AT236" s="176" t="s">
        <v>1382</v>
      </c>
      <c r="AU236" s="176" t="s">
        <v>1257</v>
      </c>
      <c r="AY236" s="176" t="s">
        <v>1317</v>
      </c>
      <c r="BE236" s="276">
        <f>IF(N236="základní",J236,0)</f>
        <v>0</v>
      </c>
      <c r="BF236" s="276">
        <f>IF(N236="snížená",J236,0)</f>
        <v>0</v>
      </c>
      <c r="BG236" s="276">
        <f>IF(N236="zákl. přenesená",J236,0)</f>
        <v>0</v>
      </c>
      <c r="BH236" s="276">
        <f>IF(N236="sníž. přenesená",J236,0)</f>
        <v>0</v>
      </c>
      <c r="BI236" s="276">
        <f>IF(N236="nulová",J236,0)</f>
        <v>0</v>
      </c>
      <c r="BJ236" s="176" t="s">
        <v>1196</v>
      </c>
      <c r="BK236" s="276">
        <f>ROUND(I236*H236,2)</f>
        <v>0</v>
      </c>
      <c r="BL236" s="176" t="s">
        <v>1324</v>
      </c>
      <c r="BM236" s="176" t="s">
        <v>1828</v>
      </c>
    </row>
    <row r="237" spans="2:47" s="186" customFormat="1" ht="13.5">
      <c r="B237" s="187"/>
      <c r="D237" s="277" t="s">
        <v>1326</v>
      </c>
      <c r="F237" s="278" t="s">
        <v>1829</v>
      </c>
      <c r="I237" s="92"/>
      <c r="L237" s="187"/>
      <c r="M237" s="279"/>
      <c r="N237" s="188"/>
      <c r="O237" s="188"/>
      <c r="P237" s="188"/>
      <c r="Q237" s="188"/>
      <c r="R237" s="188"/>
      <c r="S237" s="188"/>
      <c r="T237" s="280"/>
      <c r="AT237" s="176" t="s">
        <v>1326</v>
      </c>
      <c r="AU237" s="176" t="s">
        <v>1257</v>
      </c>
    </row>
    <row r="238" spans="2:65" s="186" customFormat="1" ht="16.5" customHeight="1">
      <c r="B238" s="187"/>
      <c r="C238" s="266" t="s">
        <v>1528</v>
      </c>
      <c r="D238" s="266" t="s">
        <v>1319</v>
      </c>
      <c r="E238" s="267" t="s">
        <v>1830</v>
      </c>
      <c r="F238" s="268" t="s">
        <v>1831</v>
      </c>
      <c r="G238" s="269" t="s">
        <v>1391</v>
      </c>
      <c r="H238" s="270">
        <v>2</v>
      </c>
      <c r="I238" s="91"/>
      <c r="J238" s="271">
        <f>ROUND(I238*H238,2)</f>
        <v>0</v>
      </c>
      <c r="K238" s="268" t="s">
        <v>1323</v>
      </c>
      <c r="L238" s="187"/>
      <c r="M238" s="272" t="s">
        <v>1177</v>
      </c>
      <c r="N238" s="273" t="s">
        <v>1219</v>
      </c>
      <c r="O238" s="188"/>
      <c r="P238" s="274">
        <f>O238*H238</f>
        <v>0</v>
      </c>
      <c r="Q238" s="274">
        <v>0.00171</v>
      </c>
      <c r="R238" s="274">
        <f>Q238*H238</f>
        <v>0.00342</v>
      </c>
      <c r="S238" s="274">
        <v>0</v>
      </c>
      <c r="T238" s="275">
        <f>S238*H238</f>
        <v>0</v>
      </c>
      <c r="AR238" s="176" t="s">
        <v>1324</v>
      </c>
      <c r="AT238" s="176" t="s">
        <v>1319</v>
      </c>
      <c r="AU238" s="176" t="s">
        <v>1257</v>
      </c>
      <c r="AY238" s="176" t="s">
        <v>1317</v>
      </c>
      <c r="BE238" s="276">
        <f>IF(N238="základní",J238,0)</f>
        <v>0</v>
      </c>
      <c r="BF238" s="276">
        <f>IF(N238="snížená",J238,0)</f>
        <v>0</v>
      </c>
      <c r="BG238" s="276">
        <f>IF(N238="zákl. přenesená",J238,0)</f>
        <v>0</v>
      </c>
      <c r="BH238" s="276">
        <f>IF(N238="sníž. přenesená",J238,0)</f>
        <v>0</v>
      </c>
      <c r="BI238" s="276">
        <f>IF(N238="nulová",J238,0)</f>
        <v>0</v>
      </c>
      <c r="BJ238" s="176" t="s">
        <v>1196</v>
      </c>
      <c r="BK238" s="276">
        <f>ROUND(I238*H238,2)</f>
        <v>0</v>
      </c>
      <c r="BL238" s="176" t="s">
        <v>1324</v>
      </c>
      <c r="BM238" s="176" t="s">
        <v>1832</v>
      </c>
    </row>
    <row r="239" spans="2:47" s="186" customFormat="1" ht="27">
      <c r="B239" s="187"/>
      <c r="D239" s="277" t="s">
        <v>1326</v>
      </c>
      <c r="F239" s="278" t="s">
        <v>1833</v>
      </c>
      <c r="I239" s="92"/>
      <c r="L239" s="187"/>
      <c r="M239" s="279"/>
      <c r="N239" s="188"/>
      <c r="O239" s="188"/>
      <c r="P239" s="188"/>
      <c r="Q239" s="188"/>
      <c r="R239" s="188"/>
      <c r="S239" s="188"/>
      <c r="T239" s="280"/>
      <c r="AT239" s="176" t="s">
        <v>1326</v>
      </c>
      <c r="AU239" s="176" t="s">
        <v>1257</v>
      </c>
    </row>
    <row r="240" spans="2:65" s="186" customFormat="1" ht="25.5" customHeight="1">
      <c r="B240" s="187"/>
      <c r="C240" s="297" t="s">
        <v>1535</v>
      </c>
      <c r="D240" s="297" t="s">
        <v>1382</v>
      </c>
      <c r="E240" s="298" t="s">
        <v>1834</v>
      </c>
      <c r="F240" s="299" t="s">
        <v>1835</v>
      </c>
      <c r="G240" s="300" t="s">
        <v>1391</v>
      </c>
      <c r="H240" s="301">
        <v>2.02</v>
      </c>
      <c r="I240" s="95"/>
      <c r="J240" s="302">
        <f>ROUND(I240*H240,2)</f>
        <v>0</v>
      </c>
      <c r="K240" s="299" t="s">
        <v>1323</v>
      </c>
      <c r="L240" s="303"/>
      <c r="M240" s="304" t="s">
        <v>1177</v>
      </c>
      <c r="N240" s="305" t="s">
        <v>1219</v>
      </c>
      <c r="O240" s="188"/>
      <c r="P240" s="274">
        <f>O240*H240</f>
        <v>0</v>
      </c>
      <c r="Q240" s="274">
        <v>0.0153</v>
      </c>
      <c r="R240" s="274">
        <f>Q240*H240</f>
        <v>0.030906</v>
      </c>
      <c r="S240" s="274">
        <v>0</v>
      </c>
      <c r="T240" s="275">
        <f>S240*H240</f>
        <v>0</v>
      </c>
      <c r="AR240" s="176" t="s">
        <v>1357</v>
      </c>
      <c r="AT240" s="176" t="s">
        <v>1382</v>
      </c>
      <c r="AU240" s="176" t="s">
        <v>1257</v>
      </c>
      <c r="AY240" s="176" t="s">
        <v>1317</v>
      </c>
      <c r="BE240" s="276">
        <f>IF(N240="základní",J240,0)</f>
        <v>0</v>
      </c>
      <c r="BF240" s="276">
        <f>IF(N240="snížená",J240,0)</f>
        <v>0</v>
      </c>
      <c r="BG240" s="276">
        <f>IF(N240="zákl. přenesená",J240,0)</f>
        <v>0</v>
      </c>
      <c r="BH240" s="276">
        <f>IF(N240="sníž. přenesená",J240,0)</f>
        <v>0</v>
      </c>
      <c r="BI240" s="276">
        <f>IF(N240="nulová",J240,0)</f>
        <v>0</v>
      </c>
      <c r="BJ240" s="176" t="s">
        <v>1196</v>
      </c>
      <c r="BK240" s="276">
        <f>ROUND(I240*H240,2)</f>
        <v>0</v>
      </c>
      <c r="BL240" s="176" t="s">
        <v>1324</v>
      </c>
      <c r="BM240" s="176" t="s">
        <v>1836</v>
      </c>
    </row>
    <row r="241" spans="2:47" s="186" customFormat="1" ht="13.5">
      <c r="B241" s="187"/>
      <c r="D241" s="277" t="s">
        <v>1326</v>
      </c>
      <c r="F241" s="278" t="s">
        <v>1835</v>
      </c>
      <c r="I241" s="92"/>
      <c r="L241" s="187"/>
      <c r="M241" s="279"/>
      <c r="N241" s="188"/>
      <c r="O241" s="188"/>
      <c r="P241" s="188"/>
      <c r="Q241" s="188"/>
      <c r="R241" s="188"/>
      <c r="S241" s="188"/>
      <c r="T241" s="280"/>
      <c r="AT241" s="176" t="s">
        <v>1326</v>
      </c>
      <c r="AU241" s="176" t="s">
        <v>1257</v>
      </c>
    </row>
    <row r="242" spans="2:65" s="186" customFormat="1" ht="25.5" customHeight="1">
      <c r="B242" s="187"/>
      <c r="C242" s="266" t="s">
        <v>1540</v>
      </c>
      <c r="D242" s="266" t="s">
        <v>1319</v>
      </c>
      <c r="E242" s="267" t="s">
        <v>1837</v>
      </c>
      <c r="F242" s="268" t="s">
        <v>1838</v>
      </c>
      <c r="G242" s="269" t="s">
        <v>1432</v>
      </c>
      <c r="H242" s="270">
        <v>77</v>
      </c>
      <c r="I242" s="91"/>
      <c r="J242" s="271">
        <f>ROUND(I242*H242,2)</f>
        <v>0</v>
      </c>
      <c r="K242" s="268" t="s">
        <v>1323</v>
      </c>
      <c r="L242" s="187"/>
      <c r="M242" s="272" t="s">
        <v>1177</v>
      </c>
      <c r="N242" s="273" t="s">
        <v>1219</v>
      </c>
      <c r="O242" s="188"/>
      <c r="P242" s="274">
        <f>O242*H242</f>
        <v>0</v>
      </c>
      <c r="Q242" s="274">
        <v>0</v>
      </c>
      <c r="R242" s="274">
        <f>Q242*H242</f>
        <v>0</v>
      </c>
      <c r="S242" s="274">
        <v>0</v>
      </c>
      <c r="T242" s="275">
        <f>S242*H242</f>
        <v>0</v>
      </c>
      <c r="AR242" s="176" t="s">
        <v>1324</v>
      </c>
      <c r="AT242" s="176" t="s">
        <v>1319</v>
      </c>
      <c r="AU242" s="176" t="s">
        <v>1257</v>
      </c>
      <c r="AY242" s="176" t="s">
        <v>1317</v>
      </c>
      <c r="BE242" s="276">
        <f>IF(N242="základní",J242,0)</f>
        <v>0</v>
      </c>
      <c r="BF242" s="276">
        <f>IF(N242="snížená",J242,0)</f>
        <v>0</v>
      </c>
      <c r="BG242" s="276">
        <f>IF(N242="zákl. přenesená",J242,0)</f>
        <v>0</v>
      </c>
      <c r="BH242" s="276">
        <f>IF(N242="sníž. přenesená",J242,0)</f>
        <v>0</v>
      </c>
      <c r="BI242" s="276">
        <f>IF(N242="nulová",J242,0)</f>
        <v>0</v>
      </c>
      <c r="BJ242" s="176" t="s">
        <v>1196</v>
      </c>
      <c r="BK242" s="276">
        <f>ROUND(I242*H242,2)</f>
        <v>0</v>
      </c>
      <c r="BL242" s="176" t="s">
        <v>1324</v>
      </c>
      <c r="BM242" s="176" t="s">
        <v>1839</v>
      </c>
    </row>
    <row r="243" spans="2:47" s="186" customFormat="1" ht="27">
      <c r="B243" s="187"/>
      <c r="D243" s="277" t="s">
        <v>1326</v>
      </c>
      <c r="F243" s="278" t="s">
        <v>1840</v>
      </c>
      <c r="I243" s="92"/>
      <c r="L243" s="187"/>
      <c r="M243" s="279"/>
      <c r="N243" s="188"/>
      <c r="O243" s="188"/>
      <c r="P243" s="188"/>
      <c r="Q243" s="188"/>
      <c r="R243" s="188"/>
      <c r="S243" s="188"/>
      <c r="T243" s="280"/>
      <c r="AT243" s="176" t="s">
        <v>1326</v>
      </c>
      <c r="AU243" s="176" t="s">
        <v>1257</v>
      </c>
    </row>
    <row r="244" spans="2:65" s="186" customFormat="1" ht="25.5" customHeight="1">
      <c r="B244" s="187"/>
      <c r="C244" s="297" t="s">
        <v>1544</v>
      </c>
      <c r="D244" s="297" t="s">
        <v>1382</v>
      </c>
      <c r="E244" s="298" t="s">
        <v>1841</v>
      </c>
      <c r="F244" s="299" t="s">
        <v>1842</v>
      </c>
      <c r="G244" s="300" t="s">
        <v>1432</v>
      </c>
      <c r="H244" s="301">
        <v>78.155</v>
      </c>
      <c r="I244" s="95"/>
      <c r="J244" s="302">
        <f>ROUND(I244*H244,2)</f>
        <v>0</v>
      </c>
      <c r="K244" s="299" t="s">
        <v>1323</v>
      </c>
      <c r="L244" s="303"/>
      <c r="M244" s="304" t="s">
        <v>1177</v>
      </c>
      <c r="N244" s="305" t="s">
        <v>1219</v>
      </c>
      <c r="O244" s="188"/>
      <c r="P244" s="274">
        <f>O244*H244</f>
        <v>0</v>
      </c>
      <c r="Q244" s="274">
        <v>0.00043</v>
      </c>
      <c r="R244" s="274">
        <f>Q244*H244</f>
        <v>0.03360665</v>
      </c>
      <c r="S244" s="274">
        <v>0</v>
      </c>
      <c r="T244" s="275">
        <f>S244*H244</f>
        <v>0</v>
      </c>
      <c r="AR244" s="176" t="s">
        <v>1357</v>
      </c>
      <c r="AT244" s="176" t="s">
        <v>1382</v>
      </c>
      <c r="AU244" s="176" t="s">
        <v>1257</v>
      </c>
      <c r="AY244" s="176" t="s">
        <v>1317</v>
      </c>
      <c r="BE244" s="276">
        <f>IF(N244="základní",J244,0)</f>
        <v>0</v>
      </c>
      <c r="BF244" s="276">
        <f>IF(N244="snížená",J244,0)</f>
        <v>0</v>
      </c>
      <c r="BG244" s="276">
        <f>IF(N244="zákl. přenesená",J244,0)</f>
        <v>0</v>
      </c>
      <c r="BH244" s="276">
        <f>IF(N244="sníž. přenesená",J244,0)</f>
        <v>0</v>
      </c>
      <c r="BI244" s="276">
        <f>IF(N244="nulová",J244,0)</f>
        <v>0</v>
      </c>
      <c r="BJ244" s="176" t="s">
        <v>1196</v>
      </c>
      <c r="BK244" s="276">
        <f>ROUND(I244*H244,2)</f>
        <v>0</v>
      </c>
      <c r="BL244" s="176" t="s">
        <v>1324</v>
      </c>
      <c r="BM244" s="176" t="s">
        <v>1843</v>
      </c>
    </row>
    <row r="245" spans="2:47" s="186" customFormat="1" ht="13.5">
      <c r="B245" s="187"/>
      <c r="D245" s="277" t="s">
        <v>1326</v>
      </c>
      <c r="F245" s="278" t="s">
        <v>1844</v>
      </c>
      <c r="I245" s="92"/>
      <c r="L245" s="187"/>
      <c r="M245" s="279"/>
      <c r="N245" s="188"/>
      <c r="O245" s="188"/>
      <c r="P245" s="188"/>
      <c r="Q245" s="188"/>
      <c r="R245" s="188"/>
      <c r="S245" s="188"/>
      <c r="T245" s="280"/>
      <c r="AT245" s="176" t="s">
        <v>1326</v>
      </c>
      <c r="AU245" s="176" t="s">
        <v>1257</v>
      </c>
    </row>
    <row r="246" spans="2:51" s="282" customFormat="1" ht="13.5">
      <c r="B246" s="281"/>
      <c r="D246" s="277" t="s">
        <v>1334</v>
      </c>
      <c r="E246" s="283" t="s">
        <v>1177</v>
      </c>
      <c r="F246" s="284" t="s">
        <v>1845</v>
      </c>
      <c r="H246" s="285">
        <v>78.155</v>
      </c>
      <c r="I246" s="93"/>
      <c r="L246" s="281"/>
      <c r="M246" s="286"/>
      <c r="N246" s="287"/>
      <c r="O246" s="287"/>
      <c r="P246" s="287"/>
      <c r="Q246" s="287"/>
      <c r="R246" s="287"/>
      <c r="S246" s="287"/>
      <c r="T246" s="288"/>
      <c r="AT246" s="283" t="s">
        <v>1334</v>
      </c>
      <c r="AU246" s="283" t="s">
        <v>1257</v>
      </c>
      <c r="AV246" s="282" t="s">
        <v>1257</v>
      </c>
      <c r="AW246" s="282" t="s">
        <v>1211</v>
      </c>
      <c r="AX246" s="282" t="s">
        <v>1248</v>
      </c>
      <c r="AY246" s="283" t="s">
        <v>1317</v>
      </c>
    </row>
    <row r="247" spans="2:65" s="186" customFormat="1" ht="25.5" customHeight="1">
      <c r="B247" s="187"/>
      <c r="C247" s="266" t="s">
        <v>1551</v>
      </c>
      <c r="D247" s="266" t="s">
        <v>1319</v>
      </c>
      <c r="E247" s="267" t="s">
        <v>1846</v>
      </c>
      <c r="F247" s="268" t="s">
        <v>1847</v>
      </c>
      <c r="G247" s="269" t="s">
        <v>1432</v>
      </c>
      <c r="H247" s="270">
        <v>250.1</v>
      </c>
      <c r="I247" s="91"/>
      <c r="J247" s="271">
        <f>ROUND(I247*H247,2)</f>
        <v>0</v>
      </c>
      <c r="K247" s="268" t="s">
        <v>1323</v>
      </c>
      <c r="L247" s="187"/>
      <c r="M247" s="272" t="s">
        <v>1177</v>
      </c>
      <c r="N247" s="273" t="s">
        <v>1219</v>
      </c>
      <c r="O247" s="188"/>
      <c r="P247" s="274">
        <f>O247*H247</f>
        <v>0</v>
      </c>
      <c r="Q247" s="274">
        <v>0</v>
      </c>
      <c r="R247" s="274">
        <f>Q247*H247</f>
        <v>0</v>
      </c>
      <c r="S247" s="274">
        <v>0</v>
      </c>
      <c r="T247" s="275">
        <f>S247*H247</f>
        <v>0</v>
      </c>
      <c r="AR247" s="176" t="s">
        <v>1324</v>
      </c>
      <c r="AT247" s="176" t="s">
        <v>1319</v>
      </c>
      <c r="AU247" s="176" t="s">
        <v>1257</v>
      </c>
      <c r="AY247" s="176" t="s">
        <v>1317</v>
      </c>
      <c r="BE247" s="276">
        <f>IF(N247="základní",J247,0)</f>
        <v>0</v>
      </c>
      <c r="BF247" s="276">
        <f>IF(N247="snížená",J247,0)</f>
        <v>0</v>
      </c>
      <c r="BG247" s="276">
        <f>IF(N247="zákl. přenesená",J247,0)</f>
        <v>0</v>
      </c>
      <c r="BH247" s="276">
        <f>IF(N247="sníž. přenesená",J247,0)</f>
        <v>0</v>
      </c>
      <c r="BI247" s="276">
        <f>IF(N247="nulová",J247,0)</f>
        <v>0</v>
      </c>
      <c r="BJ247" s="176" t="s">
        <v>1196</v>
      </c>
      <c r="BK247" s="276">
        <f>ROUND(I247*H247,2)</f>
        <v>0</v>
      </c>
      <c r="BL247" s="176" t="s">
        <v>1324</v>
      </c>
      <c r="BM247" s="176" t="s">
        <v>1848</v>
      </c>
    </row>
    <row r="248" spans="2:47" s="186" customFormat="1" ht="27">
      <c r="B248" s="187"/>
      <c r="D248" s="277" t="s">
        <v>1326</v>
      </c>
      <c r="F248" s="278" t="s">
        <v>1849</v>
      </c>
      <c r="I248" s="92"/>
      <c r="L248" s="187"/>
      <c r="M248" s="279"/>
      <c r="N248" s="188"/>
      <c r="O248" s="188"/>
      <c r="P248" s="188"/>
      <c r="Q248" s="188"/>
      <c r="R248" s="188"/>
      <c r="S248" s="188"/>
      <c r="T248" s="280"/>
      <c r="AT248" s="176" t="s">
        <v>1326</v>
      </c>
      <c r="AU248" s="176" t="s">
        <v>1257</v>
      </c>
    </row>
    <row r="249" spans="2:51" s="282" customFormat="1" ht="13.5">
      <c r="B249" s="281"/>
      <c r="D249" s="277" t="s">
        <v>1334</v>
      </c>
      <c r="E249" s="283" t="s">
        <v>1177</v>
      </c>
      <c r="F249" s="284" t="s">
        <v>1850</v>
      </c>
      <c r="H249" s="285">
        <v>250.1</v>
      </c>
      <c r="I249" s="93"/>
      <c r="L249" s="281"/>
      <c r="M249" s="286"/>
      <c r="N249" s="287"/>
      <c r="O249" s="287"/>
      <c r="P249" s="287"/>
      <c r="Q249" s="287"/>
      <c r="R249" s="287"/>
      <c r="S249" s="287"/>
      <c r="T249" s="288"/>
      <c r="AT249" s="283" t="s">
        <v>1334</v>
      </c>
      <c r="AU249" s="283" t="s">
        <v>1257</v>
      </c>
      <c r="AV249" s="282" t="s">
        <v>1257</v>
      </c>
      <c r="AW249" s="282" t="s">
        <v>1211</v>
      </c>
      <c r="AX249" s="282" t="s">
        <v>1248</v>
      </c>
      <c r="AY249" s="283" t="s">
        <v>1317</v>
      </c>
    </row>
    <row r="250" spans="2:65" s="186" customFormat="1" ht="16.5" customHeight="1">
      <c r="B250" s="187"/>
      <c r="C250" s="297" t="s">
        <v>1557</v>
      </c>
      <c r="D250" s="297" t="s">
        <v>1382</v>
      </c>
      <c r="E250" s="298" t="s">
        <v>1851</v>
      </c>
      <c r="F250" s="299" t="s">
        <v>1852</v>
      </c>
      <c r="G250" s="300" t="s">
        <v>1432</v>
      </c>
      <c r="H250" s="301">
        <v>253.852</v>
      </c>
      <c r="I250" s="95"/>
      <c r="J250" s="302">
        <f>ROUND(I250*H250,2)</f>
        <v>0</v>
      </c>
      <c r="K250" s="299" t="s">
        <v>1323</v>
      </c>
      <c r="L250" s="303"/>
      <c r="M250" s="304" t="s">
        <v>1177</v>
      </c>
      <c r="N250" s="305" t="s">
        <v>1219</v>
      </c>
      <c r="O250" s="188"/>
      <c r="P250" s="274">
        <f>O250*H250</f>
        <v>0</v>
      </c>
      <c r="Q250" s="274">
        <v>0.0015</v>
      </c>
      <c r="R250" s="274">
        <f>Q250*H250</f>
        <v>0.380778</v>
      </c>
      <c r="S250" s="274">
        <v>0</v>
      </c>
      <c r="T250" s="275">
        <f>S250*H250</f>
        <v>0</v>
      </c>
      <c r="AR250" s="176" t="s">
        <v>1357</v>
      </c>
      <c r="AT250" s="176" t="s">
        <v>1382</v>
      </c>
      <c r="AU250" s="176" t="s">
        <v>1257</v>
      </c>
      <c r="AY250" s="176" t="s">
        <v>1317</v>
      </c>
      <c r="BE250" s="276">
        <f>IF(N250="základní",J250,0)</f>
        <v>0</v>
      </c>
      <c r="BF250" s="276">
        <f>IF(N250="snížená",J250,0)</f>
        <v>0</v>
      </c>
      <c r="BG250" s="276">
        <f>IF(N250="zákl. přenesená",J250,0)</f>
        <v>0</v>
      </c>
      <c r="BH250" s="276">
        <f>IF(N250="sníž. přenesená",J250,0)</f>
        <v>0</v>
      </c>
      <c r="BI250" s="276">
        <f>IF(N250="nulová",J250,0)</f>
        <v>0</v>
      </c>
      <c r="BJ250" s="176" t="s">
        <v>1196</v>
      </c>
      <c r="BK250" s="276">
        <f>ROUND(I250*H250,2)</f>
        <v>0</v>
      </c>
      <c r="BL250" s="176" t="s">
        <v>1324</v>
      </c>
      <c r="BM250" s="176" t="s">
        <v>1853</v>
      </c>
    </row>
    <row r="251" spans="2:47" s="186" customFormat="1" ht="13.5">
      <c r="B251" s="187"/>
      <c r="D251" s="277" t="s">
        <v>1326</v>
      </c>
      <c r="F251" s="278" t="s">
        <v>1852</v>
      </c>
      <c r="I251" s="92"/>
      <c r="L251" s="187"/>
      <c r="M251" s="279"/>
      <c r="N251" s="188"/>
      <c r="O251" s="188"/>
      <c r="P251" s="188"/>
      <c r="Q251" s="188"/>
      <c r="R251" s="188"/>
      <c r="S251" s="188"/>
      <c r="T251" s="280"/>
      <c r="AT251" s="176" t="s">
        <v>1326</v>
      </c>
      <c r="AU251" s="176" t="s">
        <v>1257</v>
      </c>
    </row>
    <row r="252" spans="2:51" s="282" customFormat="1" ht="13.5">
      <c r="B252" s="281"/>
      <c r="D252" s="277" t="s">
        <v>1334</v>
      </c>
      <c r="E252" s="283" t="s">
        <v>1177</v>
      </c>
      <c r="F252" s="284" t="s">
        <v>1854</v>
      </c>
      <c r="H252" s="285">
        <v>253.852</v>
      </c>
      <c r="I252" s="93"/>
      <c r="L252" s="281"/>
      <c r="M252" s="286"/>
      <c r="N252" s="287"/>
      <c r="O252" s="287"/>
      <c r="P252" s="287"/>
      <c r="Q252" s="287"/>
      <c r="R252" s="287"/>
      <c r="S252" s="287"/>
      <c r="T252" s="288"/>
      <c r="AT252" s="283" t="s">
        <v>1334</v>
      </c>
      <c r="AU252" s="283" t="s">
        <v>1257</v>
      </c>
      <c r="AV252" s="282" t="s">
        <v>1257</v>
      </c>
      <c r="AW252" s="282" t="s">
        <v>1211</v>
      </c>
      <c r="AX252" s="282" t="s">
        <v>1248</v>
      </c>
      <c r="AY252" s="283" t="s">
        <v>1317</v>
      </c>
    </row>
    <row r="253" spans="2:65" s="186" customFormat="1" ht="16.5" customHeight="1">
      <c r="B253" s="187"/>
      <c r="C253" s="266" t="s">
        <v>1566</v>
      </c>
      <c r="D253" s="266" t="s">
        <v>1319</v>
      </c>
      <c r="E253" s="267" t="s">
        <v>1855</v>
      </c>
      <c r="F253" s="268" t="s">
        <v>1856</v>
      </c>
      <c r="G253" s="269" t="s">
        <v>1391</v>
      </c>
      <c r="H253" s="270">
        <v>15</v>
      </c>
      <c r="I253" s="91"/>
      <c r="J253" s="271">
        <f>ROUND(I253*H253,2)</f>
        <v>0</v>
      </c>
      <c r="K253" s="268" t="s">
        <v>1323</v>
      </c>
      <c r="L253" s="187"/>
      <c r="M253" s="272" t="s">
        <v>1177</v>
      </c>
      <c r="N253" s="273" t="s">
        <v>1219</v>
      </c>
      <c r="O253" s="188"/>
      <c r="P253" s="274">
        <f>O253*H253</f>
        <v>0</v>
      </c>
      <c r="Q253" s="274">
        <v>0</v>
      </c>
      <c r="R253" s="274">
        <f>Q253*H253</f>
        <v>0</v>
      </c>
      <c r="S253" s="274">
        <v>0</v>
      </c>
      <c r="T253" s="275">
        <f>S253*H253</f>
        <v>0</v>
      </c>
      <c r="AR253" s="176" t="s">
        <v>1324</v>
      </c>
      <c r="AT253" s="176" t="s">
        <v>1319</v>
      </c>
      <c r="AU253" s="176" t="s">
        <v>1257</v>
      </c>
      <c r="AY253" s="176" t="s">
        <v>1317</v>
      </c>
      <c r="BE253" s="276">
        <f>IF(N253="základní",J253,0)</f>
        <v>0</v>
      </c>
      <c r="BF253" s="276">
        <f>IF(N253="snížená",J253,0)</f>
        <v>0</v>
      </c>
      <c r="BG253" s="276">
        <f>IF(N253="zákl. přenesená",J253,0)</f>
        <v>0</v>
      </c>
      <c r="BH253" s="276">
        <f>IF(N253="sníž. přenesená",J253,0)</f>
        <v>0</v>
      </c>
      <c r="BI253" s="276">
        <f>IF(N253="nulová",J253,0)</f>
        <v>0</v>
      </c>
      <c r="BJ253" s="176" t="s">
        <v>1196</v>
      </c>
      <c r="BK253" s="276">
        <f>ROUND(I253*H253,2)</f>
        <v>0</v>
      </c>
      <c r="BL253" s="176" t="s">
        <v>1324</v>
      </c>
      <c r="BM253" s="176" t="s">
        <v>1857</v>
      </c>
    </row>
    <row r="254" spans="2:47" s="186" customFormat="1" ht="27">
      <c r="B254" s="187"/>
      <c r="D254" s="277" t="s">
        <v>1326</v>
      </c>
      <c r="F254" s="278" t="s">
        <v>1858</v>
      </c>
      <c r="I254" s="92"/>
      <c r="L254" s="187"/>
      <c r="M254" s="279"/>
      <c r="N254" s="188"/>
      <c r="O254" s="188"/>
      <c r="P254" s="188"/>
      <c r="Q254" s="188"/>
      <c r="R254" s="188"/>
      <c r="S254" s="188"/>
      <c r="T254" s="280"/>
      <c r="AT254" s="176" t="s">
        <v>1326</v>
      </c>
      <c r="AU254" s="176" t="s">
        <v>1257</v>
      </c>
    </row>
    <row r="255" spans="2:51" s="282" customFormat="1" ht="13.5">
      <c r="B255" s="281"/>
      <c r="D255" s="277" t="s">
        <v>1334</v>
      </c>
      <c r="E255" s="283" t="s">
        <v>1177</v>
      </c>
      <c r="F255" s="284" t="s">
        <v>1859</v>
      </c>
      <c r="H255" s="285">
        <v>15</v>
      </c>
      <c r="I255" s="93"/>
      <c r="L255" s="281"/>
      <c r="M255" s="286"/>
      <c r="N255" s="287"/>
      <c r="O255" s="287"/>
      <c r="P255" s="287"/>
      <c r="Q255" s="287"/>
      <c r="R255" s="287"/>
      <c r="S255" s="287"/>
      <c r="T255" s="288"/>
      <c r="AT255" s="283" t="s">
        <v>1334</v>
      </c>
      <c r="AU255" s="283" t="s">
        <v>1257</v>
      </c>
      <c r="AV255" s="282" t="s">
        <v>1257</v>
      </c>
      <c r="AW255" s="282" t="s">
        <v>1211</v>
      </c>
      <c r="AX255" s="282" t="s">
        <v>1248</v>
      </c>
      <c r="AY255" s="283" t="s">
        <v>1317</v>
      </c>
    </row>
    <row r="256" spans="2:65" s="186" customFormat="1" ht="16.5" customHeight="1">
      <c r="B256" s="187"/>
      <c r="C256" s="297" t="s">
        <v>1572</v>
      </c>
      <c r="D256" s="297" t="s">
        <v>1382</v>
      </c>
      <c r="E256" s="298" t="s">
        <v>1860</v>
      </c>
      <c r="F256" s="299" t="s">
        <v>1861</v>
      </c>
      <c r="G256" s="300" t="s">
        <v>1391</v>
      </c>
      <c r="H256" s="301">
        <v>7.105</v>
      </c>
      <c r="I256" s="95"/>
      <c r="J256" s="302">
        <f>ROUND(I256*H256,2)</f>
        <v>0</v>
      </c>
      <c r="K256" s="299" t="s">
        <v>1323</v>
      </c>
      <c r="L256" s="303"/>
      <c r="M256" s="304" t="s">
        <v>1177</v>
      </c>
      <c r="N256" s="305" t="s">
        <v>1219</v>
      </c>
      <c r="O256" s="188"/>
      <c r="P256" s="274">
        <f>O256*H256</f>
        <v>0</v>
      </c>
      <c r="Q256" s="274">
        <v>8E-05</v>
      </c>
      <c r="R256" s="274">
        <f>Q256*H256</f>
        <v>0.0005684</v>
      </c>
      <c r="S256" s="274">
        <v>0</v>
      </c>
      <c r="T256" s="275">
        <f>S256*H256</f>
        <v>0</v>
      </c>
      <c r="AR256" s="176" t="s">
        <v>1357</v>
      </c>
      <c r="AT256" s="176" t="s">
        <v>1382</v>
      </c>
      <c r="AU256" s="176" t="s">
        <v>1257</v>
      </c>
      <c r="AY256" s="176" t="s">
        <v>1317</v>
      </c>
      <c r="BE256" s="276">
        <f>IF(N256="základní",J256,0)</f>
        <v>0</v>
      </c>
      <c r="BF256" s="276">
        <f>IF(N256="snížená",J256,0)</f>
        <v>0</v>
      </c>
      <c r="BG256" s="276">
        <f>IF(N256="zákl. přenesená",J256,0)</f>
        <v>0</v>
      </c>
      <c r="BH256" s="276">
        <f>IF(N256="sníž. přenesená",J256,0)</f>
        <v>0</v>
      </c>
      <c r="BI256" s="276">
        <f>IF(N256="nulová",J256,0)</f>
        <v>0</v>
      </c>
      <c r="BJ256" s="176" t="s">
        <v>1196</v>
      </c>
      <c r="BK256" s="276">
        <f>ROUND(I256*H256,2)</f>
        <v>0</v>
      </c>
      <c r="BL256" s="176" t="s">
        <v>1324</v>
      </c>
      <c r="BM256" s="176" t="s">
        <v>1862</v>
      </c>
    </row>
    <row r="257" spans="2:47" s="186" customFormat="1" ht="13.5">
      <c r="B257" s="187"/>
      <c r="D257" s="277" t="s">
        <v>1326</v>
      </c>
      <c r="F257" s="278" t="s">
        <v>1861</v>
      </c>
      <c r="I257" s="92"/>
      <c r="L257" s="187"/>
      <c r="M257" s="279"/>
      <c r="N257" s="188"/>
      <c r="O257" s="188"/>
      <c r="P257" s="188"/>
      <c r="Q257" s="188"/>
      <c r="R257" s="188"/>
      <c r="S257" s="188"/>
      <c r="T257" s="280"/>
      <c r="AT257" s="176" t="s">
        <v>1326</v>
      </c>
      <c r="AU257" s="176" t="s">
        <v>1257</v>
      </c>
    </row>
    <row r="258" spans="2:51" s="282" customFormat="1" ht="13.5">
      <c r="B258" s="281"/>
      <c r="D258" s="277" t="s">
        <v>1334</v>
      </c>
      <c r="E258" s="283" t="s">
        <v>1177</v>
      </c>
      <c r="F258" s="284" t="s">
        <v>1863</v>
      </c>
      <c r="H258" s="285">
        <v>7.105</v>
      </c>
      <c r="I258" s="93"/>
      <c r="L258" s="281"/>
      <c r="M258" s="286"/>
      <c r="N258" s="287"/>
      <c r="O258" s="287"/>
      <c r="P258" s="287"/>
      <c r="Q258" s="287"/>
      <c r="R258" s="287"/>
      <c r="S258" s="287"/>
      <c r="T258" s="288"/>
      <c r="AT258" s="283" t="s">
        <v>1334</v>
      </c>
      <c r="AU258" s="283" t="s">
        <v>1257</v>
      </c>
      <c r="AV258" s="282" t="s">
        <v>1257</v>
      </c>
      <c r="AW258" s="282" t="s">
        <v>1211</v>
      </c>
      <c r="AX258" s="282" t="s">
        <v>1248</v>
      </c>
      <c r="AY258" s="283" t="s">
        <v>1317</v>
      </c>
    </row>
    <row r="259" spans="2:65" s="186" customFormat="1" ht="16.5" customHeight="1">
      <c r="B259" s="187"/>
      <c r="C259" s="297" t="s">
        <v>1577</v>
      </c>
      <c r="D259" s="297" t="s">
        <v>1382</v>
      </c>
      <c r="E259" s="298" t="s">
        <v>1864</v>
      </c>
      <c r="F259" s="299" t="s">
        <v>1865</v>
      </c>
      <c r="G259" s="300" t="s">
        <v>1391</v>
      </c>
      <c r="H259" s="301">
        <v>8.12</v>
      </c>
      <c r="I259" s="95"/>
      <c r="J259" s="302">
        <f>ROUND(I259*H259,2)</f>
        <v>0</v>
      </c>
      <c r="K259" s="299" t="s">
        <v>1323</v>
      </c>
      <c r="L259" s="303"/>
      <c r="M259" s="304" t="s">
        <v>1177</v>
      </c>
      <c r="N259" s="305" t="s">
        <v>1219</v>
      </c>
      <c r="O259" s="188"/>
      <c r="P259" s="274">
        <f>O259*H259</f>
        <v>0</v>
      </c>
      <c r="Q259" s="274">
        <v>8E-05</v>
      </c>
      <c r="R259" s="274">
        <f>Q259*H259</f>
        <v>0.0006496</v>
      </c>
      <c r="S259" s="274">
        <v>0</v>
      </c>
      <c r="T259" s="275">
        <f>S259*H259</f>
        <v>0</v>
      </c>
      <c r="AR259" s="176" t="s">
        <v>1357</v>
      </c>
      <c r="AT259" s="176" t="s">
        <v>1382</v>
      </c>
      <c r="AU259" s="176" t="s">
        <v>1257</v>
      </c>
      <c r="AY259" s="176" t="s">
        <v>1317</v>
      </c>
      <c r="BE259" s="276">
        <f>IF(N259="základní",J259,0)</f>
        <v>0</v>
      </c>
      <c r="BF259" s="276">
        <f>IF(N259="snížená",J259,0)</f>
        <v>0</v>
      </c>
      <c r="BG259" s="276">
        <f>IF(N259="zákl. přenesená",J259,0)</f>
        <v>0</v>
      </c>
      <c r="BH259" s="276">
        <f>IF(N259="sníž. přenesená",J259,0)</f>
        <v>0</v>
      </c>
      <c r="BI259" s="276">
        <f>IF(N259="nulová",J259,0)</f>
        <v>0</v>
      </c>
      <c r="BJ259" s="176" t="s">
        <v>1196</v>
      </c>
      <c r="BK259" s="276">
        <f>ROUND(I259*H259,2)</f>
        <v>0</v>
      </c>
      <c r="BL259" s="176" t="s">
        <v>1324</v>
      </c>
      <c r="BM259" s="176" t="s">
        <v>1866</v>
      </c>
    </row>
    <row r="260" spans="2:47" s="186" customFormat="1" ht="13.5">
      <c r="B260" s="187"/>
      <c r="D260" s="277" t="s">
        <v>1326</v>
      </c>
      <c r="F260" s="278" t="s">
        <v>1867</v>
      </c>
      <c r="I260" s="92"/>
      <c r="L260" s="187"/>
      <c r="M260" s="279"/>
      <c r="N260" s="188"/>
      <c r="O260" s="188"/>
      <c r="P260" s="188"/>
      <c r="Q260" s="188"/>
      <c r="R260" s="188"/>
      <c r="S260" s="188"/>
      <c r="T260" s="280"/>
      <c r="AT260" s="176" t="s">
        <v>1326</v>
      </c>
      <c r="AU260" s="176" t="s">
        <v>1257</v>
      </c>
    </row>
    <row r="261" spans="2:51" s="282" customFormat="1" ht="13.5">
      <c r="B261" s="281"/>
      <c r="D261" s="277" t="s">
        <v>1334</v>
      </c>
      <c r="E261" s="283" t="s">
        <v>1177</v>
      </c>
      <c r="F261" s="284" t="s">
        <v>1868</v>
      </c>
      <c r="H261" s="285">
        <v>8.12</v>
      </c>
      <c r="I261" s="93"/>
      <c r="L261" s="281"/>
      <c r="M261" s="286"/>
      <c r="N261" s="287"/>
      <c r="O261" s="287"/>
      <c r="P261" s="287"/>
      <c r="Q261" s="287"/>
      <c r="R261" s="287"/>
      <c r="S261" s="287"/>
      <c r="T261" s="288"/>
      <c r="AT261" s="283" t="s">
        <v>1334</v>
      </c>
      <c r="AU261" s="283" t="s">
        <v>1257</v>
      </c>
      <c r="AV261" s="282" t="s">
        <v>1257</v>
      </c>
      <c r="AW261" s="282" t="s">
        <v>1211</v>
      </c>
      <c r="AX261" s="282" t="s">
        <v>1248</v>
      </c>
      <c r="AY261" s="283" t="s">
        <v>1317</v>
      </c>
    </row>
    <row r="262" spans="2:65" s="186" customFormat="1" ht="16.5" customHeight="1">
      <c r="B262" s="187"/>
      <c r="C262" s="266" t="s">
        <v>1582</v>
      </c>
      <c r="D262" s="266" t="s">
        <v>1319</v>
      </c>
      <c r="E262" s="267" t="s">
        <v>1869</v>
      </c>
      <c r="F262" s="268" t="s">
        <v>1870</v>
      </c>
      <c r="G262" s="269" t="s">
        <v>1391</v>
      </c>
      <c r="H262" s="270">
        <v>30</v>
      </c>
      <c r="I262" s="91"/>
      <c r="J262" s="271">
        <f>ROUND(I262*H262,2)</f>
        <v>0</v>
      </c>
      <c r="K262" s="268" t="s">
        <v>1323</v>
      </c>
      <c r="L262" s="187"/>
      <c r="M262" s="272" t="s">
        <v>1177</v>
      </c>
      <c r="N262" s="273" t="s">
        <v>1219</v>
      </c>
      <c r="O262" s="188"/>
      <c r="P262" s="274">
        <f>O262*H262</f>
        <v>0</v>
      </c>
      <c r="Q262" s="274">
        <v>0</v>
      </c>
      <c r="R262" s="274">
        <f>Q262*H262</f>
        <v>0</v>
      </c>
      <c r="S262" s="274">
        <v>0</v>
      </c>
      <c r="T262" s="275">
        <f>S262*H262</f>
        <v>0</v>
      </c>
      <c r="AR262" s="176" t="s">
        <v>1324</v>
      </c>
      <c r="AT262" s="176" t="s">
        <v>1319</v>
      </c>
      <c r="AU262" s="176" t="s">
        <v>1257</v>
      </c>
      <c r="AY262" s="176" t="s">
        <v>1317</v>
      </c>
      <c r="BE262" s="276">
        <f>IF(N262="základní",J262,0)</f>
        <v>0</v>
      </c>
      <c r="BF262" s="276">
        <f>IF(N262="snížená",J262,0)</f>
        <v>0</v>
      </c>
      <c r="BG262" s="276">
        <f>IF(N262="zákl. přenesená",J262,0)</f>
        <v>0</v>
      </c>
      <c r="BH262" s="276">
        <f>IF(N262="sníž. přenesená",J262,0)</f>
        <v>0</v>
      </c>
      <c r="BI262" s="276">
        <f>IF(N262="nulová",J262,0)</f>
        <v>0</v>
      </c>
      <c r="BJ262" s="176" t="s">
        <v>1196</v>
      </c>
      <c r="BK262" s="276">
        <f>ROUND(I262*H262,2)</f>
        <v>0</v>
      </c>
      <c r="BL262" s="176" t="s">
        <v>1324</v>
      </c>
      <c r="BM262" s="176" t="s">
        <v>1871</v>
      </c>
    </row>
    <row r="263" spans="2:47" s="186" customFormat="1" ht="27">
      <c r="B263" s="187"/>
      <c r="D263" s="277" t="s">
        <v>1326</v>
      </c>
      <c r="F263" s="278" t="s">
        <v>1872</v>
      </c>
      <c r="I263" s="92"/>
      <c r="L263" s="187"/>
      <c r="M263" s="279"/>
      <c r="N263" s="188"/>
      <c r="O263" s="188"/>
      <c r="P263" s="188"/>
      <c r="Q263" s="188"/>
      <c r="R263" s="188"/>
      <c r="S263" s="188"/>
      <c r="T263" s="280"/>
      <c r="AT263" s="176" t="s">
        <v>1326</v>
      </c>
      <c r="AU263" s="176" t="s">
        <v>1257</v>
      </c>
    </row>
    <row r="264" spans="2:51" s="282" customFormat="1" ht="13.5">
      <c r="B264" s="281"/>
      <c r="D264" s="277" t="s">
        <v>1334</v>
      </c>
      <c r="E264" s="283" t="s">
        <v>1177</v>
      </c>
      <c r="F264" s="284" t="s">
        <v>1873</v>
      </c>
      <c r="H264" s="285">
        <v>30</v>
      </c>
      <c r="I264" s="93"/>
      <c r="L264" s="281"/>
      <c r="M264" s="286"/>
      <c r="N264" s="287"/>
      <c r="O264" s="287"/>
      <c r="P264" s="287"/>
      <c r="Q264" s="287"/>
      <c r="R264" s="287"/>
      <c r="S264" s="287"/>
      <c r="T264" s="288"/>
      <c r="AT264" s="283" t="s">
        <v>1334</v>
      </c>
      <c r="AU264" s="283" t="s">
        <v>1257</v>
      </c>
      <c r="AV264" s="282" t="s">
        <v>1257</v>
      </c>
      <c r="AW264" s="282" t="s">
        <v>1211</v>
      </c>
      <c r="AX264" s="282" t="s">
        <v>1248</v>
      </c>
      <c r="AY264" s="283" t="s">
        <v>1317</v>
      </c>
    </row>
    <row r="265" spans="2:65" s="186" customFormat="1" ht="16.5" customHeight="1">
      <c r="B265" s="187"/>
      <c r="C265" s="297" t="s">
        <v>1585</v>
      </c>
      <c r="D265" s="297" t="s">
        <v>1382</v>
      </c>
      <c r="E265" s="298" t="s">
        <v>1874</v>
      </c>
      <c r="F265" s="299" t="s">
        <v>1875</v>
      </c>
      <c r="G265" s="300" t="s">
        <v>1391</v>
      </c>
      <c r="H265" s="301">
        <v>30.45</v>
      </c>
      <c r="I265" s="95"/>
      <c r="J265" s="302">
        <f>ROUND(I265*H265,2)</f>
        <v>0</v>
      </c>
      <c r="K265" s="299" t="s">
        <v>1323</v>
      </c>
      <c r="L265" s="303"/>
      <c r="M265" s="304" t="s">
        <v>1177</v>
      </c>
      <c r="N265" s="305" t="s">
        <v>1219</v>
      </c>
      <c r="O265" s="188"/>
      <c r="P265" s="274">
        <f>O265*H265</f>
        <v>0</v>
      </c>
      <c r="Q265" s="274">
        <v>0.00039</v>
      </c>
      <c r="R265" s="274">
        <f>Q265*H265</f>
        <v>0.011875499999999999</v>
      </c>
      <c r="S265" s="274">
        <v>0</v>
      </c>
      <c r="T265" s="275">
        <f>S265*H265</f>
        <v>0</v>
      </c>
      <c r="AR265" s="176" t="s">
        <v>1357</v>
      </c>
      <c r="AT265" s="176" t="s">
        <v>1382</v>
      </c>
      <c r="AU265" s="176" t="s">
        <v>1257</v>
      </c>
      <c r="AY265" s="176" t="s">
        <v>1317</v>
      </c>
      <c r="BE265" s="276">
        <f>IF(N265="základní",J265,0)</f>
        <v>0</v>
      </c>
      <c r="BF265" s="276">
        <f>IF(N265="snížená",J265,0)</f>
        <v>0</v>
      </c>
      <c r="BG265" s="276">
        <f>IF(N265="zákl. přenesená",J265,0)</f>
        <v>0</v>
      </c>
      <c r="BH265" s="276">
        <f>IF(N265="sníž. přenesená",J265,0)</f>
        <v>0</v>
      </c>
      <c r="BI265" s="276">
        <f>IF(N265="nulová",J265,0)</f>
        <v>0</v>
      </c>
      <c r="BJ265" s="176" t="s">
        <v>1196</v>
      </c>
      <c r="BK265" s="276">
        <f>ROUND(I265*H265,2)</f>
        <v>0</v>
      </c>
      <c r="BL265" s="176" t="s">
        <v>1324</v>
      </c>
      <c r="BM265" s="176" t="s">
        <v>1876</v>
      </c>
    </row>
    <row r="266" spans="2:47" s="186" customFormat="1" ht="13.5">
      <c r="B266" s="187"/>
      <c r="D266" s="277" t="s">
        <v>1326</v>
      </c>
      <c r="F266" s="278" t="s">
        <v>1875</v>
      </c>
      <c r="I266" s="92"/>
      <c r="L266" s="187"/>
      <c r="M266" s="279"/>
      <c r="N266" s="188"/>
      <c r="O266" s="188"/>
      <c r="P266" s="188"/>
      <c r="Q266" s="188"/>
      <c r="R266" s="188"/>
      <c r="S266" s="188"/>
      <c r="T266" s="280"/>
      <c r="AT266" s="176" t="s">
        <v>1326</v>
      </c>
      <c r="AU266" s="176" t="s">
        <v>1257</v>
      </c>
    </row>
    <row r="267" spans="2:51" s="282" customFormat="1" ht="13.5">
      <c r="B267" s="281"/>
      <c r="D267" s="277" t="s">
        <v>1334</v>
      </c>
      <c r="E267" s="283" t="s">
        <v>1177</v>
      </c>
      <c r="F267" s="284" t="s">
        <v>1877</v>
      </c>
      <c r="H267" s="285">
        <v>30.45</v>
      </c>
      <c r="I267" s="93"/>
      <c r="L267" s="281"/>
      <c r="M267" s="286"/>
      <c r="N267" s="287"/>
      <c r="O267" s="287"/>
      <c r="P267" s="287"/>
      <c r="Q267" s="287"/>
      <c r="R267" s="287"/>
      <c r="S267" s="287"/>
      <c r="T267" s="288"/>
      <c r="AT267" s="283" t="s">
        <v>1334</v>
      </c>
      <c r="AU267" s="283" t="s">
        <v>1257</v>
      </c>
      <c r="AV267" s="282" t="s">
        <v>1257</v>
      </c>
      <c r="AW267" s="282" t="s">
        <v>1211</v>
      </c>
      <c r="AX267" s="282" t="s">
        <v>1248</v>
      </c>
      <c r="AY267" s="283" t="s">
        <v>1317</v>
      </c>
    </row>
    <row r="268" spans="2:65" s="186" customFormat="1" ht="16.5" customHeight="1">
      <c r="B268" s="187"/>
      <c r="C268" s="266" t="s">
        <v>1588</v>
      </c>
      <c r="D268" s="266" t="s">
        <v>1319</v>
      </c>
      <c r="E268" s="267" t="s">
        <v>1878</v>
      </c>
      <c r="F268" s="268" t="s">
        <v>1879</v>
      </c>
      <c r="G268" s="269" t="s">
        <v>1391</v>
      </c>
      <c r="H268" s="270">
        <v>4</v>
      </c>
      <c r="I268" s="91"/>
      <c r="J268" s="271">
        <f>ROUND(I268*H268,2)</f>
        <v>0</v>
      </c>
      <c r="K268" s="268" t="s">
        <v>1323</v>
      </c>
      <c r="L268" s="187"/>
      <c r="M268" s="272" t="s">
        <v>1177</v>
      </c>
      <c r="N268" s="273" t="s">
        <v>1219</v>
      </c>
      <c r="O268" s="188"/>
      <c r="P268" s="274">
        <f>O268*H268</f>
        <v>0</v>
      </c>
      <c r="Q268" s="274">
        <v>0</v>
      </c>
      <c r="R268" s="274">
        <f>Q268*H268</f>
        <v>0</v>
      </c>
      <c r="S268" s="274">
        <v>0</v>
      </c>
      <c r="T268" s="275">
        <f>S268*H268</f>
        <v>0</v>
      </c>
      <c r="AR268" s="176" t="s">
        <v>1324</v>
      </c>
      <c r="AT268" s="176" t="s">
        <v>1319</v>
      </c>
      <c r="AU268" s="176" t="s">
        <v>1257</v>
      </c>
      <c r="AY268" s="176" t="s">
        <v>1317</v>
      </c>
      <c r="BE268" s="276">
        <f>IF(N268="základní",J268,0)</f>
        <v>0</v>
      </c>
      <c r="BF268" s="276">
        <f>IF(N268="snížená",J268,0)</f>
        <v>0</v>
      </c>
      <c r="BG268" s="276">
        <f>IF(N268="zákl. přenesená",J268,0)</f>
        <v>0</v>
      </c>
      <c r="BH268" s="276">
        <f>IF(N268="sníž. přenesená",J268,0)</f>
        <v>0</v>
      </c>
      <c r="BI268" s="276">
        <f>IF(N268="nulová",J268,0)</f>
        <v>0</v>
      </c>
      <c r="BJ268" s="176" t="s">
        <v>1196</v>
      </c>
      <c r="BK268" s="276">
        <f>ROUND(I268*H268,2)</f>
        <v>0</v>
      </c>
      <c r="BL268" s="176" t="s">
        <v>1324</v>
      </c>
      <c r="BM268" s="176" t="s">
        <v>1880</v>
      </c>
    </row>
    <row r="269" spans="2:47" s="186" customFormat="1" ht="27">
      <c r="B269" s="187"/>
      <c r="D269" s="277" t="s">
        <v>1326</v>
      </c>
      <c r="F269" s="278" t="s">
        <v>1881</v>
      </c>
      <c r="I269" s="92"/>
      <c r="L269" s="187"/>
      <c r="M269" s="279"/>
      <c r="N269" s="188"/>
      <c r="O269" s="188"/>
      <c r="P269" s="188"/>
      <c r="Q269" s="188"/>
      <c r="R269" s="188"/>
      <c r="S269" s="188"/>
      <c r="T269" s="280"/>
      <c r="AT269" s="176" t="s">
        <v>1326</v>
      </c>
      <c r="AU269" s="176" t="s">
        <v>1257</v>
      </c>
    </row>
    <row r="270" spans="2:51" s="282" customFormat="1" ht="13.5">
      <c r="B270" s="281"/>
      <c r="D270" s="277" t="s">
        <v>1334</v>
      </c>
      <c r="E270" s="283" t="s">
        <v>1177</v>
      </c>
      <c r="F270" s="284" t="s">
        <v>1882</v>
      </c>
      <c r="H270" s="285">
        <v>4</v>
      </c>
      <c r="I270" s="93"/>
      <c r="L270" s="281"/>
      <c r="M270" s="286"/>
      <c r="N270" s="287"/>
      <c r="O270" s="287"/>
      <c r="P270" s="287"/>
      <c r="Q270" s="287"/>
      <c r="R270" s="287"/>
      <c r="S270" s="287"/>
      <c r="T270" s="288"/>
      <c r="AT270" s="283" t="s">
        <v>1334</v>
      </c>
      <c r="AU270" s="283" t="s">
        <v>1257</v>
      </c>
      <c r="AV270" s="282" t="s">
        <v>1257</v>
      </c>
      <c r="AW270" s="282" t="s">
        <v>1211</v>
      </c>
      <c r="AX270" s="282" t="s">
        <v>1248</v>
      </c>
      <c r="AY270" s="283" t="s">
        <v>1317</v>
      </c>
    </row>
    <row r="271" spans="2:65" s="186" customFormat="1" ht="16.5" customHeight="1">
      <c r="B271" s="187"/>
      <c r="C271" s="297" t="s">
        <v>1591</v>
      </c>
      <c r="D271" s="297" t="s">
        <v>1382</v>
      </c>
      <c r="E271" s="298" t="s">
        <v>1883</v>
      </c>
      <c r="F271" s="299" t="s">
        <v>1884</v>
      </c>
      <c r="G271" s="300" t="s">
        <v>1391</v>
      </c>
      <c r="H271" s="301">
        <v>2.03</v>
      </c>
      <c r="I271" s="95"/>
      <c r="J271" s="302">
        <f>ROUND(I271*H271,2)</f>
        <v>0</v>
      </c>
      <c r="K271" s="299" t="s">
        <v>1323</v>
      </c>
      <c r="L271" s="303"/>
      <c r="M271" s="304" t="s">
        <v>1177</v>
      </c>
      <c r="N271" s="305" t="s">
        <v>1219</v>
      </c>
      <c r="O271" s="188"/>
      <c r="P271" s="274">
        <f>O271*H271</f>
        <v>0</v>
      </c>
      <c r="Q271" s="274">
        <v>0.00068</v>
      </c>
      <c r="R271" s="274">
        <f>Q271*H271</f>
        <v>0.0013804</v>
      </c>
      <c r="S271" s="274">
        <v>0</v>
      </c>
      <c r="T271" s="275">
        <f>S271*H271</f>
        <v>0</v>
      </c>
      <c r="AR271" s="176" t="s">
        <v>1357</v>
      </c>
      <c r="AT271" s="176" t="s">
        <v>1382</v>
      </c>
      <c r="AU271" s="176" t="s">
        <v>1257</v>
      </c>
      <c r="AY271" s="176" t="s">
        <v>1317</v>
      </c>
      <c r="BE271" s="276">
        <f>IF(N271="základní",J271,0)</f>
        <v>0</v>
      </c>
      <c r="BF271" s="276">
        <f>IF(N271="snížená",J271,0)</f>
        <v>0</v>
      </c>
      <c r="BG271" s="276">
        <f>IF(N271="zákl. přenesená",J271,0)</f>
        <v>0</v>
      </c>
      <c r="BH271" s="276">
        <f>IF(N271="sníž. přenesená",J271,0)</f>
        <v>0</v>
      </c>
      <c r="BI271" s="276">
        <f>IF(N271="nulová",J271,0)</f>
        <v>0</v>
      </c>
      <c r="BJ271" s="176" t="s">
        <v>1196</v>
      </c>
      <c r="BK271" s="276">
        <f>ROUND(I271*H271,2)</f>
        <v>0</v>
      </c>
      <c r="BL271" s="176" t="s">
        <v>1324</v>
      </c>
      <c r="BM271" s="176" t="s">
        <v>1885</v>
      </c>
    </row>
    <row r="272" spans="2:47" s="186" customFormat="1" ht="13.5">
      <c r="B272" s="187"/>
      <c r="D272" s="277" t="s">
        <v>1326</v>
      </c>
      <c r="F272" s="278" t="s">
        <v>1884</v>
      </c>
      <c r="I272" s="92"/>
      <c r="L272" s="187"/>
      <c r="M272" s="279"/>
      <c r="N272" s="188"/>
      <c r="O272" s="188"/>
      <c r="P272" s="188"/>
      <c r="Q272" s="188"/>
      <c r="R272" s="188"/>
      <c r="S272" s="188"/>
      <c r="T272" s="280"/>
      <c r="AT272" s="176" t="s">
        <v>1326</v>
      </c>
      <c r="AU272" s="176" t="s">
        <v>1257</v>
      </c>
    </row>
    <row r="273" spans="2:65" s="186" customFormat="1" ht="16.5" customHeight="1">
      <c r="B273" s="187"/>
      <c r="C273" s="297" t="s">
        <v>1594</v>
      </c>
      <c r="D273" s="297" t="s">
        <v>1382</v>
      </c>
      <c r="E273" s="298" t="s">
        <v>1886</v>
      </c>
      <c r="F273" s="299" t="s">
        <v>1887</v>
      </c>
      <c r="G273" s="300" t="s">
        <v>1782</v>
      </c>
      <c r="H273" s="301">
        <v>1.015</v>
      </c>
      <c r="I273" s="95"/>
      <c r="J273" s="302">
        <f>ROUND(I273*H273,2)</f>
        <v>0</v>
      </c>
      <c r="K273" s="299" t="s">
        <v>1177</v>
      </c>
      <c r="L273" s="303"/>
      <c r="M273" s="304" t="s">
        <v>1177</v>
      </c>
      <c r="N273" s="305" t="s">
        <v>1219</v>
      </c>
      <c r="O273" s="188"/>
      <c r="P273" s="274">
        <f>O273*H273</f>
        <v>0</v>
      </c>
      <c r="Q273" s="274">
        <v>0</v>
      </c>
      <c r="R273" s="274">
        <f>Q273*H273</f>
        <v>0</v>
      </c>
      <c r="S273" s="274">
        <v>0</v>
      </c>
      <c r="T273" s="275">
        <f>S273*H273</f>
        <v>0</v>
      </c>
      <c r="AR273" s="176" t="s">
        <v>1357</v>
      </c>
      <c r="AT273" s="176" t="s">
        <v>1382</v>
      </c>
      <c r="AU273" s="176" t="s">
        <v>1257</v>
      </c>
      <c r="AY273" s="176" t="s">
        <v>1317</v>
      </c>
      <c r="BE273" s="276">
        <f>IF(N273="základní",J273,0)</f>
        <v>0</v>
      </c>
      <c r="BF273" s="276">
        <f>IF(N273="snížená",J273,0)</f>
        <v>0</v>
      </c>
      <c r="BG273" s="276">
        <f>IF(N273="zákl. přenesená",J273,0)</f>
        <v>0</v>
      </c>
      <c r="BH273" s="276">
        <f>IF(N273="sníž. přenesená",J273,0)</f>
        <v>0</v>
      </c>
      <c r="BI273" s="276">
        <f>IF(N273="nulová",J273,0)</f>
        <v>0</v>
      </c>
      <c r="BJ273" s="176" t="s">
        <v>1196</v>
      </c>
      <c r="BK273" s="276">
        <f>ROUND(I273*H273,2)</f>
        <v>0</v>
      </c>
      <c r="BL273" s="176" t="s">
        <v>1324</v>
      </c>
      <c r="BM273" s="176" t="s">
        <v>1591</v>
      </c>
    </row>
    <row r="274" spans="2:47" s="186" customFormat="1" ht="13.5">
      <c r="B274" s="187"/>
      <c r="D274" s="277" t="s">
        <v>1326</v>
      </c>
      <c r="F274" s="278" t="s">
        <v>1887</v>
      </c>
      <c r="I274" s="92"/>
      <c r="L274" s="187"/>
      <c r="M274" s="279"/>
      <c r="N274" s="188"/>
      <c r="O274" s="188"/>
      <c r="P274" s="188"/>
      <c r="Q274" s="188"/>
      <c r="R274" s="188"/>
      <c r="S274" s="188"/>
      <c r="T274" s="280"/>
      <c r="AT274" s="176" t="s">
        <v>1326</v>
      </c>
      <c r="AU274" s="176" t="s">
        <v>1257</v>
      </c>
    </row>
    <row r="275" spans="2:65" s="186" customFormat="1" ht="16.5" customHeight="1">
      <c r="B275" s="187"/>
      <c r="C275" s="297" t="s">
        <v>1597</v>
      </c>
      <c r="D275" s="297" t="s">
        <v>1382</v>
      </c>
      <c r="E275" s="298" t="s">
        <v>1888</v>
      </c>
      <c r="F275" s="299" t="s">
        <v>1889</v>
      </c>
      <c r="G275" s="300" t="s">
        <v>1782</v>
      </c>
      <c r="H275" s="301">
        <v>1.015</v>
      </c>
      <c r="I275" s="95"/>
      <c r="J275" s="302">
        <f>ROUND(I275*H275,2)</f>
        <v>0</v>
      </c>
      <c r="K275" s="299" t="s">
        <v>1177</v>
      </c>
      <c r="L275" s="303"/>
      <c r="M275" s="304" t="s">
        <v>1177</v>
      </c>
      <c r="N275" s="305" t="s">
        <v>1219</v>
      </c>
      <c r="O275" s="188"/>
      <c r="P275" s="274">
        <f>O275*H275</f>
        <v>0</v>
      </c>
      <c r="Q275" s="274">
        <v>0</v>
      </c>
      <c r="R275" s="274">
        <f>Q275*H275</f>
        <v>0</v>
      </c>
      <c r="S275" s="274">
        <v>0</v>
      </c>
      <c r="T275" s="275">
        <f>S275*H275</f>
        <v>0</v>
      </c>
      <c r="AR275" s="176" t="s">
        <v>1357</v>
      </c>
      <c r="AT275" s="176" t="s">
        <v>1382</v>
      </c>
      <c r="AU275" s="176" t="s">
        <v>1257</v>
      </c>
      <c r="AY275" s="176" t="s">
        <v>1317</v>
      </c>
      <c r="BE275" s="276">
        <f>IF(N275="základní",J275,0)</f>
        <v>0</v>
      </c>
      <c r="BF275" s="276">
        <f>IF(N275="snížená",J275,0)</f>
        <v>0</v>
      </c>
      <c r="BG275" s="276">
        <f>IF(N275="zákl. přenesená",J275,0)</f>
        <v>0</v>
      </c>
      <c r="BH275" s="276">
        <f>IF(N275="sníž. přenesená",J275,0)</f>
        <v>0</v>
      </c>
      <c r="BI275" s="276">
        <f>IF(N275="nulová",J275,0)</f>
        <v>0</v>
      </c>
      <c r="BJ275" s="176" t="s">
        <v>1196</v>
      </c>
      <c r="BK275" s="276">
        <f>ROUND(I275*H275,2)</f>
        <v>0</v>
      </c>
      <c r="BL275" s="176" t="s">
        <v>1324</v>
      </c>
      <c r="BM275" s="176" t="s">
        <v>1594</v>
      </c>
    </row>
    <row r="276" spans="2:47" s="186" customFormat="1" ht="13.5">
      <c r="B276" s="187"/>
      <c r="D276" s="277" t="s">
        <v>1326</v>
      </c>
      <c r="F276" s="278" t="s">
        <v>1889</v>
      </c>
      <c r="I276" s="92"/>
      <c r="L276" s="187"/>
      <c r="M276" s="279"/>
      <c r="N276" s="188"/>
      <c r="O276" s="188"/>
      <c r="P276" s="188"/>
      <c r="Q276" s="188"/>
      <c r="R276" s="188"/>
      <c r="S276" s="188"/>
      <c r="T276" s="280"/>
      <c r="AT276" s="176" t="s">
        <v>1326</v>
      </c>
      <c r="AU276" s="176" t="s">
        <v>1257</v>
      </c>
    </row>
    <row r="277" spans="2:65" s="186" customFormat="1" ht="16.5" customHeight="1">
      <c r="B277" s="187"/>
      <c r="C277" s="266" t="s">
        <v>1600</v>
      </c>
      <c r="D277" s="266" t="s">
        <v>1319</v>
      </c>
      <c r="E277" s="267" t="s">
        <v>1890</v>
      </c>
      <c r="F277" s="268" t="s">
        <v>1891</v>
      </c>
      <c r="G277" s="269" t="s">
        <v>1391</v>
      </c>
      <c r="H277" s="270">
        <v>5</v>
      </c>
      <c r="I277" s="91"/>
      <c r="J277" s="271">
        <f>ROUND(I277*H277,2)</f>
        <v>0</v>
      </c>
      <c r="K277" s="268" t="s">
        <v>1323</v>
      </c>
      <c r="L277" s="187"/>
      <c r="M277" s="272" t="s">
        <v>1177</v>
      </c>
      <c r="N277" s="273" t="s">
        <v>1219</v>
      </c>
      <c r="O277" s="188"/>
      <c r="P277" s="274">
        <f>O277*H277</f>
        <v>0</v>
      </c>
      <c r="Q277" s="274">
        <v>0.00086</v>
      </c>
      <c r="R277" s="274">
        <f>Q277*H277</f>
        <v>0.0043</v>
      </c>
      <c r="S277" s="274">
        <v>0</v>
      </c>
      <c r="T277" s="275">
        <f>S277*H277</f>
        <v>0</v>
      </c>
      <c r="AR277" s="176" t="s">
        <v>1324</v>
      </c>
      <c r="AT277" s="176" t="s">
        <v>1319</v>
      </c>
      <c r="AU277" s="176" t="s">
        <v>1257</v>
      </c>
      <c r="AY277" s="176" t="s">
        <v>1317</v>
      </c>
      <c r="BE277" s="276">
        <f>IF(N277="základní",J277,0)</f>
        <v>0</v>
      </c>
      <c r="BF277" s="276">
        <f>IF(N277="snížená",J277,0)</f>
        <v>0</v>
      </c>
      <c r="BG277" s="276">
        <f>IF(N277="zákl. přenesená",J277,0)</f>
        <v>0</v>
      </c>
      <c r="BH277" s="276">
        <f>IF(N277="sníž. přenesená",J277,0)</f>
        <v>0</v>
      </c>
      <c r="BI277" s="276">
        <f>IF(N277="nulová",J277,0)</f>
        <v>0</v>
      </c>
      <c r="BJ277" s="176" t="s">
        <v>1196</v>
      </c>
      <c r="BK277" s="276">
        <f>ROUND(I277*H277,2)</f>
        <v>0</v>
      </c>
      <c r="BL277" s="176" t="s">
        <v>1324</v>
      </c>
      <c r="BM277" s="176" t="s">
        <v>1892</v>
      </c>
    </row>
    <row r="278" spans="2:47" s="186" customFormat="1" ht="27">
      <c r="B278" s="187"/>
      <c r="D278" s="277" t="s">
        <v>1326</v>
      </c>
      <c r="F278" s="278" t="s">
        <v>1893</v>
      </c>
      <c r="I278" s="92"/>
      <c r="L278" s="187"/>
      <c r="M278" s="279"/>
      <c r="N278" s="188"/>
      <c r="O278" s="188"/>
      <c r="P278" s="188"/>
      <c r="Q278" s="188"/>
      <c r="R278" s="188"/>
      <c r="S278" s="188"/>
      <c r="T278" s="280"/>
      <c r="AT278" s="176" t="s">
        <v>1326</v>
      </c>
      <c r="AU278" s="176" t="s">
        <v>1257</v>
      </c>
    </row>
    <row r="279" spans="2:65" s="186" customFormat="1" ht="16.5" customHeight="1">
      <c r="B279" s="187"/>
      <c r="C279" s="297" t="s">
        <v>1604</v>
      </c>
      <c r="D279" s="297" t="s">
        <v>1382</v>
      </c>
      <c r="E279" s="298" t="s">
        <v>1894</v>
      </c>
      <c r="F279" s="299" t="s">
        <v>1895</v>
      </c>
      <c r="G279" s="300" t="s">
        <v>1391</v>
      </c>
      <c r="H279" s="301">
        <v>5</v>
      </c>
      <c r="I279" s="95"/>
      <c r="J279" s="302">
        <f>ROUND(I279*H279,2)</f>
        <v>0</v>
      </c>
      <c r="K279" s="299" t="s">
        <v>1323</v>
      </c>
      <c r="L279" s="303"/>
      <c r="M279" s="304" t="s">
        <v>1177</v>
      </c>
      <c r="N279" s="305" t="s">
        <v>1219</v>
      </c>
      <c r="O279" s="188"/>
      <c r="P279" s="274">
        <f>O279*H279</f>
        <v>0</v>
      </c>
      <c r="Q279" s="274">
        <v>0.018</v>
      </c>
      <c r="R279" s="274">
        <f>Q279*H279</f>
        <v>0.09</v>
      </c>
      <c r="S279" s="274">
        <v>0</v>
      </c>
      <c r="T279" s="275">
        <f>S279*H279</f>
        <v>0</v>
      </c>
      <c r="AR279" s="176" t="s">
        <v>1357</v>
      </c>
      <c r="AT279" s="176" t="s">
        <v>1382</v>
      </c>
      <c r="AU279" s="176" t="s">
        <v>1257</v>
      </c>
      <c r="AY279" s="176" t="s">
        <v>1317</v>
      </c>
      <c r="BE279" s="276">
        <f>IF(N279="základní",J279,0)</f>
        <v>0</v>
      </c>
      <c r="BF279" s="276">
        <f>IF(N279="snížená",J279,0)</f>
        <v>0</v>
      </c>
      <c r="BG279" s="276">
        <f>IF(N279="zákl. přenesená",J279,0)</f>
        <v>0</v>
      </c>
      <c r="BH279" s="276">
        <f>IF(N279="sníž. přenesená",J279,0)</f>
        <v>0</v>
      </c>
      <c r="BI279" s="276">
        <f>IF(N279="nulová",J279,0)</f>
        <v>0</v>
      </c>
      <c r="BJ279" s="176" t="s">
        <v>1196</v>
      </c>
      <c r="BK279" s="276">
        <f>ROUND(I279*H279,2)</f>
        <v>0</v>
      </c>
      <c r="BL279" s="176" t="s">
        <v>1324</v>
      </c>
      <c r="BM279" s="176" t="s">
        <v>1896</v>
      </c>
    </row>
    <row r="280" spans="2:47" s="186" customFormat="1" ht="13.5">
      <c r="B280" s="187"/>
      <c r="D280" s="277" t="s">
        <v>1326</v>
      </c>
      <c r="F280" s="278" t="s">
        <v>1897</v>
      </c>
      <c r="I280" s="92"/>
      <c r="L280" s="187"/>
      <c r="M280" s="279"/>
      <c r="N280" s="188"/>
      <c r="O280" s="188"/>
      <c r="P280" s="188"/>
      <c r="Q280" s="188"/>
      <c r="R280" s="188"/>
      <c r="S280" s="188"/>
      <c r="T280" s="280"/>
      <c r="AT280" s="176" t="s">
        <v>1326</v>
      </c>
      <c r="AU280" s="176" t="s">
        <v>1257</v>
      </c>
    </row>
    <row r="281" spans="2:65" s="186" customFormat="1" ht="16.5" customHeight="1">
      <c r="B281" s="187"/>
      <c r="C281" s="297" t="s">
        <v>1608</v>
      </c>
      <c r="D281" s="297" t="s">
        <v>1382</v>
      </c>
      <c r="E281" s="298" t="s">
        <v>1898</v>
      </c>
      <c r="F281" s="299" t="s">
        <v>1899</v>
      </c>
      <c r="G281" s="300" t="s">
        <v>1782</v>
      </c>
      <c r="H281" s="301">
        <v>5</v>
      </c>
      <c r="I281" s="95"/>
      <c r="J281" s="302">
        <f>ROUND(I281*H281,2)</f>
        <v>0</v>
      </c>
      <c r="K281" s="299" t="s">
        <v>1177</v>
      </c>
      <c r="L281" s="303"/>
      <c r="M281" s="304" t="s">
        <v>1177</v>
      </c>
      <c r="N281" s="305" t="s">
        <v>1219</v>
      </c>
      <c r="O281" s="188"/>
      <c r="P281" s="274">
        <f>O281*H281</f>
        <v>0</v>
      </c>
      <c r="Q281" s="274">
        <v>0</v>
      </c>
      <c r="R281" s="274">
        <f>Q281*H281</f>
        <v>0</v>
      </c>
      <c r="S281" s="274">
        <v>0</v>
      </c>
      <c r="T281" s="275">
        <f>S281*H281</f>
        <v>0</v>
      </c>
      <c r="AR281" s="176" t="s">
        <v>1357</v>
      </c>
      <c r="AT281" s="176" t="s">
        <v>1382</v>
      </c>
      <c r="AU281" s="176" t="s">
        <v>1257</v>
      </c>
      <c r="AY281" s="176" t="s">
        <v>1317</v>
      </c>
      <c r="BE281" s="276">
        <f>IF(N281="základní",J281,0)</f>
        <v>0</v>
      </c>
      <c r="BF281" s="276">
        <f>IF(N281="snížená",J281,0)</f>
        <v>0</v>
      </c>
      <c r="BG281" s="276">
        <f>IF(N281="zákl. přenesená",J281,0)</f>
        <v>0</v>
      </c>
      <c r="BH281" s="276">
        <f>IF(N281="sníž. přenesená",J281,0)</f>
        <v>0</v>
      </c>
      <c r="BI281" s="276">
        <f>IF(N281="nulová",J281,0)</f>
        <v>0</v>
      </c>
      <c r="BJ281" s="176" t="s">
        <v>1196</v>
      </c>
      <c r="BK281" s="276">
        <f>ROUND(I281*H281,2)</f>
        <v>0</v>
      </c>
      <c r="BL281" s="176" t="s">
        <v>1324</v>
      </c>
      <c r="BM281" s="176" t="s">
        <v>1604</v>
      </c>
    </row>
    <row r="282" spans="2:47" s="186" customFormat="1" ht="13.5">
      <c r="B282" s="187"/>
      <c r="D282" s="277" t="s">
        <v>1326</v>
      </c>
      <c r="F282" s="278" t="s">
        <v>1899</v>
      </c>
      <c r="I282" s="92"/>
      <c r="L282" s="187"/>
      <c r="M282" s="279"/>
      <c r="N282" s="188"/>
      <c r="O282" s="188"/>
      <c r="P282" s="188"/>
      <c r="Q282" s="188"/>
      <c r="R282" s="188"/>
      <c r="S282" s="188"/>
      <c r="T282" s="280"/>
      <c r="AT282" s="176" t="s">
        <v>1326</v>
      </c>
      <c r="AU282" s="176" t="s">
        <v>1257</v>
      </c>
    </row>
    <row r="283" spans="2:65" s="186" customFormat="1" ht="16.5" customHeight="1">
      <c r="B283" s="187"/>
      <c r="C283" s="266" t="s">
        <v>1615</v>
      </c>
      <c r="D283" s="266" t="s">
        <v>1319</v>
      </c>
      <c r="E283" s="267" t="s">
        <v>1900</v>
      </c>
      <c r="F283" s="268" t="s">
        <v>1901</v>
      </c>
      <c r="G283" s="269" t="s">
        <v>1391</v>
      </c>
      <c r="H283" s="270">
        <v>9</v>
      </c>
      <c r="I283" s="91"/>
      <c r="J283" s="271">
        <f>ROUND(I283*H283,2)</f>
        <v>0</v>
      </c>
      <c r="K283" s="268" t="s">
        <v>1323</v>
      </c>
      <c r="L283" s="187"/>
      <c r="M283" s="272" t="s">
        <v>1177</v>
      </c>
      <c r="N283" s="273" t="s">
        <v>1219</v>
      </c>
      <c r="O283" s="188"/>
      <c r="P283" s="274">
        <f>O283*H283</f>
        <v>0</v>
      </c>
      <c r="Q283" s="274">
        <v>2E-05</v>
      </c>
      <c r="R283" s="274">
        <f>Q283*H283</f>
        <v>0.00018</v>
      </c>
      <c r="S283" s="274">
        <v>0</v>
      </c>
      <c r="T283" s="275">
        <f>S283*H283</f>
        <v>0</v>
      </c>
      <c r="AR283" s="176" t="s">
        <v>1324</v>
      </c>
      <c r="AT283" s="176" t="s">
        <v>1319</v>
      </c>
      <c r="AU283" s="176" t="s">
        <v>1257</v>
      </c>
      <c r="AY283" s="176" t="s">
        <v>1317</v>
      </c>
      <c r="BE283" s="276">
        <f>IF(N283="základní",J283,0)</f>
        <v>0</v>
      </c>
      <c r="BF283" s="276">
        <f>IF(N283="snížená",J283,0)</f>
        <v>0</v>
      </c>
      <c r="BG283" s="276">
        <f>IF(N283="zákl. přenesená",J283,0)</f>
        <v>0</v>
      </c>
      <c r="BH283" s="276">
        <f>IF(N283="sníž. přenesená",J283,0)</f>
        <v>0</v>
      </c>
      <c r="BI283" s="276">
        <f>IF(N283="nulová",J283,0)</f>
        <v>0</v>
      </c>
      <c r="BJ283" s="176" t="s">
        <v>1196</v>
      </c>
      <c r="BK283" s="276">
        <f>ROUND(I283*H283,2)</f>
        <v>0</v>
      </c>
      <c r="BL283" s="176" t="s">
        <v>1324</v>
      </c>
      <c r="BM283" s="176" t="s">
        <v>1608</v>
      </c>
    </row>
    <row r="284" spans="2:47" s="186" customFormat="1" ht="13.5">
      <c r="B284" s="187"/>
      <c r="D284" s="277" t="s">
        <v>1326</v>
      </c>
      <c r="F284" s="278" t="s">
        <v>1902</v>
      </c>
      <c r="I284" s="92"/>
      <c r="L284" s="187"/>
      <c r="M284" s="279"/>
      <c r="N284" s="188"/>
      <c r="O284" s="188"/>
      <c r="P284" s="188"/>
      <c r="Q284" s="188"/>
      <c r="R284" s="188"/>
      <c r="S284" s="188"/>
      <c r="T284" s="280"/>
      <c r="AT284" s="176" t="s">
        <v>1326</v>
      </c>
      <c r="AU284" s="176" t="s">
        <v>1257</v>
      </c>
    </row>
    <row r="285" spans="2:65" s="186" customFormat="1" ht="16.5" customHeight="1">
      <c r="B285" s="187"/>
      <c r="C285" s="297" t="s">
        <v>1620</v>
      </c>
      <c r="D285" s="297" t="s">
        <v>1382</v>
      </c>
      <c r="E285" s="298" t="s">
        <v>1903</v>
      </c>
      <c r="F285" s="299" t="s">
        <v>1904</v>
      </c>
      <c r="G285" s="300" t="s">
        <v>1782</v>
      </c>
      <c r="H285" s="301">
        <v>9</v>
      </c>
      <c r="I285" s="95"/>
      <c r="J285" s="302">
        <f>ROUND(I285*H285,2)</f>
        <v>0</v>
      </c>
      <c r="K285" s="299" t="s">
        <v>1177</v>
      </c>
      <c r="L285" s="303"/>
      <c r="M285" s="304" t="s">
        <v>1177</v>
      </c>
      <c r="N285" s="305" t="s">
        <v>1219</v>
      </c>
      <c r="O285" s="188"/>
      <c r="P285" s="274">
        <f>O285*H285</f>
        <v>0</v>
      </c>
      <c r="Q285" s="274">
        <v>0</v>
      </c>
      <c r="R285" s="274">
        <f>Q285*H285</f>
        <v>0</v>
      </c>
      <c r="S285" s="274">
        <v>0</v>
      </c>
      <c r="T285" s="275">
        <f>S285*H285</f>
        <v>0</v>
      </c>
      <c r="AR285" s="176" t="s">
        <v>1357</v>
      </c>
      <c r="AT285" s="176" t="s">
        <v>1382</v>
      </c>
      <c r="AU285" s="176" t="s">
        <v>1257</v>
      </c>
      <c r="AY285" s="176" t="s">
        <v>1317</v>
      </c>
      <c r="BE285" s="276">
        <f>IF(N285="základní",J285,0)</f>
        <v>0</v>
      </c>
      <c r="BF285" s="276">
        <f>IF(N285="snížená",J285,0)</f>
        <v>0</v>
      </c>
      <c r="BG285" s="276">
        <f>IF(N285="zákl. přenesená",J285,0)</f>
        <v>0</v>
      </c>
      <c r="BH285" s="276">
        <f>IF(N285="sníž. přenesená",J285,0)</f>
        <v>0</v>
      </c>
      <c r="BI285" s="276">
        <f>IF(N285="nulová",J285,0)</f>
        <v>0</v>
      </c>
      <c r="BJ285" s="176" t="s">
        <v>1196</v>
      </c>
      <c r="BK285" s="276">
        <f>ROUND(I285*H285,2)</f>
        <v>0</v>
      </c>
      <c r="BL285" s="176" t="s">
        <v>1324</v>
      </c>
      <c r="BM285" s="176" t="s">
        <v>1615</v>
      </c>
    </row>
    <row r="286" spans="2:47" s="186" customFormat="1" ht="13.5">
      <c r="B286" s="187"/>
      <c r="D286" s="277" t="s">
        <v>1326</v>
      </c>
      <c r="F286" s="278" t="s">
        <v>1904</v>
      </c>
      <c r="I286" s="92"/>
      <c r="L286" s="187"/>
      <c r="M286" s="279"/>
      <c r="N286" s="188"/>
      <c r="O286" s="188"/>
      <c r="P286" s="188"/>
      <c r="Q286" s="188"/>
      <c r="R286" s="188"/>
      <c r="S286" s="188"/>
      <c r="T286" s="280"/>
      <c r="AT286" s="176" t="s">
        <v>1326</v>
      </c>
      <c r="AU286" s="176" t="s">
        <v>1257</v>
      </c>
    </row>
    <row r="287" spans="2:65" s="186" customFormat="1" ht="16.5" customHeight="1">
      <c r="B287" s="187"/>
      <c r="C287" s="297" t="s">
        <v>1626</v>
      </c>
      <c r="D287" s="297" t="s">
        <v>1382</v>
      </c>
      <c r="E287" s="298" t="s">
        <v>1905</v>
      </c>
      <c r="F287" s="299" t="s">
        <v>1906</v>
      </c>
      <c r="G287" s="300" t="s">
        <v>1391</v>
      </c>
      <c r="H287" s="301">
        <v>9</v>
      </c>
      <c r="I287" s="95"/>
      <c r="J287" s="302">
        <f>ROUND(I287*H287,2)</f>
        <v>0</v>
      </c>
      <c r="K287" s="299" t="s">
        <v>1323</v>
      </c>
      <c r="L287" s="303"/>
      <c r="M287" s="304" t="s">
        <v>1177</v>
      </c>
      <c r="N287" s="305" t="s">
        <v>1219</v>
      </c>
      <c r="O287" s="188"/>
      <c r="P287" s="274">
        <f>O287*H287</f>
        <v>0</v>
      </c>
      <c r="Q287" s="274">
        <v>0.004</v>
      </c>
      <c r="R287" s="274">
        <f>Q287*H287</f>
        <v>0.036000000000000004</v>
      </c>
      <c r="S287" s="274">
        <v>0</v>
      </c>
      <c r="T287" s="275">
        <f>S287*H287</f>
        <v>0</v>
      </c>
      <c r="AR287" s="176" t="s">
        <v>1357</v>
      </c>
      <c r="AT287" s="176" t="s">
        <v>1382</v>
      </c>
      <c r="AU287" s="176" t="s">
        <v>1257</v>
      </c>
      <c r="AY287" s="176" t="s">
        <v>1317</v>
      </c>
      <c r="BE287" s="276">
        <f>IF(N287="základní",J287,0)</f>
        <v>0</v>
      </c>
      <c r="BF287" s="276">
        <f>IF(N287="snížená",J287,0)</f>
        <v>0</v>
      </c>
      <c r="BG287" s="276">
        <f>IF(N287="zákl. přenesená",J287,0)</f>
        <v>0</v>
      </c>
      <c r="BH287" s="276">
        <f>IF(N287="sníž. přenesená",J287,0)</f>
        <v>0</v>
      </c>
      <c r="BI287" s="276">
        <f>IF(N287="nulová",J287,0)</f>
        <v>0</v>
      </c>
      <c r="BJ287" s="176" t="s">
        <v>1196</v>
      </c>
      <c r="BK287" s="276">
        <f>ROUND(I287*H287,2)</f>
        <v>0</v>
      </c>
      <c r="BL287" s="176" t="s">
        <v>1324</v>
      </c>
      <c r="BM287" s="176" t="s">
        <v>1907</v>
      </c>
    </row>
    <row r="288" spans="2:47" s="186" customFormat="1" ht="13.5">
      <c r="B288" s="187"/>
      <c r="D288" s="277" t="s">
        <v>1326</v>
      </c>
      <c r="F288" s="278" t="s">
        <v>1908</v>
      </c>
      <c r="I288" s="92"/>
      <c r="L288" s="187"/>
      <c r="M288" s="279"/>
      <c r="N288" s="188"/>
      <c r="O288" s="188"/>
      <c r="P288" s="188"/>
      <c r="Q288" s="188"/>
      <c r="R288" s="188"/>
      <c r="S288" s="188"/>
      <c r="T288" s="280"/>
      <c r="AT288" s="176" t="s">
        <v>1326</v>
      </c>
      <c r="AU288" s="176" t="s">
        <v>1257</v>
      </c>
    </row>
    <row r="289" spans="2:65" s="186" customFormat="1" ht="16.5" customHeight="1">
      <c r="B289" s="187"/>
      <c r="C289" s="266" t="s">
        <v>1632</v>
      </c>
      <c r="D289" s="266" t="s">
        <v>1319</v>
      </c>
      <c r="E289" s="267" t="s">
        <v>1909</v>
      </c>
      <c r="F289" s="268" t="s">
        <v>1910</v>
      </c>
      <c r="G289" s="269" t="s">
        <v>1391</v>
      </c>
      <c r="H289" s="270">
        <v>2</v>
      </c>
      <c r="I289" s="91"/>
      <c r="J289" s="271">
        <f>ROUND(I289*H289,2)</f>
        <v>0</v>
      </c>
      <c r="K289" s="268" t="s">
        <v>1323</v>
      </c>
      <c r="L289" s="187"/>
      <c r="M289" s="272" t="s">
        <v>1177</v>
      </c>
      <c r="N289" s="273" t="s">
        <v>1219</v>
      </c>
      <c r="O289" s="188"/>
      <c r="P289" s="274">
        <f>O289*H289</f>
        <v>0</v>
      </c>
      <c r="Q289" s="274">
        <v>0.00034</v>
      </c>
      <c r="R289" s="274">
        <f>Q289*H289</f>
        <v>0.00068</v>
      </c>
      <c r="S289" s="274">
        <v>0</v>
      </c>
      <c r="T289" s="275">
        <f>S289*H289</f>
        <v>0</v>
      </c>
      <c r="AR289" s="176" t="s">
        <v>1324</v>
      </c>
      <c r="AT289" s="176" t="s">
        <v>1319</v>
      </c>
      <c r="AU289" s="176" t="s">
        <v>1257</v>
      </c>
      <c r="AY289" s="176" t="s">
        <v>1317</v>
      </c>
      <c r="BE289" s="276">
        <f>IF(N289="základní",J289,0)</f>
        <v>0</v>
      </c>
      <c r="BF289" s="276">
        <f>IF(N289="snížená",J289,0)</f>
        <v>0</v>
      </c>
      <c r="BG289" s="276">
        <f>IF(N289="zákl. přenesená",J289,0)</f>
        <v>0</v>
      </c>
      <c r="BH289" s="276">
        <f>IF(N289="sníž. přenesená",J289,0)</f>
        <v>0</v>
      </c>
      <c r="BI289" s="276">
        <f>IF(N289="nulová",J289,0)</f>
        <v>0</v>
      </c>
      <c r="BJ289" s="176" t="s">
        <v>1196</v>
      </c>
      <c r="BK289" s="276">
        <f>ROUND(I289*H289,2)</f>
        <v>0</v>
      </c>
      <c r="BL289" s="176" t="s">
        <v>1324</v>
      </c>
      <c r="BM289" s="176" t="s">
        <v>1626</v>
      </c>
    </row>
    <row r="290" spans="2:47" s="186" customFormat="1" ht="13.5">
      <c r="B290" s="187"/>
      <c r="D290" s="277" t="s">
        <v>1326</v>
      </c>
      <c r="F290" s="278" t="s">
        <v>1911</v>
      </c>
      <c r="I290" s="92"/>
      <c r="L290" s="187"/>
      <c r="M290" s="279"/>
      <c r="N290" s="188"/>
      <c r="O290" s="188"/>
      <c r="P290" s="188"/>
      <c r="Q290" s="188"/>
      <c r="R290" s="188"/>
      <c r="S290" s="188"/>
      <c r="T290" s="280"/>
      <c r="AT290" s="176" t="s">
        <v>1326</v>
      </c>
      <c r="AU290" s="176" t="s">
        <v>1257</v>
      </c>
    </row>
    <row r="291" spans="2:65" s="186" customFormat="1" ht="25.5" customHeight="1">
      <c r="B291" s="187"/>
      <c r="C291" s="297" t="s">
        <v>1639</v>
      </c>
      <c r="D291" s="297" t="s">
        <v>1382</v>
      </c>
      <c r="E291" s="298" t="s">
        <v>1912</v>
      </c>
      <c r="F291" s="299" t="s">
        <v>1913</v>
      </c>
      <c r="G291" s="300" t="s">
        <v>1391</v>
      </c>
      <c r="H291" s="301">
        <v>2</v>
      </c>
      <c r="I291" s="95"/>
      <c r="J291" s="302">
        <f>ROUND(I291*H291,2)</f>
        <v>0</v>
      </c>
      <c r="K291" s="299" t="s">
        <v>1323</v>
      </c>
      <c r="L291" s="303"/>
      <c r="M291" s="304" t="s">
        <v>1177</v>
      </c>
      <c r="N291" s="305" t="s">
        <v>1219</v>
      </c>
      <c r="O291" s="188"/>
      <c r="P291" s="274">
        <f>O291*H291</f>
        <v>0</v>
      </c>
      <c r="Q291" s="274">
        <v>0.048</v>
      </c>
      <c r="R291" s="274">
        <f>Q291*H291</f>
        <v>0.096</v>
      </c>
      <c r="S291" s="274">
        <v>0</v>
      </c>
      <c r="T291" s="275">
        <f>S291*H291</f>
        <v>0</v>
      </c>
      <c r="AR291" s="176" t="s">
        <v>1357</v>
      </c>
      <c r="AT291" s="176" t="s">
        <v>1382</v>
      </c>
      <c r="AU291" s="176" t="s">
        <v>1257</v>
      </c>
      <c r="AY291" s="176" t="s">
        <v>1317</v>
      </c>
      <c r="BE291" s="276">
        <f>IF(N291="základní",J291,0)</f>
        <v>0</v>
      </c>
      <c r="BF291" s="276">
        <f>IF(N291="snížená",J291,0)</f>
        <v>0</v>
      </c>
      <c r="BG291" s="276">
        <f>IF(N291="zákl. přenesená",J291,0)</f>
        <v>0</v>
      </c>
      <c r="BH291" s="276">
        <f>IF(N291="sníž. přenesená",J291,0)</f>
        <v>0</v>
      </c>
      <c r="BI291" s="276">
        <f>IF(N291="nulová",J291,0)</f>
        <v>0</v>
      </c>
      <c r="BJ291" s="176" t="s">
        <v>1196</v>
      </c>
      <c r="BK291" s="276">
        <f>ROUND(I291*H291,2)</f>
        <v>0</v>
      </c>
      <c r="BL291" s="176" t="s">
        <v>1324</v>
      </c>
      <c r="BM291" s="176" t="s">
        <v>1914</v>
      </c>
    </row>
    <row r="292" spans="2:47" s="186" customFormat="1" ht="13.5">
      <c r="B292" s="187"/>
      <c r="D292" s="277" t="s">
        <v>1326</v>
      </c>
      <c r="F292" s="278" t="s">
        <v>1915</v>
      </c>
      <c r="I292" s="92"/>
      <c r="L292" s="187"/>
      <c r="M292" s="279"/>
      <c r="N292" s="188"/>
      <c r="O292" s="188"/>
      <c r="P292" s="188"/>
      <c r="Q292" s="188"/>
      <c r="R292" s="188"/>
      <c r="S292" s="188"/>
      <c r="T292" s="280"/>
      <c r="AT292" s="176" t="s">
        <v>1326</v>
      </c>
      <c r="AU292" s="176" t="s">
        <v>1257</v>
      </c>
    </row>
    <row r="293" spans="2:65" s="186" customFormat="1" ht="16.5" customHeight="1">
      <c r="B293" s="187"/>
      <c r="C293" s="266" t="s">
        <v>1916</v>
      </c>
      <c r="D293" s="266" t="s">
        <v>1319</v>
      </c>
      <c r="E293" s="267" t="s">
        <v>1917</v>
      </c>
      <c r="F293" s="268" t="s">
        <v>1918</v>
      </c>
      <c r="G293" s="269" t="s">
        <v>1391</v>
      </c>
      <c r="H293" s="270">
        <v>9</v>
      </c>
      <c r="I293" s="91"/>
      <c r="J293" s="271">
        <f>ROUND(I293*H293,2)</f>
        <v>0</v>
      </c>
      <c r="K293" s="268" t="s">
        <v>1323</v>
      </c>
      <c r="L293" s="187"/>
      <c r="M293" s="272" t="s">
        <v>1177</v>
      </c>
      <c r="N293" s="273" t="s">
        <v>1219</v>
      </c>
      <c r="O293" s="188"/>
      <c r="P293" s="274">
        <f>O293*H293</f>
        <v>0</v>
      </c>
      <c r="Q293" s="274">
        <v>0</v>
      </c>
      <c r="R293" s="274">
        <f>Q293*H293</f>
        <v>0</v>
      </c>
      <c r="S293" s="274">
        <v>0</v>
      </c>
      <c r="T293" s="275">
        <f>S293*H293</f>
        <v>0</v>
      </c>
      <c r="AR293" s="176" t="s">
        <v>1324</v>
      </c>
      <c r="AT293" s="176" t="s">
        <v>1319</v>
      </c>
      <c r="AU293" s="176" t="s">
        <v>1257</v>
      </c>
      <c r="AY293" s="176" t="s">
        <v>1317</v>
      </c>
      <c r="BE293" s="276">
        <f>IF(N293="základní",J293,0)</f>
        <v>0</v>
      </c>
      <c r="BF293" s="276">
        <f>IF(N293="snížená",J293,0)</f>
        <v>0</v>
      </c>
      <c r="BG293" s="276">
        <f>IF(N293="zákl. přenesená",J293,0)</f>
        <v>0</v>
      </c>
      <c r="BH293" s="276">
        <f>IF(N293="sníž. přenesená",J293,0)</f>
        <v>0</v>
      </c>
      <c r="BI293" s="276">
        <f>IF(N293="nulová",J293,0)</f>
        <v>0</v>
      </c>
      <c r="BJ293" s="176" t="s">
        <v>1196</v>
      </c>
      <c r="BK293" s="276">
        <f>ROUND(I293*H293,2)</f>
        <v>0</v>
      </c>
      <c r="BL293" s="176" t="s">
        <v>1324</v>
      </c>
      <c r="BM293" s="176" t="s">
        <v>1639</v>
      </c>
    </row>
    <row r="294" spans="2:47" s="186" customFormat="1" ht="13.5">
      <c r="B294" s="187"/>
      <c r="D294" s="277" t="s">
        <v>1326</v>
      </c>
      <c r="F294" s="278" t="s">
        <v>1919</v>
      </c>
      <c r="I294" s="92"/>
      <c r="L294" s="187"/>
      <c r="M294" s="279"/>
      <c r="N294" s="188"/>
      <c r="O294" s="188"/>
      <c r="P294" s="188"/>
      <c r="Q294" s="188"/>
      <c r="R294" s="188"/>
      <c r="S294" s="188"/>
      <c r="T294" s="280"/>
      <c r="AT294" s="176" t="s">
        <v>1326</v>
      </c>
      <c r="AU294" s="176" t="s">
        <v>1257</v>
      </c>
    </row>
    <row r="295" spans="2:65" s="186" customFormat="1" ht="25.5" customHeight="1">
      <c r="B295" s="187"/>
      <c r="C295" s="297" t="s">
        <v>1920</v>
      </c>
      <c r="D295" s="297" t="s">
        <v>1382</v>
      </c>
      <c r="E295" s="298" t="s">
        <v>1921</v>
      </c>
      <c r="F295" s="299" t="s">
        <v>1922</v>
      </c>
      <c r="G295" s="300" t="s">
        <v>1391</v>
      </c>
      <c r="H295" s="301">
        <v>9</v>
      </c>
      <c r="I295" s="95"/>
      <c r="J295" s="302">
        <f>ROUND(I295*H295,2)</f>
        <v>0</v>
      </c>
      <c r="K295" s="299" t="s">
        <v>1323</v>
      </c>
      <c r="L295" s="303"/>
      <c r="M295" s="304" t="s">
        <v>1177</v>
      </c>
      <c r="N295" s="305" t="s">
        <v>1219</v>
      </c>
      <c r="O295" s="188"/>
      <c r="P295" s="274">
        <f>O295*H295</f>
        <v>0</v>
      </c>
      <c r="Q295" s="274">
        <v>0.0027</v>
      </c>
      <c r="R295" s="274">
        <f>Q295*H295</f>
        <v>0.024300000000000002</v>
      </c>
      <c r="S295" s="274">
        <v>0</v>
      </c>
      <c r="T295" s="275">
        <f>S295*H295</f>
        <v>0</v>
      </c>
      <c r="AR295" s="176" t="s">
        <v>1357</v>
      </c>
      <c r="AT295" s="176" t="s">
        <v>1382</v>
      </c>
      <c r="AU295" s="176" t="s">
        <v>1257</v>
      </c>
      <c r="AY295" s="176" t="s">
        <v>1317</v>
      </c>
      <c r="BE295" s="276">
        <f>IF(N295="základní",J295,0)</f>
        <v>0</v>
      </c>
      <c r="BF295" s="276">
        <f>IF(N295="snížená",J295,0)</f>
        <v>0</v>
      </c>
      <c r="BG295" s="276">
        <f>IF(N295="zákl. přenesená",J295,0)</f>
        <v>0</v>
      </c>
      <c r="BH295" s="276">
        <f>IF(N295="sníž. přenesená",J295,0)</f>
        <v>0</v>
      </c>
      <c r="BI295" s="276">
        <f>IF(N295="nulová",J295,0)</f>
        <v>0</v>
      </c>
      <c r="BJ295" s="176" t="s">
        <v>1196</v>
      </c>
      <c r="BK295" s="276">
        <f>ROUND(I295*H295,2)</f>
        <v>0</v>
      </c>
      <c r="BL295" s="176" t="s">
        <v>1324</v>
      </c>
      <c r="BM295" s="176" t="s">
        <v>1923</v>
      </c>
    </row>
    <row r="296" spans="2:47" s="186" customFormat="1" ht="13.5">
      <c r="B296" s="187"/>
      <c r="D296" s="277" t="s">
        <v>1326</v>
      </c>
      <c r="F296" s="278" t="s">
        <v>1924</v>
      </c>
      <c r="I296" s="92"/>
      <c r="L296" s="187"/>
      <c r="M296" s="279"/>
      <c r="N296" s="188"/>
      <c r="O296" s="188"/>
      <c r="P296" s="188"/>
      <c r="Q296" s="188"/>
      <c r="R296" s="188"/>
      <c r="S296" s="188"/>
      <c r="T296" s="280"/>
      <c r="AT296" s="176" t="s">
        <v>1326</v>
      </c>
      <c r="AU296" s="176" t="s">
        <v>1257</v>
      </c>
    </row>
    <row r="297" spans="2:63" s="254" customFormat="1" ht="37.35" customHeight="1">
      <c r="B297" s="253"/>
      <c r="D297" s="255" t="s">
        <v>1247</v>
      </c>
      <c r="E297" s="256" t="s">
        <v>1637</v>
      </c>
      <c r="F297" s="256" t="s">
        <v>1638</v>
      </c>
      <c r="I297" s="90"/>
      <c r="J297" s="257">
        <f>BK297</f>
        <v>0</v>
      </c>
      <c r="L297" s="253"/>
      <c r="M297" s="258"/>
      <c r="N297" s="259"/>
      <c r="O297" s="259"/>
      <c r="P297" s="260">
        <f>SUM(P298:P299)</f>
        <v>0</v>
      </c>
      <c r="Q297" s="259"/>
      <c r="R297" s="260">
        <f>SUM(R298:R299)</f>
        <v>0</v>
      </c>
      <c r="S297" s="259"/>
      <c r="T297" s="261">
        <f>SUM(T298:T299)</f>
        <v>0</v>
      </c>
      <c r="AR297" s="255" t="s">
        <v>1324</v>
      </c>
      <c r="AT297" s="262" t="s">
        <v>1247</v>
      </c>
      <c r="AU297" s="262" t="s">
        <v>1248</v>
      </c>
      <c r="AY297" s="255" t="s">
        <v>1317</v>
      </c>
      <c r="BK297" s="263">
        <f>SUM(BK298:BK299)</f>
        <v>0</v>
      </c>
    </row>
    <row r="298" spans="2:65" s="186" customFormat="1" ht="16.5" customHeight="1">
      <c r="B298" s="187"/>
      <c r="C298" s="266" t="s">
        <v>1925</v>
      </c>
      <c r="D298" s="266" t="s">
        <v>1319</v>
      </c>
      <c r="E298" s="267" t="s">
        <v>1926</v>
      </c>
      <c r="F298" s="268" t="s">
        <v>1927</v>
      </c>
      <c r="G298" s="269" t="s">
        <v>1642</v>
      </c>
      <c r="H298" s="270">
        <v>291.495</v>
      </c>
      <c r="I298" s="91"/>
      <c r="J298" s="271">
        <f>ROUND(I298*H298,2)</f>
        <v>0</v>
      </c>
      <c r="K298" s="268" t="s">
        <v>1323</v>
      </c>
      <c r="L298" s="187"/>
      <c r="M298" s="272" t="s">
        <v>1177</v>
      </c>
      <c r="N298" s="273" t="s">
        <v>1219</v>
      </c>
      <c r="O298" s="188"/>
      <c r="P298" s="274">
        <f>O298*H298</f>
        <v>0</v>
      </c>
      <c r="Q298" s="274">
        <v>0</v>
      </c>
      <c r="R298" s="274">
        <f>Q298*H298</f>
        <v>0</v>
      </c>
      <c r="S298" s="274">
        <v>0</v>
      </c>
      <c r="T298" s="275">
        <f>S298*H298</f>
        <v>0</v>
      </c>
      <c r="AR298" s="176" t="s">
        <v>1324</v>
      </c>
      <c r="AT298" s="176" t="s">
        <v>1319</v>
      </c>
      <c r="AU298" s="176" t="s">
        <v>1196</v>
      </c>
      <c r="AY298" s="176" t="s">
        <v>1317</v>
      </c>
      <c r="BE298" s="276">
        <f>IF(N298="základní",J298,0)</f>
        <v>0</v>
      </c>
      <c r="BF298" s="276">
        <f>IF(N298="snížená",J298,0)</f>
        <v>0</v>
      </c>
      <c r="BG298" s="276">
        <f>IF(N298="zákl. přenesená",J298,0)</f>
        <v>0</v>
      </c>
      <c r="BH298" s="276">
        <f>IF(N298="sníž. přenesená",J298,0)</f>
        <v>0</v>
      </c>
      <c r="BI298" s="276">
        <f>IF(N298="nulová",J298,0)</f>
        <v>0</v>
      </c>
      <c r="BJ298" s="176" t="s">
        <v>1196</v>
      </c>
      <c r="BK298" s="276">
        <f>ROUND(I298*H298,2)</f>
        <v>0</v>
      </c>
      <c r="BL298" s="176" t="s">
        <v>1324</v>
      </c>
      <c r="BM298" s="176" t="s">
        <v>1920</v>
      </c>
    </row>
    <row r="299" spans="2:47" s="186" customFormat="1" ht="13.5">
      <c r="B299" s="187"/>
      <c r="D299" s="277" t="s">
        <v>1326</v>
      </c>
      <c r="F299" s="278" t="s">
        <v>1928</v>
      </c>
      <c r="I299" s="92"/>
      <c r="L299" s="187"/>
      <c r="M299" s="279"/>
      <c r="N299" s="188"/>
      <c r="O299" s="188"/>
      <c r="P299" s="188"/>
      <c r="Q299" s="188"/>
      <c r="R299" s="188"/>
      <c r="S299" s="188"/>
      <c r="T299" s="280"/>
      <c r="AT299" s="176" t="s">
        <v>1326</v>
      </c>
      <c r="AU299" s="176" t="s">
        <v>1196</v>
      </c>
    </row>
    <row r="300" spans="2:63" s="254" customFormat="1" ht="37.35" customHeight="1">
      <c r="B300" s="253"/>
      <c r="D300" s="255" t="s">
        <v>1247</v>
      </c>
      <c r="E300" s="256" t="s">
        <v>1382</v>
      </c>
      <c r="F300" s="256" t="s">
        <v>1929</v>
      </c>
      <c r="I300" s="90"/>
      <c r="J300" s="257">
        <f>BK300</f>
        <v>0</v>
      </c>
      <c r="L300" s="253"/>
      <c r="M300" s="258"/>
      <c r="N300" s="259"/>
      <c r="O300" s="259"/>
      <c r="P300" s="260">
        <f>P301+P307</f>
        <v>0</v>
      </c>
      <c r="Q300" s="259"/>
      <c r="R300" s="260">
        <f>R301+R307</f>
        <v>0.10579</v>
      </c>
      <c r="S300" s="259"/>
      <c r="T300" s="261">
        <f>T301+T307</f>
        <v>0</v>
      </c>
      <c r="AR300" s="255" t="s">
        <v>1329</v>
      </c>
      <c r="AT300" s="262" t="s">
        <v>1247</v>
      </c>
      <c r="AU300" s="262" t="s">
        <v>1248</v>
      </c>
      <c r="AY300" s="255" t="s">
        <v>1317</v>
      </c>
      <c r="BK300" s="263">
        <f>BK301+BK307</f>
        <v>0</v>
      </c>
    </row>
    <row r="301" spans="2:63" s="254" customFormat="1" ht="19.9" customHeight="1">
      <c r="B301" s="253"/>
      <c r="D301" s="255" t="s">
        <v>1247</v>
      </c>
      <c r="E301" s="264" t="s">
        <v>1930</v>
      </c>
      <c r="F301" s="264" t="s">
        <v>1931</v>
      </c>
      <c r="I301" s="90"/>
      <c r="J301" s="265">
        <f>BK301</f>
        <v>0</v>
      </c>
      <c r="L301" s="253"/>
      <c r="M301" s="258"/>
      <c r="N301" s="259"/>
      <c r="O301" s="259"/>
      <c r="P301" s="260">
        <f>SUM(P302:P306)</f>
        <v>0</v>
      </c>
      <c r="Q301" s="259"/>
      <c r="R301" s="260">
        <f>SUM(R302:R306)</f>
        <v>0.01635</v>
      </c>
      <c r="S301" s="259"/>
      <c r="T301" s="261">
        <f>SUM(T302:T306)</f>
        <v>0</v>
      </c>
      <c r="AR301" s="255" t="s">
        <v>1329</v>
      </c>
      <c r="AT301" s="262" t="s">
        <v>1247</v>
      </c>
      <c r="AU301" s="262" t="s">
        <v>1196</v>
      </c>
      <c r="AY301" s="255" t="s">
        <v>1317</v>
      </c>
      <c r="BK301" s="263">
        <f>SUM(BK302:BK306)</f>
        <v>0</v>
      </c>
    </row>
    <row r="302" spans="2:65" s="186" customFormat="1" ht="25.5" customHeight="1">
      <c r="B302" s="187"/>
      <c r="C302" s="266" t="s">
        <v>1932</v>
      </c>
      <c r="D302" s="266" t="s">
        <v>1319</v>
      </c>
      <c r="E302" s="267" t="s">
        <v>1933</v>
      </c>
      <c r="F302" s="268" t="s">
        <v>1934</v>
      </c>
      <c r="G302" s="269" t="s">
        <v>1432</v>
      </c>
      <c r="H302" s="270">
        <v>327</v>
      </c>
      <c r="I302" s="91"/>
      <c r="J302" s="271">
        <f>ROUND(I302*H302,2)</f>
        <v>0</v>
      </c>
      <c r="K302" s="268" t="s">
        <v>1323</v>
      </c>
      <c r="L302" s="187"/>
      <c r="M302" s="272" t="s">
        <v>1177</v>
      </c>
      <c r="N302" s="273" t="s">
        <v>1219</v>
      </c>
      <c r="O302" s="188"/>
      <c r="P302" s="274">
        <f>O302*H302</f>
        <v>0</v>
      </c>
      <c r="Q302" s="274">
        <v>0</v>
      </c>
      <c r="R302" s="274">
        <f>Q302*H302</f>
        <v>0</v>
      </c>
      <c r="S302" s="274">
        <v>0</v>
      </c>
      <c r="T302" s="275">
        <f>S302*H302</f>
        <v>0</v>
      </c>
      <c r="AR302" s="176" t="s">
        <v>1626</v>
      </c>
      <c r="AT302" s="176" t="s">
        <v>1319</v>
      </c>
      <c r="AU302" s="176" t="s">
        <v>1257</v>
      </c>
      <c r="AY302" s="176" t="s">
        <v>1317</v>
      </c>
      <c r="BE302" s="276">
        <f>IF(N302="základní",J302,0)</f>
        <v>0</v>
      </c>
      <c r="BF302" s="276">
        <f>IF(N302="snížená",J302,0)</f>
        <v>0</v>
      </c>
      <c r="BG302" s="276">
        <f>IF(N302="zákl. přenesená",J302,0)</f>
        <v>0</v>
      </c>
      <c r="BH302" s="276">
        <f>IF(N302="sníž. přenesená",J302,0)</f>
        <v>0</v>
      </c>
      <c r="BI302" s="276">
        <f>IF(N302="nulová",J302,0)</f>
        <v>0</v>
      </c>
      <c r="BJ302" s="176" t="s">
        <v>1196</v>
      </c>
      <c r="BK302" s="276">
        <f>ROUND(I302*H302,2)</f>
        <v>0</v>
      </c>
      <c r="BL302" s="176" t="s">
        <v>1626</v>
      </c>
      <c r="BM302" s="176" t="s">
        <v>1925</v>
      </c>
    </row>
    <row r="303" spans="2:47" s="186" customFormat="1" ht="13.5">
      <c r="B303" s="187"/>
      <c r="D303" s="277" t="s">
        <v>1326</v>
      </c>
      <c r="F303" s="278" t="s">
        <v>1935</v>
      </c>
      <c r="I303" s="92"/>
      <c r="L303" s="187"/>
      <c r="M303" s="279"/>
      <c r="N303" s="188"/>
      <c r="O303" s="188"/>
      <c r="P303" s="188"/>
      <c r="Q303" s="188"/>
      <c r="R303" s="188"/>
      <c r="S303" s="188"/>
      <c r="T303" s="280"/>
      <c r="AT303" s="176" t="s">
        <v>1326</v>
      </c>
      <c r="AU303" s="176" t="s">
        <v>1257</v>
      </c>
    </row>
    <row r="304" spans="2:47" s="186" customFormat="1" ht="27">
      <c r="B304" s="187"/>
      <c r="D304" s="277" t="s">
        <v>1509</v>
      </c>
      <c r="F304" s="306" t="s">
        <v>1936</v>
      </c>
      <c r="I304" s="92"/>
      <c r="L304" s="187"/>
      <c r="M304" s="279"/>
      <c r="N304" s="188"/>
      <c r="O304" s="188"/>
      <c r="P304" s="188"/>
      <c r="Q304" s="188"/>
      <c r="R304" s="188"/>
      <c r="S304" s="188"/>
      <c r="T304" s="280"/>
      <c r="AT304" s="176" t="s">
        <v>1509</v>
      </c>
      <c r="AU304" s="176" t="s">
        <v>1257</v>
      </c>
    </row>
    <row r="305" spans="2:65" s="186" customFormat="1" ht="16.5" customHeight="1">
      <c r="B305" s="187"/>
      <c r="C305" s="297" t="s">
        <v>1937</v>
      </c>
      <c r="D305" s="297" t="s">
        <v>1382</v>
      </c>
      <c r="E305" s="298" t="s">
        <v>1938</v>
      </c>
      <c r="F305" s="299" t="s">
        <v>1939</v>
      </c>
      <c r="G305" s="300" t="s">
        <v>1432</v>
      </c>
      <c r="H305" s="301">
        <v>327</v>
      </c>
      <c r="I305" s="95"/>
      <c r="J305" s="302">
        <f>ROUND(I305*H305,2)</f>
        <v>0</v>
      </c>
      <c r="K305" s="299" t="s">
        <v>1323</v>
      </c>
      <c r="L305" s="303"/>
      <c r="M305" s="304" t="s">
        <v>1177</v>
      </c>
      <c r="N305" s="305" t="s">
        <v>1219</v>
      </c>
      <c r="O305" s="188"/>
      <c r="P305" s="274">
        <f>O305*H305</f>
        <v>0</v>
      </c>
      <c r="Q305" s="274">
        <v>5E-05</v>
      </c>
      <c r="R305" s="274">
        <f>Q305*H305</f>
        <v>0.01635</v>
      </c>
      <c r="S305" s="274">
        <v>0</v>
      </c>
      <c r="T305" s="275">
        <f>S305*H305</f>
        <v>0</v>
      </c>
      <c r="AR305" s="176" t="s">
        <v>1940</v>
      </c>
      <c r="AT305" s="176" t="s">
        <v>1382</v>
      </c>
      <c r="AU305" s="176" t="s">
        <v>1257</v>
      </c>
      <c r="AY305" s="176" t="s">
        <v>1317</v>
      </c>
      <c r="BE305" s="276">
        <f>IF(N305="základní",J305,0)</f>
        <v>0</v>
      </c>
      <c r="BF305" s="276">
        <f>IF(N305="snížená",J305,0)</f>
        <v>0</v>
      </c>
      <c r="BG305" s="276">
        <f>IF(N305="zákl. přenesená",J305,0)</f>
        <v>0</v>
      </c>
      <c r="BH305" s="276">
        <f>IF(N305="sníž. přenesená",J305,0)</f>
        <v>0</v>
      </c>
      <c r="BI305" s="276">
        <f>IF(N305="nulová",J305,0)</f>
        <v>0</v>
      </c>
      <c r="BJ305" s="176" t="s">
        <v>1196</v>
      </c>
      <c r="BK305" s="276">
        <f>ROUND(I305*H305,2)</f>
        <v>0</v>
      </c>
      <c r="BL305" s="176" t="s">
        <v>1626</v>
      </c>
      <c r="BM305" s="176" t="s">
        <v>1932</v>
      </c>
    </row>
    <row r="306" spans="2:47" s="186" customFormat="1" ht="13.5">
      <c r="B306" s="187"/>
      <c r="D306" s="277" t="s">
        <v>1326</v>
      </c>
      <c r="F306" s="278" t="s">
        <v>1941</v>
      </c>
      <c r="I306" s="92"/>
      <c r="L306" s="187"/>
      <c r="M306" s="279"/>
      <c r="N306" s="188"/>
      <c r="O306" s="188"/>
      <c r="P306" s="188"/>
      <c r="Q306" s="188"/>
      <c r="R306" s="188"/>
      <c r="S306" s="188"/>
      <c r="T306" s="280"/>
      <c r="AT306" s="176" t="s">
        <v>1326</v>
      </c>
      <c r="AU306" s="176" t="s">
        <v>1257</v>
      </c>
    </row>
    <row r="307" spans="2:63" s="254" customFormat="1" ht="29.85" customHeight="1">
      <c r="B307" s="253"/>
      <c r="D307" s="255" t="s">
        <v>1247</v>
      </c>
      <c r="E307" s="264" t="s">
        <v>1942</v>
      </c>
      <c r="F307" s="264" t="s">
        <v>1943</v>
      </c>
      <c r="I307" s="90"/>
      <c r="J307" s="265">
        <f>BK307</f>
        <v>0</v>
      </c>
      <c r="L307" s="253"/>
      <c r="M307" s="258"/>
      <c r="N307" s="259"/>
      <c r="O307" s="259"/>
      <c r="P307" s="260">
        <f>SUM(P308:P314)</f>
        <v>0</v>
      </c>
      <c r="Q307" s="259"/>
      <c r="R307" s="260">
        <f>SUM(R308:R314)</f>
        <v>0.08943999999999999</v>
      </c>
      <c r="S307" s="259"/>
      <c r="T307" s="261">
        <f>SUM(T308:T314)</f>
        <v>0</v>
      </c>
      <c r="AR307" s="255" t="s">
        <v>1329</v>
      </c>
      <c r="AT307" s="262" t="s">
        <v>1247</v>
      </c>
      <c r="AU307" s="262" t="s">
        <v>1196</v>
      </c>
      <c r="AY307" s="255" t="s">
        <v>1317</v>
      </c>
      <c r="BK307" s="263">
        <f>SUM(BK308:BK314)</f>
        <v>0</v>
      </c>
    </row>
    <row r="308" spans="2:65" s="186" customFormat="1" ht="16.5" customHeight="1">
      <c r="B308" s="187"/>
      <c r="C308" s="266" t="s">
        <v>1944</v>
      </c>
      <c r="D308" s="266" t="s">
        <v>1319</v>
      </c>
      <c r="E308" s="267" t="s">
        <v>1945</v>
      </c>
      <c r="F308" s="268" t="s">
        <v>1946</v>
      </c>
      <c r="G308" s="269" t="s">
        <v>1432</v>
      </c>
      <c r="H308" s="270">
        <v>4</v>
      </c>
      <c r="I308" s="91"/>
      <c r="J308" s="271">
        <f>ROUND(I308*H308,2)</f>
        <v>0</v>
      </c>
      <c r="K308" s="268" t="s">
        <v>1323</v>
      </c>
      <c r="L308" s="187"/>
      <c r="M308" s="272" t="s">
        <v>1177</v>
      </c>
      <c r="N308" s="273" t="s">
        <v>1219</v>
      </c>
      <c r="O308" s="188"/>
      <c r="P308" s="274">
        <f>O308*H308</f>
        <v>0</v>
      </c>
      <c r="Q308" s="274">
        <v>0.00029</v>
      </c>
      <c r="R308" s="274">
        <f>Q308*H308</f>
        <v>0.00116</v>
      </c>
      <c r="S308" s="274">
        <v>0</v>
      </c>
      <c r="T308" s="275">
        <f>S308*H308</f>
        <v>0</v>
      </c>
      <c r="AR308" s="176" t="s">
        <v>1626</v>
      </c>
      <c r="AT308" s="176" t="s">
        <v>1319</v>
      </c>
      <c r="AU308" s="176" t="s">
        <v>1257</v>
      </c>
      <c r="AY308" s="176" t="s">
        <v>1317</v>
      </c>
      <c r="BE308" s="276">
        <f>IF(N308="základní",J308,0)</f>
        <v>0</v>
      </c>
      <c r="BF308" s="276">
        <f>IF(N308="snížená",J308,0)</f>
        <v>0</v>
      </c>
      <c r="BG308" s="276">
        <f>IF(N308="zákl. přenesená",J308,0)</f>
        <v>0</v>
      </c>
      <c r="BH308" s="276">
        <f>IF(N308="sníž. přenesená",J308,0)</f>
        <v>0</v>
      </c>
      <c r="BI308" s="276">
        <f>IF(N308="nulová",J308,0)</f>
        <v>0</v>
      </c>
      <c r="BJ308" s="176" t="s">
        <v>1196</v>
      </c>
      <c r="BK308" s="276">
        <f>ROUND(I308*H308,2)</f>
        <v>0</v>
      </c>
      <c r="BL308" s="176" t="s">
        <v>1626</v>
      </c>
      <c r="BM308" s="176" t="s">
        <v>1947</v>
      </c>
    </row>
    <row r="309" spans="2:47" s="186" customFormat="1" ht="13.5">
      <c r="B309" s="187"/>
      <c r="D309" s="277" t="s">
        <v>1326</v>
      </c>
      <c r="F309" s="278" t="s">
        <v>1948</v>
      </c>
      <c r="I309" s="92"/>
      <c r="L309" s="187"/>
      <c r="M309" s="279"/>
      <c r="N309" s="188"/>
      <c r="O309" s="188"/>
      <c r="P309" s="188"/>
      <c r="Q309" s="188"/>
      <c r="R309" s="188"/>
      <c r="S309" s="188"/>
      <c r="T309" s="280"/>
      <c r="AT309" s="176" t="s">
        <v>1326</v>
      </c>
      <c r="AU309" s="176" t="s">
        <v>1257</v>
      </c>
    </row>
    <row r="310" spans="2:65" s="186" customFormat="1" ht="16.5" customHeight="1">
      <c r="B310" s="187"/>
      <c r="C310" s="297" t="s">
        <v>1949</v>
      </c>
      <c r="D310" s="297" t="s">
        <v>1382</v>
      </c>
      <c r="E310" s="298" t="s">
        <v>1950</v>
      </c>
      <c r="F310" s="299" t="s">
        <v>1951</v>
      </c>
      <c r="G310" s="300" t="s">
        <v>1432</v>
      </c>
      <c r="H310" s="301">
        <v>4</v>
      </c>
      <c r="I310" s="95"/>
      <c r="J310" s="302">
        <f>ROUND(I310*H310,2)</f>
        <v>0</v>
      </c>
      <c r="K310" s="299" t="s">
        <v>1323</v>
      </c>
      <c r="L310" s="303"/>
      <c r="M310" s="304" t="s">
        <v>1177</v>
      </c>
      <c r="N310" s="305" t="s">
        <v>1219</v>
      </c>
      <c r="O310" s="188"/>
      <c r="P310" s="274">
        <f>O310*H310</f>
        <v>0</v>
      </c>
      <c r="Q310" s="274">
        <v>0.01715</v>
      </c>
      <c r="R310" s="274">
        <f>Q310*H310</f>
        <v>0.0686</v>
      </c>
      <c r="S310" s="274">
        <v>0</v>
      </c>
      <c r="T310" s="275">
        <f>S310*H310</f>
        <v>0</v>
      </c>
      <c r="AR310" s="176" t="s">
        <v>1940</v>
      </c>
      <c r="AT310" s="176" t="s">
        <v>1382</v>
      </c>
      <c r="AU310" s="176" t="s">
        <v>1257</v>
      </c>
      <c r="AY310" s="176" t="s">
        <v>1317</v>
      </c>
      <c r="BE310" s="276">
        <f>IF(N310="základní",J310,0)</f>
        <v>0</v>
      </c>
      <c r="BF310" s="276">
        <f>IF(N310="snížená",J310,0)</f>
        <v>0</v>
      </c>
      <c r="BG310" s="276">
        <f>IF(N310="zákl. přenesená",J310,0)</f>
        <v>0</v>
      </c>
      <c r="BH310" s="276">
        <f>IF(N310="sníž. přenesená",J310,0)</f>
        <v>0</v>
      </c>
      <c r="BI310" s="276">
        <f>IF(N310="nulová",J310,0)</f>
        <v>0</v>
      </c>
      <c r="BJ310" s="176" t="s">
        <v>1196</v>
      </c>
      <c r="BK310" s="276">
        <f>ROUND(I310*H310,2)</f>
        <v>0</v>
      </c>
      <c r="BL310" s="176" t="s">
        <v>1626</v>
      </c>
      <c r="BM310" s="176" t="s">
        <v>1952</v>
      </c>
    </row>
    <row r="311" spans="2:47" s="186" customFormat="1" ht="13.5">
      <c r="B311" s="187"/>
      <c r="D311" s="277" t="s">
        <v>1326</v>
      </c>
      <c r="F311" s="278" t="s">
        <v>1951</v>
      </c>
      <c r="I311" s="92"/>
      <c r="L311" s="187"/>
      <c r="M311" s="279"/>
      <c r="N311" s="188"/>
      <c r="O311" s="188"/>
      <c r="P311" s="188"/>
      <c r="Q311" s="188"/>
      <c r="R311" s="188"/>
      <c r="S311" s="188"/>
      <c r="T311" s="280"/>
      <c r="AT311" s="176" t="s">
        <v>1326</v>
      </c>
      <c r="AU311" s="176" t="s">
        <v>1257</v>
      </c>
    </row>
    <row r="312" spans="2:65" s="186" customFormat="1" ht="16.5" customHeight="1">
      <c r="B312" s="187"/>
      <c r="C312" s="266" t="s">
        <v>1953</v>
      </c>
      <c r="D312" s="266" t="s">
        <v>1319</v>
      </c>
      <c r="E312" s="267" t="s">
        <v>1954</v>
      </c>
      <c r="F312" s="268" t="s">
        <v>1955</v>
      </c>
      <c r="G312" s="269" t="s">
        <v>1432</v>
      </c>
      <c r="H312" s="270">
        <v>4</v>
      </c>
      <c r="I312" s="91"/>
      <c r="J312" s="271">
        <f>ROUND(I312*H312,2)</f>
        <v>0</v>
      </c>
      <c r="K312" s="268" t="s">
        <v>1323</v>
      </c>
      <c r="L312" s="187"/>
      <c r="M312" s="272" t="s">
        <v>1177</v>
      </c>
      <c r="N312" s="273" t="s">
        <v>1219</v>
      </c>
      <c r="O312" s="188"/>
      <c r="P312" s="274">
        <f>O312*H312</f>
        <v>0</v>
      </c>
      <c r="Q312" s="274">
        <v>0.00492</v>
      </c>
      <c r="R312" s="274">
        <f>Q312*H312</f>
        <v>0.01968</v>
      </c>
      <c r="S312" s="274">
        <v>0</v>
      </c>
      <c r="T312" s="275">
        <f>S312*H312</f>
        <v>0</v>
      </c>
      <c r="AR312" s="176" t="s">
        <v>1626</v>
      </c>
      <c r="AT312" s="176" t="s">
        <v>1319</v>
      </c>
      <c r="AU312" s="176" t="s">
        <v>1257</v>
      </c>
      <c r="AY312" s="176" t="s">
        <v>1317</v>
      </c>
      <c r="BE312" s="276">
        <f>IF(N312="základní",J312,0)</f>
        <v>0</v>
      </c>
      <c r="BF312" s="276">
        <f>IF(N312="snížená",J312,0)</f>
        <v>0</v>
      </c>
      <c r="BG312" s="276">
        <f>IF(N312="zákl. přenesená",J312,0)</f>
        <v>0</v>
      </c>
      <c r="BH312" s="276">
        <f>IF(N312="sníž. přenesená",J312,0)</f>
        <v>0</v>
      </c>
      <c r="BI312" s="276">
        <f>IF(N312="nulová",J312,0)</f>
        <v>0</v>
      </c>
      <c r="BJ312" s="176" t="s">
        <v>1196</v>
      </c>
      <c r="BK312" s="276">
        <f>ROUND(I312*H312,2)</f>
        <v>0</v>
      </c>
      <c r="BL312" s="176" t="s">
        <v>1626</v>
      </c>
      <c r="BM312" s="176" t="s">
        <v>1949</v>
      </c>
    </row>
    <row r="313" spans="2:47" s="186" customFormat="1" ht="13.5">
      <c r="B313" s="187"/>
      <c r="D313" s="277" t="s">
        <v>1326</v>
      </c>
      <c r="F313" s="278" t="s">
        <v>1956</v>
      </c>
      <c r="L313" s="187"/>
      <c r="M313" s="279"/>
      <c r="N313" s="188"/>
      <c r="O313" s="188"/>
      <c r="P313" s="188"/>
      <c r="Q313" s="188"/>
      <c r="R313" s="188"/>
      <c r="S313" s="188"/>
      <c r="T313" s="280"/>
      <c r="AT313" s="176" t="s">
        <v>1326</v>
      </c>
      <c r="AU313" s="176" t="s">
        <v>1257</v>
      </c>
    </row>
    <row r="314" spans="2:47" s="186" customFormat="1" ht="27">
      <c r="B314" s="187"/>
      <c r="D314" s="277" t="s">
        <v>1509</v>
      </c>
      <c r="F314" s="306" t="s">
        <v>1957</v>
      </c>
      <c r="L314" s="187"/>
      <c r="M314" s="307"/>
      <c r="N314" s="308"/>
      <c r="O314" s="308"/>
      <c r="P314" s="308"/>
      <c r="Q314" s="308"/>
      <c r="R314" s="308"/>
      <c r="S314" s="308"/>
      <c r="T314" s="309"/>
      <c r="AT314" s="176" t="s">
        <v>1509</v>
      </c>
      <c r="AU314" s="176" t="s">
        <v>1257</v>
      </c>
    </row>
    <row r="315" spans="2:12" s="186" customFormat="1" ht="6.95" customHeight="1">
      <c r="B315" s="211"/>
      <c r="C315" s="212"/>
      <c r="D315" s="212"/>
      <c r="E315" s="212"/>
      <c r="F315" s="212"/>
      <c r="G315" s="212"/>
      <c r="H315" s="212"/>
      <c r="I315" s="212"/>
      <c r="J315" s="212"/>
      <c r="K315" s="212"/>
      <c r="L315" s="187"/>
    </row>
  </sheetData>
  <sheetProtection password="CC55" sheet="1"/>
  <autoFilter ref="C83:K314"/>
  <mergeCells count="10">
    <mergeCell ref="E76:H76"/>
    <mergeCell ref="G1:H1"/>
    <mergeCell ref="E45:H45"/>
    <mergeCell ref="E47:H47"/>
    <mergeCell ref="L2:V2"/>
    <mergeCell ref="E7:H7"/>
    <mergeCell ref="E9:H9"/>
    <mergeCell ref="E24:H24"/>
    <mergeCell ref="J51:J52"/>
    <mergeCell ref="E74:H74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07"/>
  <sheetViews>
    <sheetView showGridLines="0" workbookViewId="0" topLeftCell="A1">
      <pane ySplit="1" topLeftCell="A296" activePane="bottomLeft" state="frozen"/>
      <selection pane="bottomLeft" activeCell="F301" sqref="F301"/>
    </sheetView>
  </sheetViews>
  <sheetFormatPr defaultColWidth="9.33203125" defaultRowHeight="13.5"/>
  <cols>
    <col min="1" max="1" width="8.33203125" style="175" customWidth="1"/>
    <col min="2" max="2" width="1.66796875" style="175" customWidth="1"/>
    <col min="3" max="3" width="4.16015625" style="175" customWidth="1"/>
    <col min="4" max="4" width="4.33203125" style="175" customWidth="1"/>
    <col min="5" max="5" width="17.16015625" style="175" customWidth="1"/>
    <col min="6" max="6" width="75" style="175" customWidth="1"/>
    <col min="7" max="7" width="8.66015625" style="175" customWidth="1"/>
    <col min="8" max="8" width="11.16015625" style="175" customWidth="1"/>
    <col min="9" max="9" width="12.66015625" style="175" customWidth="1"/>
    <col min="10" max="10" width="23.5" style="175" customWidth="1"/>
    <col min="11" max="11" width="15.5" style="175" customWidth="1"/>
    <col min="12" max="12" width="9.33203125" style="175" customWidth="1"/>
    <col min="13" max="18" width="9.33203125" style="175" hidden="1" customWidth="1"/>
    <col min="19" max="19" width="8.16015625" style="175" hidden="1" customWidth="1"/>
    <col min="20" max="20" width="29.66015625" style="175" hidden="1" customWidth="1"/>
    <col min="21" max="21" width="16.33203125" style="175" hidden="1" customWidth="1"/>
    <col min="22" max="22" width="12.33203125" style="175" customWidth="1"/>
    <col min="23" max="23" width="16.33203125" style="175" customWidth="1"/>
    <col min="24" max="24" width="12.33203125" style="175" customWidth="1"/>
    <col min="25" max="25" width="15" style="175" customWidth="1"/>
    <col min="26" max="26" width="11" style="175" customWidth="1"/>
    <col min="27" max="27" width="15" style="175" customWidth="1"/>
    <col min="28" max="28" width="16.33203125" style="175" customWidth="1"/>
    <col min="29" max="29" width="11" style="175" customWidth="1"/>
    <col min="30" max="30" width="15" style="175" customWidth="1"/>
    <col min="31" max="31" width="16.33203125" style="175" customWidth="1"/>
    <col min="32" max="43" width="9.33203125" style="175" customWidth="1"/>
    <col min="44" max="65" width="9.33203125" style="175" hidden="1" customWidth="1"/>
    <col min="66" max="16384" width="9.33203125" style="175" customWidth="1"/>
  </cols>
  <sheetData>
    <row r="1" spans="1:70" ht="21.75" customHeight="1">
      <c r="A1" s="89"/>
      <c r="B1" s="8"/>
      <c r="C1" s="8"/>
      <c r="D1" s="9" t="s">
        <v>1173</v>
      </c>
      <c r="E1" s="8"/>
      <c r="F1" s="173" t="s">
        <v>1279</v>
      </c>
      <c r="G1" s="357" t="s">
        <v>1280</v>
      </c>
      <c r="H1" s="357"/>
      <c r="I1" s="8"/>
      <c r="J1" s="173" t="s">
        <v>1281</v>
      </c>
      <c r="K1" s="9" t="s">
        <v>1282</v>
      </c>
      <c r="L1" s="173" t="s">
        <v>1283</v>
      </c>
      <c r="M1" s="173"/>
      <c r="N1" s="173"/>
      <c r="O1" s="173"/>
      <c r="P1" s="173"/>
      <c r="Q1" s="173"/>
      <c r="R1" s="173"/>
      <c r="S1" s="173"/>
      <c r="T1" s="173"/>
      <c r="U1" s="174"/>
      <c r="V1" s="174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</row>
    <row r="2" spans="3:46" ht="36.95" customHeight="1">
      <c r="L2" s="362" t="s">
        <v>1180</v>
      </c>
      <c r="M2" s="363"/>
      <c r="N2" s="363"/>
      <c r="O2" s="363"/>
      <c r="P2" s="363"/>
      <c r="Q2" s="363"/>
      <c r="R2" s="363"/>
      <c r="S2" s="363"/>
      <c r="T2" s="363"/>
      <c r="U2" s="363"/>
      <c r="V2" s="363"/>
      <c r="AT2" s="176" t="s">
        <v>1263</v>
      </c>
    </row>
    <row r="3" spans="2:46" ht="6.95" customHeight="1">
      <c r="B3" s="177"/>
      <c r="C3" s="178"/>
      <c r="D3" s="178"/>
      <c r="E3" s="178"/>
      <c r="F3" s="178"/>
      <c r="G3" s="178"/>
      <c r="H3" s="178"/>
      <c r="I3" s="178"/>
      <c r="J3" s="178"/>
      <c r="K3" s="179"/>
      <c r="AT3" s="176" t="s">
        <v>1257</v>
      </c>
    </row>
    <row r="4" spans="2:46" ht="36.95" customHeight="1">
      <c r="B4" s="180"/>
      <c r="C4" s="181"/>
      <c r="D4" s="182" t="s">
        <v>1284</v>
      </c>
      <c r="E4" s="181"/>
      <c r="F4" s="181"/>
      <c r="G4" s="181"/>
      <c r="H4" s="181"/>
      <c r="I4" s="181"/>
      <c r="J4" s="181"/>
      <c r="K4" s="183"/>
      <c r="M4" s="184" t="s">
        <v>1185</v>
      </c>
      <c r="AT4" s="176" t="s">
        <v>1178</v>
      </c>
    </row>
    <row r="5" spans="2:11" ht="6.95" customHeight="1">
      <c r="B5" s="180"/>
      <c r="C5" s="181"/>
      <c r="D5" s="181"/>
      <c r="E5" s="181"/>
      <c r="F5" s="181"/>
      <c r="G5" s="181"/>
      <c r="H5" s="181"/>
      <c r="I5" s="181"/>
      <c r="J5" s="181"/>
      <c r="K5" s="183"/>
    </row>
    <row r="6" spans="2:11" ht="15">
      <c r="B6" s="180"/>
      <c r="C6" s="181"/>
      <c r="D6" s="185" t="s">
        <v>1191</v>
      </c>
      <c r="E6" s="181"/>
      <c r="F6" s="181"/>
      <c r="G6" s="181"/>
      <c r="H6" s="181"/>
      <c r="I6" s="181"/>
      <c r="J6" s="181"/>
      <c r="K6" s="183"/>
    </row>
    <row r="7" spans="2:11" ht="16.5" customHeight="1">
      <c r="B7" s="180"/>
      <c r="C7" s="181"/>
      <c r="D7" s="181"/>
      <c r="E7" s="358" t="str">
        <f>'Rekapitulace stavby'!K6</f>
        <v>Chlum Sv. Máří - Inženýrské sítě pro 8 RD</v>
      </c>
      <c r="F7" s="359"/>
      <c r="G7" s="359"/>
      <c r="H7" s="359"/>
      <c r="I7" s="181"/>
      <c r="J7" s="181"/>
      <c r="K7" s="183"/>
    </row>
    <row r="8" spans="2:11" s="186" customFormat="1" ht="15">
      <c r="B8" s="187"/>
      <c r="C8" s="188"/>
      <c r="D8" s="185" t="s">
        <v>1285</v>
      </c>
      <c r="E8" s="188"/>
      <c r="F8" s="188"/>
      <c r="G8" s="188"/>
      <c r="H8" s="188"/>
      <c r="I8" s="188"/>
      <c r="J8" s="188"/>
      <c r="K8" s="189"/>
    </row>
    <row r="9" spans="2:11" s="186" customFormat="1" ht="36.95" customHeight="1">
      <c r="B9" s="187"/>
      <c r="C9" s="188"/>
      <c r="D9" s="188"/>
      <c r="E9" s="360" t="s">
        <v>1958</v>
      </c>
      <c r="F9" s="361"/>
      <c r="G9" s="361"/>
      <c r="H9" s="361"/>
      <c r="I9" s="188"/>
      <c r="J9" s="188"/>
      <c r="K9" s="189"/>
    </row>
    <row r="10" spans="2:11" s="186" customFormat="1" ht="13.5">
      <c r="B10" s="187"/>
      <c r="C10" s="188"/>
      <c r="D10" s="188"/>
      <c r="E10" s="188"/>
      <c r="F10" s="188"/>
      <c r="G10" s="188"/>
      <c r="H10" s="188"/>
      <c r="I10" s="188"/>
      <c r="J10" s="188"/>
      <c r="K10" s="189"/>
    </row>
    <row r="11" spans="2:11" s="186" customFormat="1" ht="14.45" customHeight="1">
      <c r="B11" s="187"/>
      <c r="C11" s="188"/>
      <c r="D11" s="185" t="s">
        <v>1194</v>
      </c>
      <c r="E11" s="188"/>
      <c r="F11" s="190" t="s">
        <v>1177</v>
      </c>
      <c r="G11" s="188"/>
      <c r="H11" s="188"/>
      <c r="I11" s="185" t="s">
        <v>1195</v>
      </c>
      <c r="J11" s="190" t="s">
        <v>1177</v>
      </c>
      <c r="K11" s="189"/>
    </row>
    <row r="12" spans="2:11" s="186" customFormat="1" ht="14.45" customHeight="1">
      <c r="B12" s="187"/>
      <c r="C12" s="188"/>
      <c r="D12" s="185" t="s">
        <v>1197</v>
      </c>
      <c r="E12" s="188"/>
      <c r="F12" s="190" t="s">
        <v>1198</v>
      </c>
      <c r="G12" s="188"/>
      <c r="H12" s="188"/>
      <c r="I12" s="185" t="s">
        <v>1199</v>
      </c>
      <c r="J12" s="191" t="str">
        <f>'Rekapitulace stavby'!AN8</f>
        <v>3.10.2017</v>
      </c>
      <c r="K12" s="189"/>
    </row>
    <row r="13" spans="2:11" s="186" customFormat="1" ht="10.9" customHeight="1">
      <c r="B13" s="187"/>
      <c r="C13" s="188"/>
      <c r="D13" s="188"/>
      <c r="E13" s="188"/>
      <c r="F13" s="188"/>
      <c r="G13" s="188"/>
      <c r="H13" s="188"/>
      <c r="I13" s="188"/>
      <c r="J13" s="188"/>
      <c r="K13" s="189"/>
    </row>
    <row r="14" spans="2:11" s="186" customFormat="1" ht="14.45" customHeight="1">
      <c r="B14" s="187"/>
      <c r="C14" s="188"/>
      <c r="D14" s="185" t="s">
        <v>1203</v>
      </c>
      <c r="E14" s="188"/>
      <c r="F14" s="188"/>
      <c r="G14" s="188"/>
      <c r="H14" s="188"/>
      <c r="I14" s="185" t="s">
        <v>1204</v>
      </c>
      <c r="J14" s="190" t="str">
        <f>IF('Rekapitulace stavby'!AN10="","",'Rekapitulace stavby'!AN10)</f>
        <v/>
      </c>
      <c r="K14" s="189"/>
    </row>
    <row r="15" spans="2:11" s="186" customFormat="1" ht="18" customHeight="1">
      <c r="B15" s="187"/>
      <c r="C15" s="188"/>
      <c r="D15" s="188"/>
      <c r="E15" s="190" t="str">
        <f>IF('Rekapitulace stavby'!E11="","",'Rekapitulace stavby'!E11)</f>
        <v xml:space="preserve"> </v>
      </c>
      <c r="F15" s="188"/>
      <c r="G15" s="188"/>
      <c r="H15" s="188"/>
      <c r="I15" s="185" t="s">
        <v>1206</v>
      </c>
      <c r="J15" s="190" t="str">
        <f>IF('Rekapitulace stavby'!AN11="","",'Rekapitulace stavby'!AN11)</f>
        <v/>
      </c>
      <c r="K15" s="189"/>
    </row>
    <row r="16" spans="2:11" s="186" customFormat="1" ht="6.95" customHeight="1">
      <c r="B16" s="187"/>
      <c r="C16" s="188"/>
      <c r="D16" s="188"/>
      <c r="E16" s="188"/>
      <c r="F16" s="188"/>
      <c r="G16" s="188"/>
      <c r="H16" s="188"/>
      <c r="I16" s="188"/>
      <c r="J16" s="188"/>
      <c r="K16" s="189"/>
    </row>
    <row r="17" spans="2:11" s="186" customFormat="1" ht="14.45" customHeight="1">
      <c r="B17" s="187"/>
      <c r="C17" s="188"/>
      <c r="D17" s="185" t="s">
        <v>1207</v>
      </c>
      <c r="E17" s="188"/>
      <c r="F17" s="188"/>
      <c r="G17" s="188"/>
      <c r="H17" s="188"/>
      <c r="I17" s="185" t="s">
        <v>1204</v>
      </c>
      <c r="J17" s="190" t="str">
        <f>IF('Rekapitulace stavby'!AN13="Vyplň údaj","",IF('Rekapitulace stavby'!AN13="","",'Rekapitulace stavby'!AN13))</f>
        <v/>
      </c>
      <c r="K17" s="189"/>
    </row>
    <row r="18" spans="2:11" s="186" customFormat="1" ht="18" customHeight="1">
      <c r="B18" s="187"/>
      <c r="C18" s="188"/>
      <c r="D18" s="188"/>
      <c r="E18" s="190" t="str">
        <f>IF('Rekapitulace stavby'!E14="Vyplň údaj","",IF('Rekapitulace stavby'!E14="","",'Rekapitulace stavby'!E14))</f>
        <v/>
      </c>
      <c r="F18" s="188"/>
      <c r="G18" s="188"/>
      <c r="H18" s="188"/>
      <c r="I18" s="185" t="s">
        <v>1206</v>
      </c>
      <c r="J18" s="190" t="str">
        <f>IF('Rekapitulace stavby'!AN14="Vyplň údaj","",IF('Rekapitulace stavby'!AN14="","",'Rekapitulace stavby'!AN14))</f>
        <v/>
      </c>
      <c r="K18" s="189"/>
    </row>
    <row r="19" spans="2:11" s="186" customFormat="1" ht="6.95" customHeight="1">
      <c r="B19" s="187"/>
      <c r="C19" s="188"/>
      <c r="D19" s="188"/>
      <c r="E19" s="188"/>
      <c r="F19" s="188"/>
      <c r="G19" s="188"/>
      <c r="H19" s="188"/>
      <c r="I19" s="188"/>
      <c r="J19" s="188"/>
      <c r="K19" s="189"/>
    </row>
    <row r="20" spans="2:11" s="186" customFormat="1" ht="14.45" customHeight="1">
      <c r="B20" s="187"/>
      <c r="C20" s="188"/>
      <c r="D20" s="185" t="s">
        <v>1209</v>
      </c>
      <c r="E20" s="188"/>
      <c r="F20" s="188"/>
      <c r="G20" s="188"/>
      <c r="H20" s="188"/>
      <c r="I20" s="185" t="s">
        <v>1204</v>
      </c>
      <c r="J20" s="190" t="s">
        <v>1177</v>
      </c>
      <c r="K20" s="189"/>
    </row>
    <row r="21" spans="2:11" s="186" customFormat="1" ht="18" customHeight="1">
      <c r="B21" s="187"/>
      <c r="C21" s="188"/>
      <c r="D21" s="188"/>
      <c r="E21" s="190" t="s">
        <v>1210</v>
      </c>
      <c r="F21" s="188"/>
      <c r="G21" s="188"/>
      <c r="H21" s="188"/>
      <c r="I21" s="185" t="s">
        <v>1206</v>
      </c>
      <c r="J21" s="190" t="s">
        <v>1177</v>
      </c>
      <c r="K21" s="189"/>
    </row>
    <row r="22" spans="2:11" s="186" customFormat="1" ht="6.95" customHeight="1">
      <c r="B22" s="187"/>
      <c r="C22" s="188"/>
      <c r="D22" s="188"/>
      <c r="E22" s="188"/>
      <c r="F22" s="188"/>
      <c r="G22" s="188"/>
      <c r="H22" s="188"/>
      <c r="I22" s="188"/>
      <c r="J22" s="188"/>
      <c r="K22" s="189"/>
    </row>
    <row r="23" spans="2:11" s="186" customFormat="1" ht="14.45" customHeight="1">
      <c r="B23" s="187"/>
      <c r="C23" s="188"/>
      <c r="D23" s="185" t="s">
        <v>1212</v>
      </c>
      <c r="E23" s="188"/>
      <c r="F23" s="188"/>
      <c r="G23" s="188"/>
      <c r="H23" s="188"/>
      <c r="I23" s="188"/>
      <c r="J23" s="188"/>
      <c r="K23" s="189"/>
    </row>
    <row r="24" spans="2:11" s="195" customFormat="1" ht="85.5" customHeight="1">
      <c r="B24" s="192"/>
      <c r="C24" s="193"/>
      <c r="D24" s="193"/>
      <c r="E24" s="364" t="s">
        <v>1287</v>
      </c>
      <c r="F24" s="364"/>
      <c r="G24" s="364"/>
      <c r="H24" s="364"/>
      <c r="I24" s="193"/>
      <c r="J24" s="193"/>
      <c r="K24" s="194"/>
    </row>
    <row r="25" spans="2:11" s="186" customFormat="1" ht="6.95" customHeight="1">
      <c r="B25" s="187"/>
      <c r="C25" s="188"/>
      <c r="D25" s="188"/>
      <c r="E25" s="188"/>
      <c r="F25" s="188"/>
      <c r="G25" s="188"/>
      <c r="H25" s="188"/>
      <c r="I25" s="188"/>
      <c r="J25" s="188"/>
      <c r="K25" s="189"/>
    </row>
    <row r="26" spans="2:11" s="186" customFormat="1" ht="6.95" customHeight="1">
      <c r="B26" s="187"/>
      <c r="C26" s="188"/>
      <c r="D26" s="196"/>
      <c r="E26" s="196"/>
      <c r="F26" s="196"/>
      <c r="G26" s="196"/>
      <c r="H26" s="196"/>
      <c r="I26" s="196"/>
      <c r="J26" s="196"/>
      <c r="K26" s="197"/>
    </row>
    <row r="27" spans="2:11" s="186" customFormat="1" ht="25.35" customHeight="1">
      <c r="B27" s="187"/>
      <c r="C27" s="188"/>
      <c r="D27" s="198" t="s">
        <v>1214</v>
      </c>
      <c r="E27" s="188"/>
      <c r="F27" s="188"/>
      <c r="G27" s="188"/>
      <c r="H27" s="188"/>
      <c r="I27" s="188"/>
      <c r="J27" s="199">
        <f>ROUND(J87,2)</f>
        <v>0</v>
      </c>
      <c r="K27" s="189"/>
    </row>
    <row r="28" spans="2:11" s="186" customFormat="1" ht="6.95" customHeight="1">
      <c r="B28" s="187"/>
      <c r="C28" s="188"/>
      <c r="D28" s="196"/>
      <c r="E28" s="196"/>
      <c r="F28" s="196"/>
      <c r="G28" s="196"/>
      <c r="H28" s="196"/>
      <c r="I28" s="196"/>
      <c r="J28" s="196"/>
      <c r="K28" s="197"/>
    </row>
    <row r="29" spans="2:11" s="186" customFormat="1" ht="14.45" customHeight="1">
      <c r="B29" s="187"/>
      <c r="C29" s="188"/>
      <c r="D29" s="188"/>
      <c r="E29" s="188"/>
      <c r="F29" s="200" t="s">
        <v>1216</v>
      </c>
      <c r="G29" s="188"/>
      <c r="H29" s="188"/>
      <c r="I29" s="200" t="s">
        <v>1215</v>
      </c>
      <c r="J29" s="200" t="s">
        <v>1217</v>
      </c>
      <c r="K29" s="189"/>
    </row>
    <row r="30" spans="2:11" s="186" customFormat="1" ht="14.45" customHeight="1">
      <c r="B30" s="187"/>
      <c r="C30" s="188"/>
      <c r="D30" s="201" t="s">
        <v>1218</v>
      </c>
      <c r="E30" s="201" t="s">
        <v>1219</v>
      </c>
      <c r="F30" s="202">
        <f>ROUND(SUM(BE87:BE306),2)</f>
        <v>0</v>
      </c>
      <c r="G30" s="188"/>
      <c r="H30" s="188"/>
      <c r="I30" s="203">
        <v>0.21</v>
      </c>
      <c r="J30" s="202">
        <f>ROUND(ROUND((SUM(BE87:BE306)),2)*I30,2)</f>
        <v>0</v>
      </c>
      <c r="K30" s="189"/>
    </row>
    <row r="31" spans="2:11" s="186" customFormat="1" ht="14.45" customHeight="1">
      <c r="B31" s="187"/>
      <c r="C31" s="188"/>
      <c r="D31" s="188"/>
      <c r="E31" s="201" t="s">
        <v>1220</v>
      </c>
      <c r="F31" s="202">
        <f>ROUND(SUM(BF87:BF306),2)</f>
        <v>0</v>
      </c>
      <c r="G31" s="188"/>
      <c r="H31" s="188"/>
      <c r="I31" s="203">
        <v>0.15</v>
      </c>
      <c r="J31" s="202">
        <f>ROUND(ROUND((SUM(BF87:BF306)),2)*I31,2)</f>
        <v>0</v>
      </c>
      <c r="K31" s="189"/>
    </row>
    <row r="32" spans="2:11" s="186" customFormat="1" ht="14.45" customHeight="1" hidden="1">
      <c r="B32" s="187"/>
      <c r="C32" s="188"/>
      <c r="D32" s="188"/>
      <c r="E32" s="201" t="s">
        <v>1221</v>
      </c>
      <c r="F32" s="202">
        <f>ROUND(SUM(BG87:BG306),2)</f>
        <v>0</v>
      </c>
      <c r="G32" s="188"/>
      <c r="H32" s="188"/>
      <c r="I32" s="203">
        <v>0.21</v>
      </c>
      <c r="J32" s="202">
        <v>0</v>
      </c>
      <c r="K32" s="189"/>
    </row>
    <row r="33" spans="2:11" s="186" customFormat="1" ht="14.45" customHeight="1" hidden="1">
      <c r="B33" s="187"/>
      <c r="C33" s="188"/>
      <c r="D33" s="188"/>
      <c r="E33" s="201" t="s">
        <v>1222</v>
      </c>
      <c r="F33" s="202">
        <f>ROUND(SUM(BH87:BH306),2)</f>
        <v>0</v>
      </c>
      <c r="G33" s="188"/>
      <c r="H33" s="188"/>
      <c r="I33" s="203">
        <v>0.15</v>
      </c>
      <c r="J33" s="202">
        <v>0</v>
      </c>
      <c r="K33" s="189"/>
    </row>
    <row r="34" spans="2:11" s="186" customFormat="1" ht="14.45" customHeight="1" hidden="1">
      <c r="B34" s="187"/>
      <c r="C34" s="188"/>
      <c r="D34" s="188"/>
      <c r="E34" s="201" t="s">
        <v>1223</v>
      </c>
      <c r="F34" s="202">
        <f>ROUND(SUM(BI87:BI306),2)</f>
        <v>0</v>
      </c>
      <c r="G34" s="188"/>
      <c r="H34" s="188"/>
      <c r="I34" s="203">
        <v>0</v>
      </c>
      <c r="J34" s="202">
        <v>0</v>
      </c>
      <c r="K34" s="189"/>
    </row>
    <row r="35" spans="2:11" s="186" customFormat="1" ht="6.95" customHeight="1">
      <c r="B35" s="187"/>
      <c r="C35" s="188"/>
      <c r="D35" s="188"/>
      <c r="E35" s="188"/>
      <c r="F35" s="188"/>
      <c r="G35" s="188"/>
      <c r="H35" s="188"/>
      <c r="I35" s="188"/>
      <c r="J35" s="188"/>
      <c r="K35" s="189"/>
    </row>
    <row r="36" spans="2:11" s="186" customFormat="1" ht="25.35" customHeight="1">
      <c r="B36" s="187"/>
      <c r="C36" s="204"/>
      <c r="D36" s="205" t="s">
        <v>1224</v>
      </c>
      <c r="E36" s="206"/>
      <c r="F36" s="206"/>
      <c r="G36" s="207" t="s">
        <v>1225</v>
      </c>
      <c r="H36" s="208" t="s">
        <v>1226</v>
      </c>
      <c r="I36" s="206"/>
      <c r="J36" s="209">
        <f>SUM(J27:J34)</f>
        <v>0</v>
      </c>
      <c r="K36" s="210"/>
    </row>
    <row r="37" spans="2:11" s="186" customFormat="1" ht="14.45" customHeight="1">
      <c r="B37" s="211"/>
      <c r="C37" s="212"/>
      <c r="D37" s="212"/>
      <c r="E37" s="212"/>
      <c r="F37" s="212"/>
      <c r="G37" s="212"/>
      <c r="H37" s="212"/>
      <c r="I37" s="212"/>
      <c r="J37" s="212"/>
      <c r="K37" s="213"/>
    </row>
    <row r="41" spans="2:11" s="186" customFormat="1" ht="6.95" customHeight="1">
      <c r="B41" s="214"/>
      <c r="C41" s="215"/>
      <c r="D41" s="215"/>
      <c r="E41" s="215"/>
      <c r="F41" s="215"/>
      <c r="G41" s="215"/>
      <c r="H41" s="215"/>
      <c r="I41" s="215"/>
      <c r="J41" s="215"/>
      <c r="K41" s="216"/>
    </row>
    <row r="42" spans="2:11" s="186" customFormat="1" ht="36.95" customHeight="1">
      <c r="B42" s="187"/>
      <c r="C42" s="182" t="s">
        <v>1288</v>
      </c>
      <c r="D42" s="188"/>
      <c r="E42" s="188"/>
      <c r="F42" s="188"/>
      <c r="G42" s="188"/>
      <c r="H42" s="188"/>
      <c r="I42" s="188"/>
      <c r="J42" s="188"/>
      <c r="K42" s="189"/>
    </row>
    <row r="43" spans="2:11" s="186" customFormat="1" ht="6.95" customHeight="1">
      <c r="B43" s="187"/>
      <c r="C43" s="188"/>
      <c r="D43" s="188"/>
      <c r="E43" s="188"/>
      <c r="F43" s="188"/>
      <c r="G43" s="188"/>
      <c r="H43" s="188"/>
      <c r="I43" s="188"/>
      <c r="J43" s="188"/>
      <c r="K43" s="189"/>
    </row>
    <row r="44" spans="2:11" s="186" customFormat="1" ht="14.45" customHeight="1">
      <c r="B44" s="187"/>
      <c r="C44" s="185" t="s">
        <v>1191</v>
      </c>
      <c r="D44" s="188"/>
      <c r="E44" s="188"/>
      <c r="F44" s="188"/>
      <c r="G44" s="188"/>
      <c r="H44" s="188"/>
      <c r="I44" s="188"/>
      <c r="J44" s="188"/>
      <c r="K44" s="189"/>
    </row>
    <row r="45" spans="2:11" s="186" customFormat="1" ht="16.5" customHeight="1">
      <c r="B45" s="187"/>
      <c r="C45" s="188"/>
      <c r="D45" s="188"/>
      <c r="E45" s="358" t="str">
        <f>E7</f>
        <v>Chlum Sv. Máří - Inženýrské sítě pro 8 RD</v>
      </c>
      <c r="F45" s="359"/>
      <c r="G45" s="359"/>
      <c r="H45" s="359"/>
      <c r="I45" s="188"/>
      <c r="J45" s="188"/>
      <c r="K45" s="189"/>
    </row>
    <row r="46" spans="2:11" s="186" customFormat="1" ht="14.45" customHeight="1">
      <c r="B46" s="187"/>
      <c r="C46" s="185" t="s">
        <v>1285</v>
      </c>
      <c r="D46" s="188"/>
      <c r="E46" s="188"/>
      <c r="F46" s="188"/>
      <c r="G46" s="188"/>
      <c r="H46" s="188"/>
      <c r="I46" s="188"/>
      <c r="J46" s="188"/>
      <c r="K46" s="189"/>
    </row>
    <row r="47" spans="2:11" s="186" customFormat="1" ht="17.25" customHeight="1">
      <c r="B47" s="187"/>
      <c r="C47" s="188"/>
      <c r="D47" s="188"/>
      <c r="E47" s="360" t="str">
        <f>E9</f>
        <v>SO 03 - Splašková kanalizace</v>
      </c>
      <c r="F47" s="361"/>
      <c r="G47" s="361"/>
      <c r="H47" s="361"/>
      <c r="I47" s="188"/>
      <c r="J47" s="188"/>
      <c r="K47" s="189"/>
    </row>
    <row r="48" spans="2:11" s="186" customFormat="1" ht="6.95" customHeight="1">
      <c r="B48" s="187"/>
      <c r="C48" s="188"/>
      <c r="D48" s="188"/>
      <c r="E48" s="188"/>
      <c r="F48" s="188"/>
      <c r="G48" s="188"/>
      <c r="H48" s="188"/>
      <c r="I48" s="188"/>
      <c r="J48" s="188"/>
      <c r="K48" s="189"/>
    </row>
    <row r="49" spans="2:11" s="186" customFormat="1" ht="18" customHeight="1">
      <c r="B49" s="187"/>
      <c r="C49" s="185" t="s">
        <v>1197</v>
      </c>
      <c r="D49" s="188"/>
      <c r="E49" s="188"/>
      <c r="F49" s="190" t="str">
        <f>F12</f>
        <v>Chlum Sv. Máří</v>
      </c>
      <c r="G49" s="188"/>
      <c r="H49" s="188"/>
      <c r="I49" s="185" t="s">
        <v>1199</v>
      </c>
      <c r="J49" s="191" t="str">
        <f>IF(J12="","",J12)</f>
        <v>3.10.2017</v>
      </c>
      <c r="K49" s="189"/>
    </row>
    <row r="50" spans="2:11" s="186" customFormat="1" ht="6.95" customHeight="1">
      <c r="B50" s="187"/>
      <c r="C50" s="188"/>
      <c r="D50" s="188"/>
      <c r="E50" s="188"/>
      <c r="F50" s="188"/>
      <c r="G50" s="188"/>
      <c r="H50" s="188"/>
      <c r="I50" s="188"/>
      <c r="J50" s="188"/>
      <c r="K50" s="189"/>
    </row>
    <row r="51" spans="2:11" s="186" customFormat="1" ht="15">
      <c r="B51" s="187"/>
      <c r="C51" s="185" t="s">
        <v>1203</v>
      </c>
      <c r="D51" s="188"/>
      <c r="E51" s="188"/>
      <c r="F51" s="190" t="str">
        <f>E15</f>
        <v xml:space="preserve"> </v>
      </c>
      <c r="G51" s="188"/>
      <c r="H51" s="188"/>
      <c r="I51" s="185" t="s">
        <v>1209</v>
      </c>
      <c r="J51" s="364" t="str">
        <f>E21</f>
        <v>KV ENGINEERING s.r.o.</v>
      </c>
      <c r="K51" s="189"/>
    </row>
    <row r="52" spans="2:11" s="186" customFormat="1" ht="14.45" customHeight="1">
      <c r="B52" s="187"/>
      <c r="C52" s="185" t="s">
        <v>1207</v>
      </c>
      <c r="D52" s="188"/>
      <c r="E52" s="188"/>
      <c r="F52" s="190" t="str">
        <f>IF(E18="","",E18)</f>
        <v/>
      </c>
      <c r="G52" s="188"/>
      <c r="H52" s="188"/>
      <c r="I52" s="188"/>
      <c r="J52" s="365"/>
      <c r="K52" s="189"/>
    </row>
    <row r="53" spans="2:11" s="186" customFormat="1" ht="10.35" customHeight="1">
      <c r="B53" s="187"/>
      <c r="C53" s="188"/>
      <c r="D53" s="188"/>
      <c r="E53" s="188"/>
      <c r="F53" s="188"/>
      <c r="G53" s="188"/>
      <c r="H53" s="188"/>
      <c r="I53" s="188"/>
      <c r="J53" s="188"/>
      <c r="K53" s="189"/>
    </row>
    <row r="54" spans="2:11" s="186" customFormat="1" ht="29.25" customHeight="1">
      <c r="B54" s="187"/>
      <c r="C54" s="217" t="s">
        <v>1289</v>
      </c>
      <c r="D54" s="204"/>
      <c r="E54" s="204"/>
      <c r="F54" s="204"/>
      <c r="G54" s="204"/>
      <c r="H54" s="204"/>
      <c r="I54" s="204"/>
      <c r="J54" s="218" t="s">
        <v>1290</v>
      </c>
      <c r="K54" s="219"/>
    </row>
    <row r="55" spans="2:11" s="186" customFormat="1" ht="10.35" customHeight="1">
      <c r="B55" s="187"/>
      <c r="C55" s="188"/>
      <c r="D55" s="188"/>
      <c r="E55" s="188"/>
      <c r="F55" s="188"/>
      <c r="G55" s="188"/>
      <c r="H55" s="188"/>
      <c r="I55" s="188"/>
      <c r="J55" s="188"/>
      <c r="K55" s="189"/>
    </row>
    <row r="56" spans="2:47" s="186" customFormat="1" ht="29.25" customHeight="1">
      <c r="B56" s="187"/>
      <c r="C56" s="220" t="s">
        <v>1291</v>
      </c>
      <c r="D56" s="188"/>
      <c r="E56" s="188"/>
      <c r="F56" s="188"/>
      <c r="G56" s="188"/>
      <c r="H56" s="188"/>
      <c r="I56" s="188"/>
      <c r="J56" s="199">
        <f>J87</f>
        <v>0</v>
      </c>
      <c r="K56" s="189"/>
      <c r="AU56" s="176" t="s">
        <v>1292</v>
      </c>
    </row>
    <row r="57" spans="2:11" s="227" customFormat="1" ht="24.95" customHeight="1">
      <c r="B57" s="221"/>
      <c r="C57" s="222"/>
      <c r="D57" s="223" t="s">
        <v>1293</v>
      </c>
      <c r="E57" s="224"/>
      <c r="F57" s="224"/>
      <c r="G57" s="224"/>
      <c r="H57" s="224"/>
      <c r="I57" s="224"/>
      <c r="J57" s="225">
        <f>J88</f>
        <v>0</v>
      </c>
      <c r="K57" s="226"/>
    </row>
    <row r="58" spans="2:11" s="234" customFormat="1" ht="19.9" customHeight="1">
      <c r="B58" s="228"/>
      <c r="C58" s="229"/>
      <c r="D58" s="230" t="s">
        <v>1645</v>
      </c>
      <c r="E58" s="231"/>
      <c r="F58" s="231"/>
      <c r="G58" s="231"/>
      <c r="H58" s="231"/>
      <c r="I58" s="231"/>
      <c r="J58" s="232">
        <f>J89</f>
        <v>0</v>
      </c>
      <c r="K58" s="233"/>
    </row>
    <row r="59" spans="2:11" s="234" customFormat="1" ht="19.9" customHeight="1">
      <c r="B59" s="228"/>
      <c r="C59" s="229"/>
      <c r="D59" s="230" t="s">
        <v>1646</v>
      </c>
      <c r="E59" s="231"/>
      <c r="F59" s="231"/>
      <c r="G59" s="231"/>
      <c r="H59" s="231"/>
      <c r="I59" s="231"/>
      <c r="J59" s="232">
        <f>J170</f>
        <v>0</v>
      </c>
      <c r="K59" s="233"/>
    </row>
    <row r="60" spans="2:11" s="234" customFormat="1" ht="19.9" customHeight="1">
      <c r="B60" s="228"/>
      <c r="C60" s="229"/>
      <c r="D60" s="230" t="s">
        <v>1647</v>
      </c>
      <c r="E60" s="231"/>
      <c r="F60" s="231"/>
      <c r="G60" s="231"/>
      <c r="H60" s="231"/>
      <c r="I60" s="231"/>
      <c r="J60" s="232">
        <f>J189</f>
        <v>0</v>
      </c>
      <c r="K60" s="233"/>
    </row>
    <row r="61" spans="2:11" s="234" customFormat="1" ht="19.9" customHeight="1">
      <c r="B61" s="228"/>
      <c r="C61" s="229"/>
      <c r="D61" s="230" t="s">
        <v>1959</v>
      </c>
      <c r="E61" s="231"/>
      <c r="F61" s="231"/>
      <c r="G61" s="231"/>
      <c r="H61" s="231"/>
      <c r="I61" s="231"/>
      <c r="J61" s="232">
        <f>J267</f>
        <v>0</v>
      </c>
      <c r="K61" s="233"/>
    </row>
    <row r="62" spans="2:11" s="227" customFormat="1" ht="24.95" customHeight="1">
      <c r="B62" s="221"/>
      <c r="C62" s="222"/>
      <c r="D62" s="223" t="s">
        <v>1648</v>
      </c>
      <c r="E62" s="224"/>
      <c r="F62" s="224"/>
      <c r="G62" s="224"/>
      <c r="H62" s="224"/>
      <c r="I62" s="224"/>
      <c r="J62" s="225">
        <f>J272</f>
        <v>0</v>
      </c>
      <c r="K62" s="226"/>
    </row>
    <row r="63" spans="2:11" s="227" customFormat="1" ht="24.95" customHeight="1">
      <c r="B63" s="221"/>
      <c r="C63" s="222"/>
      <c r="D63" s="223" t="s">
        <v>1649</v>
      </c>
      <c r="E63" s="224"/>
      <c r="F63" s="224"/>
      <c r="G63" s="224"/>
      <c r="H63" s="224"/>
      <c r="I63" s="224"/>
      <c r="J63" s="225">
        <f>J275</f>
        <v>0</v>
      </c>
      <c r="K63" s="226"/>
    </row>
    <row r="64" spans="2:11" s="234" customFormat="1" ht="19.9" customHeight="1">
      <c r="B64" s="228"/>
      <c r="C64" s="229"/>
      <c r="D64" s="230" t="s">
        <v>1650</v>
      </c>
      <c r="E64" s="231"/>
      <c r="F64" s="231"/>
      <c r="G64" s="231"/>
      <c r="H64" s="231"/>
      <c r="I64" s="231"/>
      <c r="J64" s="232">
        <f>J276</f>
        <v>0</v>
      </c>
      <c r="K64" s="233"/>
    </row>
    <row r="65" spans="2:11" s="234" customFormat="1" ht="19.9" customHeight="1">
      <c r="B65" s="228"/>
      <c r="C65" s="229"/>
      <c r="D65" s="230" t="s">
        <v>1651</v>
      </c>
      <c r="E65" s="231"/>
      <c r="F65" s="231"/>
      <c r="G65" s="231"/>
      <c r="H65" s="231"/>
      <c r="I65" s="231"/>
      <c r="J65" s="232">
        <f>J282</f>
        <v>0</v>
      </c>
      <c r="K65" s="233"/>
    </row>
    <row r="66" spans="2:11" s="227" customFormat="1" ht="24.95" customHeight="1">
      <c r="B66" s="221"/>
      <c r="C66" s="222"/>
      <c r="D66" s="223" t="s">
        <v>1960</v>
      </c>
      <c r="E66" s="224"/>
      <c r="F66" s="224"/>
      <c r="G66" s="224"/>
      <c r="H66" s="224"/>
      <c r="I66" s="224"/>
      <c r="J66" s="225">
        <f>J299</f>
        <v>0</v>
      </c>
      <c r="K66" s="226"/>
    </row>
    <row r="67" spans="2:11" s="234" customFormat="1" ht="19.9" customHeight="1">
      <c r="B67" s="228"/>
      <c r="C67" s="229"/>
      <c r="D67" s="230" t="s">
        <v>1961</v>
      </c>
      <c r="E67" s="231"/>
      <c r="F67" s="231"/>
      <c r="G67" s="231"/>
      <c r="H67" s="231"/>
      <c r="I67" s="231"/>
      <c r="J67" s="232">
        <f>J300</f>
        <v>0</v>
      </c>
      <c r="K67" s="233"/>
    </row>
    <row r="68" spans="2:11" s="186" customFormat="1" ht="21.75" customHeight="1">
      <c r="B68" s="187"/>
      <c r="C68" s="188"/>
      <c r="D68" s="188"/>
      <c r="E68" s="188"/>
      <c r="F68" s="188"/>
      <c r="G68" s="188"/>
      <c r="H68" s="188"/>
      <c r="I68" s="188"/>
      <c r="J68" s="188"/>
      <c r="K68" s="189"/>
    </row>
    <row r="69" spans="2:11" s="186" customFormat="1" ht="6.95" customHeight="1">
      <c r="B69" s="211"/>
      <c r="C69" s="212"/>
      <c r="D69" s="212"/>
      <c r="E69" s="212"/>
      <c r="F69" s="212"/>
      <c r="G69" s="212"/>
      <c r="H69" s="212"/>
      <c r="I69" s="212"/>
      <c r="J69" s="212"/>
      <c r="K69" s="213"/>
    </row>
    <row r="73" spans="2:12" s="186" customFormat="1" ht="6.95" customHeight="1">
      <c r="B73" s="214"/>
      <c r="C73" s="215"/>
      <c r="D73" s="215"/>
      <c r="E73" s="215"/>
      <c r="F73" s="215"/>
      <c r="G73" s="215"/>
      <c r="H73" s="215"/>
      <c r="I73" s="215"/>
      <c r="J73" s="215"/>
      <c r="K73" s="215"/>
      <c r="L73" s="187"/>
    </row>
    <row r="74" spans="2:12" s="186" customFormat="1" ht="36.95" customHeight="1">
      <c r="B74" s="187"/>
      <c r="C74" s="235" t="s">
        <v>1301</v>
      </c>
      <c r="L74" s="187"/>
    </row>
    <row r="75" spans="2:12" s="186" customFormat="1" ht="6.95" customHeight="1">
      <c r="B75" s="187"/>
      <c r="L75" s="187"/>
    </row>
    <row r="76" spans="2:12" s="186" customFormat="1" ht="14.45" customHeight="1">
      <c r="B76" s="187"/>
      <c r="C76" s="236" t="s">
        <v>1191</v>
      </c>
      <c r="L76" s="187"/>
    </row>
    <row r="77" spans="2:12" s="186" customFormat="1" ht="16.5" customHeight="1">
      <c r="B77" s="187"/>
      <c r="E77" s="366" t="str">
        <f>E7</f>
        <v>Chlum Sv. Máří - Inženýrské sítě pro 8 RD</v>
      </c>
      <c r="F77" s="367"/>
      <c r="G77" s="367"/>
      <c r="H77" s="367"/>
      <c r="L77" s="187"/>
    </row>
    <row r="78" spans="2:12" s="186" customFormat="1" ht="14.45" customHeight="1">
      <c r="B78" s="187"/>
      <c r="C78" s="236" t="s">
        <v>1285</v>
      </c>
      <c r="L78" s="187"/>
    </row>
    <row r="79" spans="2:12" s="186" customFormat="1" ht="17.25" customHeight="1">
      <c r="B79" s="187"/>
      <c r="E79" s="355" t="str">
        <f>E9</f>
        <v>SO 03 - Splašková kanalizace</v>
      </c>
      <c r="F79" s="356"/>
      <c r="G79" s="356"/>
      <c r="H79" s="356"/>
      <c r="L79" s="187"/>
    </row>
    <row r="80" spans="2:12" s="186" customFormat="1" ht="6.95" customHeight="1">
      <c r="B80" s="187"/>
      <c r="L80" s="187"/>
    </row>
    <row r="81" spans="2:12" s="186" customFormat="1" ht="18" customHeight="1">
      <c r="B81" s="187"/>
      <c r="C81" s="236" t="s">
        <v>1197</v>
      </c>
      <c r="F81" s="237" t="str">
        <f>F12</f>
        <v>Chlum Sv. Máří</v>
      </c>
      <c r="I81" s="236" t="s">
        <v>1199</v>
      </c>
      <c r="J81" s="238" t="str">
        <f>IF(J12="","",J12)</f>
        <v>3.10.2017</v>
      </c>
      <c r="L81" s="187"/>
    </row>
    <row r="82" spans="2:12" s="186" customFormat="1" ht="6.95" customHeight="1">
      <c r="B82" s="187"/>
      <c r="L82" s="187"/>
    </row>
    <row r="83" spans="2:12" s="186" customFormat="1" ht="15">
      <c r="B83" s="187"/>
      <c r="C83" s="236" t="s">
        <v>1203</v>
      </c>
      <c r="F83" s="237" t="str">
        <f>E15</f>
        <v xml:space="preserve"> </v>
      </c>
      <c r="I83" s="236" t="s">
        <v>1209</v>
      </c>
      <c r="J83" s="237" t="str">
        <f>E21</f>
        <v>KV ENGINEERING s.r.o.</v>
      </c>
      <c r="L83" s="187"/>
    </row>
    <row r="84" spans="2:12" s="186" customFormat="1" ht="14.45" customHeight="1">
      <c r="B84" s="187"/>
      <c r="C84" s="236" t="s">
        <v>1207</v>
      </c>
      <c r="F84" s="237" t="str">
        <f>IF(E18="","",E18)</f>
        <v/>
      </c>
      <c r="L84" s="187"/>
    </row>
    <row r="85" spans="2:12" s="186" customFormat="1" ht="10.35" customHeight="1">
      <c r="B85" s="187"/>
      <c r="L85" s="187"/>
    </row>
    <row r="86" spans="2:20" s="246" customFormat="1" ht="29.25" customHeight="1">
      <c r="B86" s="239"/>
      <c r="C86" s="240" t="s">
        <v>1302</v>
      </c>
      <c r="D86" s="241" t="s">
        <v>1233</v>
      </c>
      <c r="E86" s="241" t="s">
        <v>1229</v>
      </c>
      <c r="F86" s="241" t="s">
        <v>1303</v>
      </c>
      <c r="G86" s="241" t="s">
        <v>1304</v>
      </c>
      <c r="H86" s="241" t="s">
        <v>1305</v>
      </c>
      <c r="I86" s="241" t="s">
        <v>1306</v>
      </c>
      <c r="J86" s="241" t="s">
        <v>1290</v>
      </c>
      <c r="K86" s="242" t="s">
        <v>1307</v>
      </c>
      <c r="L86" s="239"/>
      <c r="M86" s="243" t="s">
        <v>1308</v>
      </c>
      <c r="N86" s="244" t="s">
        <v>1218</v>
      </c>
      <c r="O86" s="244" t="s">
        <v>1309</v>
      </c>
      <c r="P86" s="244" t="s">
        <v>1310</v>
      </c>
      <c r="Q86" s="244" t="s">
        <v>1311</v>
      </c>
      <c r="R86" s="244" t="s">
        <v>1312</v>
      </c>
      <c r="S86" s="244" t="s">
        <v>1313</v>
      </c>
      <c r="T86" s="245" t="s">
        <v>1314</v>
      </c>
    </row>
    <row r="87" spans="2:63" s="186" customFormat="1" ht="29.25" customHeight="1">
      <c r="B87" s="187"/>
      <c r="C87" s="247" t="s">
        <v>1291</v>
      </c>
      <c r="J87" s="248">
        <f>BK87</f>
        <v>0</v>
      </c>
      <c r="L87" s="187"/>
      <c r="M87" s="249"/>
      <c r="N87" s="196"/>
      <c r="O87" s="196"/>
      <c r="P87" s="250">
        <f>P88+P272+P275+P299</f>
        <v>0</v>
      </c>
      <c r="Q87" s="196"/>
      <c r="R87" s="250">
        <f>R88+R272+R275+R299</f>
        <v>469.74444370000003</v>
      </c>
      <c r="S87" s="196"/>
      <c r="T87" s="251">
        <f>T88+T272+T275+T299</f>
        <v>0</v>
      </c>
      <c r="AT87" s="176" t="s">
        <v>1247</v>
      </c>
      <c r="AU87" s="176" t="s">
        <v>1292</v>
      </c>
      <c r="BK87" s="252">
        <f>BK88+BK272+BK275+BK299</f>
        <v>0</v>
      </c>
    </row>
    <row r="88" spans="2:63" s="254" customFormat="1" ht="37.35" customHeight="1">
      <c r="B88" s="253"/>
      <c r="D88" s="255" t="s">
        <v>1247</v>
      </c>
      <c r="E88" s="256" t="s">
        <v>1315</v>
      </c>
      <c r="F88" s="256" t="s">
        <v>1316</v>
      </c>
      <c r="J88" s="257">
        <f>BK88</f>
        <v>0</v>
      </c>
      <c r="L88" s="253"/>
      <c r="M88" s="258"/>
      <c r="N88" s="259"/>
      <c r="O88" s="259"/>
      <c r="P88" s="260">
        <f>P89+P170+P189+P267</f>
        <v>0</v>
      </c>
      <c r="Q88" s="259"/>
      <c r="R88" s="260">
        <f>R89+R170+R189+R267</f>
        <v>469.65024370000003</v>
      </c>
      <c r="S88" s="259"/>
      <c r="T88" s="261">
        <f>T89+T170+T189+T267</f>
        <v>0</v>
      </c>
      <c r="AR88" s="255" t="s">
        <v>1196</v>
      </c>
      <c r="AT88" s="262" t="s">
        <v>1247</v>
      </c>
      <c r="AU88" s="262" t="s">
        <v>1248</v>
      </c>
      <c r="AY88" s="255" t="s">
        <v>1317</v>
      </c>
      <c r="BK88" s="263">
        <f>BK89+BK170+BK189+BK267</f>
        <v>0</v>
      </c>
    </row>
    <row r="89" spans="2:63" s="254" customFormat="1" ht="19.9" customHeight="1">
      <c r="B89" s="253"/>
      <c r="D89" s="255" t="s">
        <v>1247</v>
      </c>
      <c r="E89" s="264" t="s">
        <v>1196</v>
      </c>
      <c r="F89" s="264" t="s">
        <v>1652</v>
      </c>
      <c r="J89" s="265">
        <f>BK89</f>
        <v>0</v>
      </c>
      <c r="L89" s="253"/>
      <c r="M89" s="258"/>
      <c r="N89" s="259"/>
      <c r="O89" s="259"/>
      <c r="P89" s="260">
        <f>SUM(P90:P169)</f>
        <v>0</v>
      </c>
      <c r="Q89" s="259"/>
      <c r="R89" s="260">
        <f>SUM(R90:R169)</f>
        <v>355.05175703</v>
      </c>
      <c r="S89" s="259"/>
      <c r="T89" s="261">
        <f>SUM(T90:T169)</f>
        <v>0</v>
      </c>
      <c r="AR89" s="255" t="s">
        <v>1196</v>
      </c>
      <c r="AT89" s="262" t="s">
        <v>1247</v>
      </c>
      <c r="AU89" s="262" t="s">
        <v>1196</v>
      </c>
      <c r="AY89" s="255" t="s">
        <v>1317</v>
      </c>
      <c r="BK89" s="263">
        <f>SUM(BK90:BK169)</f>
        <v>0</v>
      </c>
    </row>
    <row r="90" spans="2:65" s="186" customFormat="1" ht="16.5" customHeight="1">
      <c r="B90" s="187"/>
      <c r="C90" s="266" t="s">
        <v>1196</v>
      </c>
      <c r="D90" s="266" t="s">
        <v>1319</v>
      </c>
      <c r="E90" s="267" t="s">
        <v>1653</v>
      </c>
      <c r="F90" s="268" t="s">
        <v>1654</v>
      </c>
      <c r="G90" s="269" t="s">
        <v>1655</v>
      </c>
      <c r="H90" s="270">
        <v>200</v>
      </c>
      <c r="I90" s="91"/>
      <c r="J90" s="271">
        <f>ROUND(I90*H90,2)</f>
        <v>0</v>
      </c>
      <c r="K90" s="268" t="s">
        <v>1323</v>
      </c>
      <c r="L90" s="187"/>
      <c r="M90" s="272" t="s">
        <v>1177</v>
      </c>
      <c r="N90" s="273" t="s">
        <v>1219</v>
      </c>
      <c r="O90" s="188"/>
      <c r="P90" s="274">
        <f>O90*H90</f>
        <v>0</v>
      </c>
      <c r="Q90" s="274">
        <v>0</v>
      </c>
      <c r="R90" s="274">
        <f>Q90*H90</f>
        <v>0</v>
      </c>
      <c r="S90" s="274">
        <v>0</v>
      </c>
      <c r="T90" s="275">
        <f>S90*H90</f>
        <v>0</v>
      </c>
      <c r="AR90" s="176" t="s">
        <v>1324</v>
      </c>
      <c r="AT90" s="176" t="s">
        <v>1319</v>
      </c>
      <c r="AU90" s="176" t="s">
        <v>1257</v>
      </c>
      <c r="AY90" s="176" t="s">
        <v>1317</v>
      </c>
      <c r="BE90" s="276">
        <f>IF(N90="základní",J90,0)</f>
        <v>0</v>
      </c>
      <c r="BF90" s="276">
        <f>IF(N90="snížená",J90,0)</f>
        <v>0</v>
      </c>
      <c r="BG90" s="276">
        <f>IF(N90="zákl. přenesená",J90,0)</f>
        <v>0</v>
      </c>
      <c r="BH90" s="276">
        <f>IF(N90="sníž. přenesená",J90,0)</f>
        <v>0</v>
      </c>
      <c r="BI90" s="276">
        <f>IF(N90="nulová",J90,0)</f>
        <v>0</v>
      </c>
      <c r="BJ90" s="176" t="s">
        <v>1196</v>
      </c>
      <c r="BK90" s="276">
        <f>ROUND(I90*H90,2)</f>
        <v>0</v>
      </c>
      <c r="BL90" s="176" t="s">
        <v>1324</v>
      </c>
      <c r="BM90" s="176" t="s">
        <v>1196</v>
      </c>
    </row>
    <row r="91" spans="2:47" s="186" customFormat="1" ht="13.5">
      <c r="B91" s="187"/>
      <c r="D91" s="277" t="s">
        <v>1326</v>
      </c>
      <c r="F91" s="278" t="s">
        <v>1656</v>
      </c>
      <c r="I91" s="92"/>
      <c r="L91" s="187"/>
      <c r="M91" s="279"/>
      <c r="N91" s="188"/>
      <c r="O91" s="188"/>
      <c r="P91" s="188"/>
      <c r="Q91" s="188"/>
      <c r="R91" s="188"/>
      <c r="S91" s="188"/>
      <c r="T91" s="280"/>
      <c r="AT91" s="176" t="s">
        <v>1326</v>
      </c>
      <c r="AU91" s="176" t="s">
        <v>1257</v>
      </c>
    </row>
    <row r="92" spans="2:65" s="186" customFormat="1" ht="25.5" customHeight="1">
      <c r="B92" s="187"/>
      <c r="C92" s="266" t="s">
        <v>1257</v>
      </c>
      <c r="D92" s="266" t="s">
        <v>1319</v>
      </c>
      <c r="E92" s="267" t="s">
        <v>1657</v>
      </c>
      <c r="F92" s="268" t="s">
        <v>1658</v>
      </c>
      <c r="G92" s="269" t="s">
        <v>1659</v>
      </c>
      <c r="H92" s="270">
        <v>20</v>
      </c>
      <c r="I92" s="91"/>
      <c r="J92" s="271">
        <f>ROUND(I92*H92,2)</f>
        <v>0</v>
      </c>
      <c r="K92" s="268" t="s">
        <v>1323</v>
      </c>
      <c r="L92" s="187"/>
      <c r="M92" s="272" t="s">
        <v>1177</v>
      </c>
      <c r="N92" s="273" t="s">
        <v>1219</v>
      </c>
      <c r="O92" s="188"/>
      <c r="P92" s="274">
        <f>O92*H92</f>
        <v>0</v>
      </c>
      <c r="Q92" s="274">
        <v>0</v>
      </c>
      <c r="R92" s="274">
        <f>Q92*H92</f>
        <v>0</v>
      </c>
      <c r="S92" s="274">
        <v>0</v>
      </c>
      <c r="T92" s="275">
        <f>S92*H92</f>
        <v>0</v>
      </c>
      <c r="AR92" s="176" t="s">
        <v>1324</v>
      </c>
      <c r="AT92" s="176" t="s">
        <v>1319</v>
      </c>
      <c r="AU92" s="176" t="s">
        <v>1257</v>
      </c>
      <c r="AY92" s="176" t="s">
        <v>1317</v>
      </c>
      <c r="BE92" s="276">
        <f>IF(N92="základní",J92,0)</f>
        <v>0</v>
      </c>
      <c r="BF92" s="276">
        <f>IF(N92="snížená",J92,0)</f>
        <v>0</v>
      </c>
      <c r="BG92" s="276">
        <f>IF(N92="zákl. přenesená",J92,0)</f>
        <v>0</v>
      </c>
      <c r="BH92" s="276">
        <f>IF(N92="sníž. přenesená",J92,0)</f>
        <v>0</v>
      </c>
      <c r="BI92" s="276">
        <f>IF(N92="nulová",J92,0)</f>
        <v>0</v>
      </c>
      <c r="BJ92" s="176" t="s">
        <v>1196</v>
      </c>
      <c r="BK92" s="276">
        <f>ROUND(I92*H92,2)</f>
        <v>0</v>
      </c>
      <c r="BL92" s="176" t="s">
        <v>1324</v>
      </c>
      <c r="BM92" s="176" t="s">
        <v>1257</v>
      </c>
    </row>
    <row r="93" spans="2:47" s="186" customFormat="1" ht="13.5">
      <c r="B93" s="187"/>
      <c r="D93" s="277" t="s">
        <v>1326</v>
      </c>
      <c r="F93" s="278" t="s">
        <v>1660</v>
      </c>
      <c r="I93" s="92"/>
      <c r="L93" s="187"/>
      <c r="M93" s="279"/>
      <c r="N93" s="188"/>
      <c r="O93" s="188"/>
      <c r="P93" s="188"/>
      <c r="Q93" s="188"/>
      <c r="R93" s="188"/>
      <c r="S93" s="188"/>
      <c r="T93" s="280"/>
      <c r="AT93" s="176" t="s">
        <v>1326</v>
      </c>
      <c r="AU93" s="176" t="s">
        <v>1257</v>
      </c>
    </row>
    <row r="94" spans="2:65" s="186" customFormat="1" ht="16.5" customHeight="1">
      <c r="B94" s="187"/>
      <c r="C94" s="266" t="s">
        <v>1329</v>
      </c>
      <c r="D94" s="266" t="s">
        <v>1319</v>
      </c>
      <c r="E94" s="267" t="s">
        <v>1661</v>
      </c>
      <c r="F94" s="268" t="s">
        <v>1662</v>
      </c>
      <c r="G94" s="269" t="s">
        <v>1332</v>
      </c>
      <c r="H94" s="270">
        <v>435.727</v>
      </c>
      <c r="I94" s="91"/>
      <c r="J94" s="271">
        <f>ROUND(I94*H94,2)</f>
        <v>0</v>
      </c>
      <c r="K94" s="268" t="s">
        <v>1323</v>
      </c>
      <c r="L94" s="187"/>
      <c r="M94" s="272" t="s">
        <v>1177</v>
      </c>
      <c r="N94" s="273" t="s">
        <v>1219</v>
      </c>
      <c r="O94" s="188"/>
      <c r="P94" s="274">
        <f>O94*H94</f>
        <v>0</v>
      </c>
      <c r="Q94" s="274">
        <v>0</v>
      </c>
      <c r="R94" s="274">
        <f>Q94*H94</f>
        <v>0</v>
      </c>
      <c r="S94" s="274">
        <v>0</v>
      </c>
      <c r="T94" s="275">
        <f>S94*H94</f>
        <v>0</v>
      </c>
      <c r="AR94" s="176" t="s">
        <v>1324</v>
      </c>
      <c r="AT94" s="176" t="s">
        <v>1319</v>
      </c>
      <c r="AU94" s="176" t="s">
        <v>1257</v>
      </c>
      <c r="AY94" s="176" t="s">
        <v>1317</v>
      </c>
      <c r="BE94" s="276">
        <f>IF(N94="základní",J94,0)</f>
        <v>0</v>
      </c>
      <c r="BF94" s="276">
        <f>IF(N94="snížená",J94,0)</f>
        <v>0</v>
      </c>
      <c r="BG94" s="276">
        <f>IF(N94="zákl. přenesená",J94,0)</f>
        <v>0</v>
      </c>
      <c r="BH94" s="276">
        <f>IF(N94="sníž. přenesená",J94,0)</f>
        <v>0</v>
      </c>
      <c r="BI94" s="276">
        <f>IF(N94="nulová",J94,0)</f>
        <v>0</v>
      </c>
      <c r="BJ94" s="176" t="s">
        <v>1196</v>
      </c>
      <c r="BK94" s="276">
        <f>ROUND(I94*H94,2)</f>
        <v>0</v>
      </c>
      <c r="BL94" s="176" t="s">
        <v>1324</v>
      </c>
      <c r="BM94" s="176" t="s">
        <v>1329</v>
      </c>
    </row>
    <row r="95" spans="2:47" s="186" customFormat="1" ht="13.5">
      <c r="B95" s="187"/>
      <c r="D95" s="277" t="s">
        <v>1326</v>
      </c>
      <c r="F95" s="278" t="s">
        <v>1663</v>
      </c>
      <c r="I95" s="92"/>
      <c r="L95" s="187"/>
      <c r="M95" s="279"/>
      <c r="N95" s="188"/>
      <c r="O95" s="188"/>
      <c r="P95" s="188"/>
      <c r="Q95" s="188"/>
      <c r="R95" s="188"/>
      <c r="S95" s="188"/>
      <c r="T95" s="280"/>
      <c r="AT95" s="176" t="s">
        <v>1326</v>
      </c>
      <c r="AU95" s="176" t="s">
        <v>1257</v>
      </c>
    </row>
    <row r="96" spans="2:65" s="186" customFormat="1" ht="16.5" customHeight="1">
      <c r="B96" s="187"/>
      <c r="C96" s="266" t="s">
        <v>1324</v>
      </c>
      <c r="D96" s="266" t="s">
        <v>1319</v>
      </c>
      <c r="E96" s="267" t="s">
        <v>1674</v>
      </c>
      <c r="F96" s="268" t="s">
        <v>1675</v>
      </c>
      <c r="G96" s="269" t="s">
        <v>1332</v>
      </c>
      <c r="H96" s="270">
        <v>435.727</v>
      </c>
      <c r="I96" s="91"/>
      <c r="J96" s="271">
        <f>ROUND(I96*H96,2)</f>
        <v>0</v>
      </c>
      <c r="K96" s="268" t="s">
        <v>1323</v>
      </c>
      <c r="L96" s="187"/>
      <c r="M96" s="272" t="s">
        <v>1177</v>
      </c>
      <c r="N96" s="273" t="s">
        <v>1219</v>
      </c>
      <c r="O96" s="188"/>
      <c r="P96" s="274">
        <f>O96*H96</f>
        <v>0</v>
      </c>
      <c r="Q96" s="274">
        <v>0</v>
      </c>
      <c r="R96" s="274">
        <f>Q96*H96</f>
        <v>0</v>
      </c>
      <c r="S96" s="274">
        <v>0</v>
      </c>
      <c r="T96" s="275">
        <f>S96*H96</f>
        <v>0</v>
      </c>
      <c r="AR96" s="176" t="s">
        <v>1324</v>
      </c>
      <c r="AT96" s="176" t="s">
        <v>1319</v>
      </c>
      <c r="AU96" s="176" t="s">
        <v>1257</v>
      </c>
      <c r="AY96" s="176" t="s">
        <v>1317</v>
      </c>
      <c r="BE96" s="276">
        <f>IF(N96="základní",J96,0)</f>
        <v>0</v>
      </c>
      <c r="BF96" s="276">
        <f>IF(N96="snížená",J96,0)</f>
        <v>0</v>
      </c>
      <c r="BG96" s="276">
        <f>IF(N96="zákl. přenesená",J96,0)</f>
        <v>0</v>
      </c>
      <c r="BH96" s="276">
        <f>IF(N96="sníž. přenesená",J96,0)</f>
        <v>0</v>
      </c>
      <c r="BI96" s="276">
        <f>IF(N96="nulová",J96,0)</f>
        <v>0</v>
      </c>
      <c r="BJ96" s="176" t="s">
        <v>1196</v>
      </c>
      <c r="BK96" s="276">
        <f>ROUND(I96*H96,2)</f>
        <v>0</v>
      </c>
      <c r="BL96" s="176" t="s">
        <v>1324</v>
      </c>
      <c r="BM96" s="176" t="s">
        <v>1324</v>
      </c>
    </row>
    <row r="97" spans="2:47" s="186" customFormat="1" ht="13.5">
      <c r="B97" s="187"/>
      <c r="D97" s="277" t="s">
        <v>1326</v>
      </c>
      <c r="F97" s="278" t="s">
        <v>1676</v>
      </c>
      <c r="I97" s="92"/>
      <c r="L97" s="187"/>
      <c r="M97" s="279"/>
      <c r="N97" s="188"/>
      <c r="O97" s="188"/>
      <c r="P97" s="188"/>
      <c r="Q97" s="188"/>
      <c r="R97" s="188"/>
      <c r="S97" s="188"/>
      <c r="T97" s="280"/>
      <c r="AT97" s="176" t="s">
        <v>1326</v>
      </c>
      <c r="AU97" s="176" t="s">
        <v>1257</v>
      </c>
    </row>
    <row r="98" spans="2:65" s="186" customFormat="1" ht="16.5" customHeight="1">
      <c r="B98" s="187"/>
      <c r="C98" s="266" t="s">
        <v>1342</v>
      </c>
      <c r="D98" s="266" t="s">
        <v>1319</v>
      </c>
      <c r="E98" s="267" t="s">
        <v>1677</v>
      </c>
      <c r="F98" s="268" t="s">
        <v>1678</v>
      </c>
      <c r="G98" s="269" t="s">
        <v>1332</v>
      </c>
      <c r="H98" s="270">
        <v>435.727</v>
      </c>
      <c r="I98" s="91"/>
      <c r="J98" s="271">
        <f>ROUND(I98*H98,2)</f>
        <v>0</v>
      </c>
      <c r="K98" s="268" t="s">
        <v>1323</v>
      </c>
      <c r="L98" s="187"/>
      <c r="M98" s="272" t="s">
        <v>1177</v>
      </c>
      <c r="N98" s="273" t="s">
        <v>1219</v>
      </c>
      <c r="O98" s="188"/>
      <c r="P98" s="274">
        <f>O98*H98</f>
        <v>0</v>
      </c>
      <c r="Q98" s="274">
        <v>0</v>
      </c>
      <c r="R98" s="274">
        <f>Q98*H98</f>
        <v>0</v>
      </c>
      <c r="S98" s="274">
        <v>0</v>
      </c>
      <c r="T98" s="275">
        <f>S98*H98</f>
        <v>0</v>
      </c>
      <c r="AR98" s="176" t="s">
        <v>1324</v>
      </c>
      <c r="AT98" s="176" t="s">
        <v>1319</v>
      </c>
      <c r="AU98" s="176" t="s">
        <v>1257</v>
      </c>
      <c r="AY98" s="176" t="s">
        <v>1317</v>
      </c>
      <c r="BE98" s="276">
        <f>IF(N98="základní",J98,0)</f>
        <v>0</v>
      </c>
      <c r="BF98" s="276">
        <f>IF(N98="snížená",J98,0)</f>
        <v>0</v>
      </c>
      <c r="BG98" s="276">
        <f>IF(N98="zákl. přenesená",J98,0)</f>
        <v>0</v>
      </c>
      <c r="BH98" s="276">
        <f>IF(N98="sníž. přenesená",J98,0)</f>
        <v>0</v>
      </c>
      <c r="BI98" s="276">
        <f>IF(N98="nulová",J98,0)</f>
        <v>0</v>
      </c>
      <c r="BJ98" s="176" t="s">
        <v>1196</v>
      </c>
      <c r="BK98" s="276">
        <f>ROUND(I98*H98,2)</f>
        <v>0</v>
      </c>
      <c r="BL98" s="176" t="s">
        <v>1324</v>
      </c>
      <c r="BM98" s="176" t="s">
        <v>1342</v>
      </c>
    </row>
    <row r="99" spans="2:47" s="186" customFormat="1" ht="13.5">
      <c r="B99" s="187"/>
      <c r="D99" s="277" t="s">
        <v>1326</v>
      </c>
      <c r="F99" s="278" t="s">
        <v>1679</v>
      </c>
      <c r="I99" s="92"/>
      <c r="L99" s="187"/>
      <c r="M99" s="279"/>
      <c r="N99" s="188"/>
      <c r="O99" s="188"/>
      <c r="P99" s="188"/>
      <c r="Q99" s="188"/>
      <c r="R99" s="188"/>
      <c r="S99" s="188"/>
      <c r="T99" s="280"/>
      <c r="AT99" s="176" t="s">
        <v>1326</v>
      </c>
      <c r="AU99" s="176" t="s">
        <v>1257</v>
      </c>
    </row>
    <row r="100" spans="2:51" s="282" customFormat="1" ht="13.5">
      <c r="B100" s="281"/>
      <c r="D100" s="277" t="s">
        <v>1334</v>
      </c>
      <c r="E100" s="283" t="s">
        <v>1177</v>
      </c>
      <c r="F100" s="284" t="s">
        <v>1962</v>
      </c>
      <c r="H100" s="285">
        <v>435.727</v>
      </c>
      <c r="I100" s="93"/>
      <c r="L100" s="281"/>
      <c r="M100" s="286"/>
      <c r="N100" s="287"/>
      <c r="O100" s="287"/>
      <c r="P100" s="287"/>
      <c r="Q100" s="287"/>
      <c r="R100" s="287"/>
      <c r="S100" s="287"/>
      <c r="T100" s="288"/>
      <c r="AT100" s="283" t="s">
        <v>1334</v>
      </c>
      <c r="AU100" s="283" t="s">
        <v>1257</v>
      </c>
      <c r="AV100" s="282" t="s">
        <v>1257</v>
      </c>
      <c r="AW100" s="282" t="s">
        <v>1211</v>
      </c>
      <c r="AX100" s="282" t="s">
        <v>1248</v>
      </c>
      <c r="AY100" s="283" t="s">
        <v>1317</v>
      </c>
    </row>
    <row r="101" spans="2:51" s="290" customFormat="1" ht="13.5">
      <c r="B101" s="289"/>
      <c r="D101" s="277" t="s">
        <v>1334</v>
      </c>
      <c r="E101" s="291" t="s">
        <v>1177</v>
      </c>
      <c r="F101" s="292" t="s">
        <v>1338</v>
      </c>
      <c r="H101" s="293">
        <v>435.727</v>
      </c>
      <c r="I101" s="94"/>
      <c r="L101" s="289"/>
      <c r="M101" s="294"/>
      <c r="N101" s="295"/>
      <c r="O101" s="295"/>
      <c r="P101" s="295"/>
      <c r="Q101" s="295"/>
      <c r="R101" s="295"/>
      <c r="S101" s="295"/>
      <c r="T101" s="296"/>
      <c r="AT101" s="291" t="s">
        <v>1334</v>
      </c>
      <c r="AU101" s="291" t="s">
        <v>1257</v>
      </c>
      <c r="AV101" s="290" t="s">
        <v>1324</v>
      </c>
      <c r="AW101" s="290" t="s">
        <v>1211</v>
      </c>
      <c r="AX101" s="290" t="s">
        <v>1196</v>
      </c>
      <c r="AY101" s="291" t="s">
        <v>1317</v>
      </c>
    </row>
    <row r="102" spans="2:65" s="186" customFormat="1" ht="16.5" customHeight="1">
      <c r="B102" s="187"/>
      <c r="C102" s="266" t="s">
        <v>1346</v>
      </c>
      <c r="D102" s="266" t="s">
        <v>1319</v>
      </c>
      <c r="E102" s="267" t="s">
        <v>1681</v>
      </c>
      <c r="F102" s="268" t="s">
        <v>1682</v>
      </c>
      <c r="G102" s="269" t="s">
        <v>1332</v>
      </c>
      <c r="H102" s="270">
        <v>435.727</v>
      </c>
      <c r="I102" s="91"/>
      <c r="J102" s="271">
        <f>ROUND(I102*H102,2)</f>
        <v>0</v>
      </c>
      <c r="K102" s="268" t="s">
        <v>1323</v>
      </c>
      <c r="L102" s="187"/>
      <c r="M102" s="272" t="s">
        <v>1177</v>
      </c>
      <c r="N102" s="273" t="s">
        <v>1219</v>
      </c>
      <c r="O102" s="188"/>
      <c r="P102" s="274">
        <f>O102*H102</f>
        <v>0</v>
      </c>
      <c r="Q102" s="274">
        <v>0</v>
      </c>
      <c r="R102" s="274">
        <f>Q102*H102</f>
        <v>0</v>
      </c>
      <c r="S102" s="274">
        <v>0</v>
      </c>
      <c r="T102" s="275">
        <f>S102*H102</f>
        <v>0</v>
      </c>
      <c r="AR102" s="176" t="s">
        <v>1324</v>
      </c>
      <c r="AT102" s="176" t="s">
        <v>1319</v>
      </c>
      <c r="AU102" s="176" t="s">
        <v>1257</v>
      </c>
      <c r="AY102" s="176" t="s">
        <v>1317</v>
      </c>
      <c r="BE102" s="276">
        <f>IF(N102="základní",J102,0)</f>
        <v>0</v>
      </c>
      <c r="BF102" s="276">
        <f>IF(N102="snížená",J102,0)</f>
        <v>0</v>
      </c>
      <c r="BG102" s="276">
        <f>IF(N102="zákl. přenesená",J102,0)</f>
        <v>0</v>
      </c>
      <c r="BH102" s="276">
        <f>IF(N102="sníž. přenesená",J102,0)</f>
        <v>0</v>
      </c>
      <c r="BI102" s="276">
        <f>IF(N102="nulová",J102,0)</f>
        <v>0</v>
      </c>
      <c r="BJ102" s="176" t="s">
        <v>1196</v>
      </c>
      <c r="BK102" s="276">
        <f>ROUND(I102*H102,2)</f>
        <v>0</v>
      </c>
      <c r="BL102" s="176" t="s">
        <v>1324</v>
      </c>
      <c r="BM102" s="176" t="s">
        <v>1346</v>
      </c>
    </row>
    <row r="103" spans="2:47" s="186" customFormat="1" ht="13.5">
      <c r="B103" s="187"/>
      <c r="D103" s="277" t="s">
        <v>1326</v>
      </c>
      <c r="F103" s="278" t="s">
        <v>1683</v>
      </c>
      <c r="I103" s="92"/>
      <c r="L103" s="187"/>
      <c r="M103" s="279"/>
      <c r="N103" s="188"/>
      <c r="O103" s="188"/>
      <c r="P103" s="188"/>
      <c r="Q103" s="188"/>
      <c r="R103" s="188"/>
      <c r="S103" s="188"/>
      <c r="T103" s="280"/>
      <c r="AT103" s="176" t="s">
        <v>1326</v>
      </c>
      <c r="AU103" s="176" t="s">
        <v>1257</v>
      </c>
    </row>
    <row r="104" spans="2:65" s="186" customFormat="1" ht="16.5" customHeight="1">
      <c r="B104" s="187"/>
      <c r="C104" s="266" t="s">
        <v>1352</v>
      </c>
      <c r="D104" s="266" t="s">
        <v>1319</v>
      </c>
      <c r="E104" s="267" t="s">
        <v>1684</v>
      </c>
      <c r="F104" s="268" t="s">
        <v>1685</v>
      </c>
      <c r="G104" s="269" t="s">
        <v>1322</v>
      </c>
      <c r="H104" s="270">
        <v>211.117</v>
      </c>
      <c r="I104" s="91"/>
      <c r="J104" s="271">
        <f>ROUND(I104*H104,2)</f>
        <v>0</v>
      </c>
      <c r="K104" s="268" t="s">
        <v>1323</v>
      </c>
      <c r="L104" s="187"/>
      <c r="M104" s="272" t="s">
        <v>1177</v>
      </c>
      <c r="N104" s="273" t="s">
        <v>1219</v>
      </c>
      <c r="O104" s="188"/>
      <c r="P104" s="274">
        <f>O104*H104</f>
        <v>0</v>
      </c>
      <c r="Q104" s="274">
        <v>0.00084</v>
      </c>
      <c r="R104" s="274">
        <f>Q104*H104</f>
        <v>0.17733828</v>
      </c>
      <c r="S104" s="274">
        <v>0</v>
      </c>
      <c r="T104" s="275">
        <f>S104*H104</f>
        <v>0</v>
      </c>
      <c r="AR104" s="176" t="s">
        <v>1324</v>
      </c>
      <c r="AT104" s="176" t="s">
        <v>1319</v>
      </c>
      <c r="AU104" s="176" t="s">
        <v>1257</v>
      </c>
      <c r="AY104" s="176" t="s">
        <v>1317</v>
      </c>
      <c r="BE104" s="276">
        <f>IF(N104="základní",J104,0)</f>
        <v>0</v>
      </c>
      <c r="BF104" s="276">
        <f>IF(N104="snížená",J104,0)</f>
        <v>0</v>
      </c>
      <c r="BG104" s="276">
        <f>IF(N104="zákl. přenesená",J104,0)</f>
        <v>0</v>
      </c>
      <c r="BH104" s="276">
        <f>IF(N104="sníž. přenesená",J104,0)</f>
        <v>0</v>
      </c>
      <c r="BI104" s="276">
        <f>IF(N104="nulová",J104,0)</f>
        <v>0</v>
      </c>
      <c r="BJ104" s="176" t="s">
        <v>1196</v>
      </c>
      <c r="BK104" s="276">
        <f>ROUND(I104*H104,2)</f>
        <v>0</v>
      </c>
      <c r="BL104" s="176" t="s">
        <v>1324</v>
      </c>
      <c r="BM104" s="176" t="s">
        <v>1352</v>
      </c>
    </row>
    <row r="105" spans="2:47" s="186" customFormat="1" ht="13.5">
      <c r="B105" s="187"/>
      <c r="D105" s="277" t="s">
        <v>1326</v>
      </c>
      <c r="F105" s="278" t="s">
        <v>1686</v>
      </c>
      <c r="I105" s="92"/>
      <c r="L105" s="187"/>
      <c r="M105" s="279"/>
      <c r="N105" s="188"/>
      <c r="O105" s="188"/>
      <c r="P105" s="188"/>
      <c r="Q105" s="188"/>
      <c r="R105" s="188"/>
      <c r="S105" s="188"/>
      <c r="T105" s="280"/>
      <c r="AT105" s="176" t="s">
        <v>1326</v>
      </c>
      <c r="AU105" s="176" t="s">
        <v>1257</v>
      </c>
    </row>
    <row r="106" spans="2:51" s="311" customFormat="1" ht="13.5">
      <c r="B106" s="310"/>
      <c r="D106" s="277" t="s">
        <v>1334</v>
      </c>
      <c r="E106" s="312" t="s">
        <v>1177</v>
      </c>
      <c r="F106" s="313" t="s">
        <v>1963</v>
      </c>
      <c r="H106" s="312" t="s">
        <v>1177</v>
      </c>
      <c r="I106" s="96"/>
      <c r="L106" s="310"/>
      <c r="M106" s="314"/>
      <c r="N106" s="315"/>
      <c r="O106" s="315"/>
      <c r="P106" s="315"/>
      <c r="Q106" s="315"/>
      <c r="R106" s="315"/>
      <c r="S106" s="315"/>
      <c r="T106" s="316"/>
      <c r="AT106" s="312" t="s">
        <v>1334</v>
      </c>
      <c r="AU106" s="312" t="s">
        <v>1257</v>
      </c>
      <c r="AV106" s="311" t="s">
        <v>1196</v>
      </c>
      <c r="AW106" s="311" t="s">
        <v>1211</v>
      </c>
      <c r="AX106" s="311" t="s">
        <v>1248</v>
      </c>
      <c r="AY106" s="312" t="s">
        <v>1317</v>
      </c>
    </row>
    <row r="107" spans="2:51" s="311" customFormat="1" ht="13.5">
      <c r="B107" s="310"/>
      <c r="D107" s="277" t="s">
        <v>1334</v>
      </c>
      <c r="E107" s="312" t="s">
        <v>1177</v>
      </c>
      <c r="F107" s="313" t="s">
        <v>1964</v>
      </c>
      <c r="H107" s="312" t="s">
        <v>1177</v>
      </c>
      <c r="I107" s="96"/>
      <c r="L107" s="310"/>
      <c r="M107" s="314"/>
      <c r="N107" s="315"/>
      <c r="O107" s="315"/>
      <c r="P107" s="315"/>
      <c r="Q107" s="315"/>
      <c r="R107" s="315"/>
      <c r="S107" s="315"/>
      <c r="T107" s="316"/>
      <c r="AT107" s="312" t="s">
        <v>1334</v>
      </c>
      <c r="AU107" s="312" t="s">
        <v>1257</v>
      </c>
      <c r="AV107" s="311" t="s">
        <v>1196</v>
      </c>
      <c r="AW107" s="311" t="s">
        <v>1211</v>
      </c>
      <c r="AX107" s="311" t="s">
        <v>1248</v>
      </c>
      <c r="AY107" s="312" t="s">
        <v>1317</v>
      </c>
    </row>
    <row r="108" spans="2:51" s="282" customFormat="1" ht="13.5">
      <c r="B108" s="281"/>
      <c r="D108" s="277" t="s">
        <v>1334</v>
      </c>
      <c r="E108" s="283" t="s">
        <v>1177</v>
      </c>
      <c r="F108" s="284" t="s">
        <v>1965</v>
      </c>
      <c r="H108" s="285">
        <v>26.205</v>
      </c>
      <c r="I108" s="93"/>
      <c r="L108" s="281"/>
      <c r="M108" s="286"/>
      <c r="N108" s="287"/>
      <c r="O108" s="287"/>
      <c r="P108" s="287"/>
      <c r="Q108" s="287"/>
      <c r="R108" s="287"/>
      <c r="S108" s="287"/>
      <c r="T108" s="288"/>
      <c r="AT108" s="283" t="s">
        <v>1334</v>
      </c>
      <c r="AU108" s="283" t="s">
        <v>1257</v>
      </c>
      <c r="AV108" s="282" t="s">
        <v>1257</v>
      </c>
      <c r="AW108" s="282" t="s">
        <v>1211</v>
      </c>
      <c r="AX108" s="282" t="s">
        <v>1248</v>
      </c>
      <c r="AY108" s="283" t="s">
        <v>1317</v>
      </c>
    </row>
    <row r="109" spans="2:51" s="311" customFormat="1" ht="13.5">
      <c r="B109" s="310"/>
      <c r="D109" s="277" t="s">
        <v>1334</v>
      </c>
      <c r="E109" s="312" t="s">
        <v>1177</v>
      </c>
      <c r="F109" s="313" t="s">
        <v>1966</v>
      </c>
      <c r="H109" s="312" t="s">
        <v>1177</v>
      </c>
      <c r="I109" s="96"/>
      <c r="L109" s="310"/>
      <c r="M109" s="314"/>
      <c r="N109" s="315"/>
      <c r="O109" s="315"/>
      <c r="P109" s="315"/>
      <c r="Q109" s="315"/>
      <c r="R109" s="315"/>
      <c r="S109" s="315"/>
      <c r="T109" s="316"/>
      <c r="AT109" s="312" t="s">
        <v>1334</v>
      </c>
      <c r="AU109" s="312" t="s">
        <v>1257</v>
      </c>
      <c r="AV109" s="311" t="s">
        <v>1196</v>
      </c>
      <c r="AW109" s="311" t="s">
        <v>1211</v>
      </c>
      <c r="AX109" s="311" t="s">
        <v>1248</v>
      </c>
      <c r="AY109" s="312" t="s">
        <v>1317</v>
      </c>
    </row>
    <row r="110" spans="2:51" s="282" customFormat="1" ht="27">
      <c r="B110" s="281"/>
      <c r="D110" s="277" t="s">
        <v>1334</v>
      </c>
      <c r="E110" s="283" t="s">
        <v>1177</v>
      </c>
      <c r="F110" s="284" t="s">
        <v>1967</v>
      </c>
      <c r="H110" s="285">
        <v>177.272</v>
      </c>
      <c r="I110" s="93"/>
      <c r="L110" s="281"/>
      <c r="M110" s="286"/>
      <c r="N110" s="287"/>
      <c r="O110" s="287"/>
      <c r="P110" s="287"/>
      <c r="Q110" s="287"/>
      <c r="R110" s="287"/>
      <c r="S110" s="287"/>
      <c r="T110" s="288"/>
      <c r="AT110" s="283" t="s">
        <v>1334</v>
      </c>
      <c r="AU110" s="283" t="s">
        <v>1257</v>
      </c>
      <c r="AV110" s="282" t="s">
        <v>1257</v>
      </c>
      <c r="AW110" s="282" t="s">
        <v>1211</v>
      </c>
      <c r="AX110" s="282" t="s">
        <v>1248</v>
      </c>
      <c r="AY110" s="283" t="s">
        <v>1317</v>
      </c>
    </row>
    <row r="111" spans="2:51" s="311" customFormat="1" ht="13.5">
      <c r="B111" s="310"/>
      <c r="D111" s="277" t="s">
        <v>1334</v>
      </c>
      <c r="E111" s="312" t="s">
        <v>1177</v>
      </c>
      <c r="F111" s="313" t="s">
        <v>1968</v>
      </c>
      <c r="H111" s="312" t="s">
        <v>1177</v>
      </c>
      <c r="I111" s="96"/>
      <c r="L111" s="310"/>
      <c r="M111" s="314"/>
      <c r="N111" s="315"/>
      <c r="O111" s="315"/>
      <c r="P111" s="315"/>
      <c r="Q111" s="315"/>
      <c r="R111" s="315"/>
      <c r="S111" s="315"/>
      <c r="T111" s="316"/>
      <c r="AT111" s="312" t="s">
        <v>1334</v>
      </c>
      <c r="AU111" s="312" t="s">
        <v>1257</v>
      </c>
      <c r="AV111" s="311" t="s">
        <v>1196</v>
      </c>
      <c r="AW111" s="311" t="s">
        <v>1211</v>
      </c>
      <c r="AX111" s="311" t="s">
        <v>1248</v>
      </c>
      <c r="AY111" s="312" t="s">
        <v>1317</v>
      </c>
    </row>
    <row r="112" spans="2:51" s="282" customFormat="1" ht="13.5">
      <c r="B112" s="281"/>
      <c r="D112" s="277" t="s">
        <v>1334</v>
      </c>
      <c r="E112" s="283" t="s">
        <v>1177</v>
      </c>
      <c r="F112" s="284" t="s">
        <v>1969</v>
      </c>
      <c r="H112" s="285">
        <v>7.64</v>
      </c>
      <c r="I112" s="93"/>
      <c r="L112" s="281"/>
      <c r="M112" s="286"/>
      <c r="N112" s="287"/>
      <c r="O112" s="287"/>
      <c r="P112" s="287"/>
      <c r="Q112" s="287"/>
      <c r="R112" s="287"/>
      <c r="S112" s="287"/>
      <c r="T112" s="288"/>
      <c r="AT112" s="283" t="s">
        <v>1334</v>
      </c>
      <c r="AU112" s="283" t="s">
        <v>1257</v>
      </c>
      <c r="AV112" s="282" t="s">
        <v>1257</v>
      </c>
      <c r="AW112" s="282" t="s">
        <v>1211</v>
      </c>
      <c r="AX112" s="282" t="s">
        <v>1248</v>
      </c>
      <c r="AY112" s="283" t="s">
        <v>1317</v>
      </c>
    </row>
    <row r="113" spans="2:51" s="290" customFormat="1" ht="13.5">
      <c r="B113" s="289"/>
      <c r="D113" s="277" t="s">
        <v>1334</v>
      </c>
      <c r="E113" s="291" t="s">
        <v>1177</v>
      </c>
      <c r="F113" s="292" t="s">
        <v>1338</v>
      </c>
      <c r="H113" s="293">
        <v>211.117</v>
      </c>
      <c r="I113" s="94"/>
      <c r="L113" s="289"/>
      <c r="M113" s="294"/>
      <c r="N113" s="295"/>
      <c r="O113" s="295"/>
      <c r="P113" s="295"/>
      <c r="Q113" s="295"/>
      <c r="R113" s="295"/>
      <c r="S113" s="295"/>
      <c r="T113" s="296"/>
      <c r="AT113" s="291" t="s">
        <v>1334</v>
      </c>
      <c r="AU113" s="291" t="s">
        <v>1257</v>
      </c>
      <c r="AV113" s="290" t="s">
        <v>1324</v>
      </c>
      <c r="AW113" s="290" t="s">
        <v>1211</v>
      </c>
      <c r="AX113" s="290" t="s">
        <v>1196</v>
      </c>
      <c r="AY113" s="291" t="s">
        <v>1317</v>
      </c>
    </row>
    <row r="114" spans="2:65" s="186" customFormat="1" ht="16.5" customHeight="1">
      <c r="B114" s="187"/>
      <c r="C114" s="266" t="s">
        <v>1357</v>
      </c>
      <c r="D114" s="266" t="s">
        <v>1319</v>
      </c>
      <c r="E114" s="267" t="s">
        <v>1687</v>
      </c>
      <c r="F114" s="268" t="s">
        <v>1688</v>
      </c>
      <c r="G114" s="269" t="s">
        <v>1322</v>
      </c>
      <c r="H114" s="270">
        <v>211.117</v>
      </c>
      <c r="I114" s="91"/>
      <c r="J114" s="271">
        <f>ROUND(I114*H114,2)</f>
        <v>0</v>
      </c>
      <c r="K114" s="268" t="s">
        <v>1323</v>
      </c>
      <c r="L114" s="187"/>
      <c r="M114" s="272" t="s">
        <v>1177</v>
      </c>
      <c r="N114" s="273" t="s">
        <v>1219</v>
      </c>
      <c r="O114" s="188"/>
      <c r="P114" s="274">
        <f>O114*H114</f>
        <v>0</v>
      </c>
      <c r="Q114" s="274">
        <v>0</v>
      </c>
      <c r="R114" s="274">
        <f>Q114*H114</f>
        <v>0</v>
      </c>
      <c r="S114" s="274">
        <v>0</v>
      </c>
      <c r="T114" s="275">
        <f>S114*H114</f>
        <v>0</v>
      </c>
      <c r="AR114" s="176" t="s">
        <v>1324</v>
      </c>
      <c r="AT114" s="176" t="s">
        <v>1319</v>
      </c>
      <c r="AU114" s="176" t="s">
        <v>1257</v>
      </c>
      <c r="AY114" s="176" t="s">
        <v>1317</v>
      </c>
      <c r="BE114" s="276">
        <f>IF(N114="základní",J114,0)</f>
        <v>0</v>
      </c>
      <c r="BF114" s="276">
        <f>IF(N114="snížená",J114,0)</f>
        <v>0</v>
      </c>
      <c r="BG114" s="276">
        <f>IF(N114="zákl. přenesená",J114,0)</f>
        <v>0</v>
      </c>
      <c r="BH114" s="276">
        <f>IF(N114="sníž. přenesená",J114,0)</f>
        <v>0</v>
      </c>
      <c r="BI114" s="276">
        <f>IF(N114="nulová",J114,0)</f>
        <v>0</v>
      </c>
      <c r="BJ114" s="176" t="s">
        <v>1196</v>
      </c>
      <c r="BK114" s="276">
        <f>ROUND(I114*H114,2)</f>
        <v>0</v>
      </c>
      <c r="BL114" s="176" t="s">
        <v>1324</v>
      </c>
      <c r="BM114" s="176" t="s">
        <v>1357</v>
      </c>
    </row>
    <row r="115" spans="2:47" s="186" customFormat="1" ht="13.5">
      <c r="B115" s="187"/>
      <c r="D115" s="277" t="s">
        <v>1326</v>
      </c>
      <c r="F115" s="278" t="s">
        <v>1689</v>
      </c>
      <c r="I115" s="92"/>
      <c r="L115" s="187"/>
      <c r="M115" s="279"/>
      <c r="N115" s="188"/>
      <c r="O115" s="188"/>
      <c r="P115" s="188"/>
      <c r="Q115" s="188"/>
      <c r="R115" s="188"/>
      <c r="S115" s="188"/>
      <c r="T115" s="280"/>
      <c r="AT115" s="176" t="s">
        <v>1326</v>
      </c>
      <c r="AU115" s="176" t="s">
        <v>1257</v>
      </c>
    </row>
    <row r="116" spans="2:65" s="186" customFormat="1" ht="16.5" customHeight="1">
      <c r="B116" s="187"/>
      <c r="C116" s="266" t="s">
        <v>1360</v>
      </c>
      <c r="D116" s="266" t="s">
        <v>1319</v>
      </c>
      <c r="E116" s="267" t="s">
        <v>1690</v>
      </c>
      <c r="F116" s="268" t="s">
        <v>1691</v>
      </c>
      <c r="G116" s="269" t="s">
        <v>1322</v>
      </c>
      <c r="H116" s="270">
        <v>146.375</v>
      </c>
      <c r="I116" s="91"/>
      <c r="J116" s="271">
        <f>ROUND(I116*H116,2)</f>
        <v>0</v>
      </c>
      <c r="K116" s="268" t="s">
        <v>1323</v>
      </c>
      <c r="L116" s="187"/>
      <c r="M116" s="272" t="s">
        <v>1177</v>
      </c>
      <c r="N116" s="273" t="s">
        <v>1219</v>
      </c>
      <c r="O116" s="188"/>
      <c r="P116" s="274">
        <f>O116*H116</f>
        <v>0</v>
      </c>
      <c r="Q116" s="274">
        <v>0.00085</v>
      </c>
      <c r="R116" s="274">
        <f>Q116*H116</f>
        <v>0.12441875</v>
      </c>
      <c r="S116" s="274">
        <v>0</v>
      </c>
      <c r="T116" s="275">
        <f>S116*H116</f>
        <v>0</v>
      </c>
      <c r="AR116" s="176" t="s">
        <v>1324</v>
      </c>
      <c r="AT116" s="176" t="s">
        <v>1319</v>
      </c>
      <c r="AU116" s="176" t="s">
        <v>1257</v>
      </c>
      <c r="AY116" s="176" t="s">
        <v>1317</v>
      </c>
      <c r="BE116" s="276">
        <f>IF(N116="základní",J116,0)</f>
        <v>0</v>
      </c>
      <c r="BF116" s="276">
        <f>IF(N116="snížená",J116,0)</f>
        <v>0</v>
      </c>
      <c r="BG116" s="276">
        <f>IF(N116="zákl. přenesená",J116,0)</f>
        <v>0</v>
      </c>
      <c r="BH116" s="276">
        <f>IF(N116="sníž. přenesená",J116,0)</f>
        <v>0</v>
      </c>
      <c r="BI116" s="276">
        <f>IF(N116="nulová",J116,0)</f>
        <v>0</v>
      </c>
      <c r="BJ116" s="176" t="s">
        <v>1196</v>
      </c>
      <c r="BK116" s="276">
        <f>ROUND(I116*H116,2)</f>
        <v>0</v>
      </c>
      <c r="BL116" s="176" t="s">
        <v>1324</v>
      </c>
      <c r="BM116" s="176" t="s">
        <v>1360</v>
      </c>
    </row>
    <row r="117" spans="2:47" s="186" customFormat="1" ht="13.5">
      <c r="B117" s="187"/>
      <c r="D117" s="277" t="s">
        <v>1326</v>
      </c>
      <c r="F117" s="278" t="s">
        <v>1692</v>
      </c>
      <c r="I117" s="92"/>
      <c r="L117" s="187"/>
      <c r="M117" s="279"/>
      <c r="N117" s="188"/>
      <c r="O117" s="188"/>
      <c r="P117" s="188"/>
      <c r="Q117" s="188"/>
      <c r="R117" s="188"/>
      <c r="S117" s="188"/>
      <c r="T117" s="280"/>
      <c r="AT117" s="176" t="s">
        <v>1326</v>
      </c>
      <c r="AU117" s="176" t="s">
        <v>1257</v>
      </c>
    </row>
    <row r="118" spans="2:51" s="311" customFormat="1" ht="13.5">
      <c r="B118" s="310"/>
      <c r="D118" s="277" t="s">
        <v>1334</v>
      </c>
      <c r="E118" s="312" t="s">
        <v>1177</v>
      </c>
      <c r="F118" s="313" t="s">
        <v>1963</v>
      </c>
      <c r="H118" s="312" t="s">
        <v>1177</v>
      </c>
      <c r="I118" s="96"/>
      <c r="L118" s="310"/>
      <c r="M118" s="314"/>
      <c r="N118" s="315"/>
      <c r="O118" s="315"/>
      <c r="P118" s="315"/>
      <c r="Q118" s="315"/>
      <c r="R118" s="315"/>
      <c r="S118" s="315"/>
      <c r="T118" s="316"/>
      <c r="AT118" s="312" t="s">
        <v>1334</v>
      </c>
      <c r="AU118" s="312" t="s">
        <v>1257</v>
      </c>
      <c r="AV118" s="311" t="s">
        <v>1196</v>
      </c>
      <c r="AW118" s="311" t="s">
        <v>1211</v>
      </c>
      <c r="AX118" s="311" t="s">
        <v>1248</v>
      </c>
      <c r="AY118" s="312" t="s">
        <v>1317</v>
      </c>
    </row>
    <row r="119" spans="2:51" s="311" customFormat="1" ht="13.5">
      <c r="B119" s="310"/>
      <c r="D119" s="277" t="s">
        <v>1334</v>
      </c>
      <c r="E119" s="312" t="s">
        <v>1177</v>
      </c>
      <c r="F119" s="313" t="s">
        <v>1964</v>
      </c>
      <c r="H119" s="312" t="s">
        <v>1177</v>
      </c>
      <c r="I119" s="96"/>
      <c r="L119" s="310"/>
      <c r="M119" s="314"/>
      <c r="N119" s="315"/>
      <c r="O119" s="315"/>
      <c r="P119" s="315"/>
      <c r="Q119" s="315"/>
      <c r="R119" s="315"/>
      <c r="S119" s="315"/>
      <c r="T119" s="316"/>
      <c r="AT119" s="312" t="s">
        <v>1334</v>
      </c>
      <c r="AU119" s="312" t="s">
        <v>1257</v>
      </c>
      <c r="AV119" s="311" t="s">
        <v>1196</v>
      </c>
      <c r="AW119" s="311" t="s">
        <v>1211</v>
      </c>
      <c r="AX119" s="311" t="s">
        <v>1248</v>
      </c>
      <c r="AY119" s="312" t="s">
        <v>1317</v>
      </c>
    </row>
    <row r="120" spans="2:51" s="282" customFormat="1" ht="13.5">
      <c r="B120" s="281"/>
      <c r="D120" s="277" t="s">
        <v>1334</v>
      </c>
      <c r="E120" s="283" t="s">
        <v>1177</v>
      </c>
      <c r="F120" s="284" t="s">
        <v>1970</v>
      </c>
      <c r="H120" s="285">
        <v>32.4</v>
      </c>
      <c r="I120" s="93"/>
      <c r="L120" s="281"/>
      <c r="M120" s="286"/>
      <c r="N120" s="287"/>
      <c r="O120" s="287"/>
      <c r="P120" s="287"/>
      <c r="Q120" s="287"/>
      <c r="R120" s="287"/>
      <c r="S120" s="287"/>
      <c r="T120" s="288"/>
      <c r="AT120" s="283" t="s">
        <v>1334</v>
      </c>
      <c r="AU120" s="283" t="s">
        <v>1257</v>
      </c>
      <c r="AV120" s="282" t="s">
        <v>1257</v>
      </c>
      <c r="AW120" s="282" t="s">
        <v>1211</v>
      </c>
      <c r="AX120" s="282" t="s">
        <v>1248</v>
      </c>
      <c r="AY120" s="283" t="s">
        <v>1317</v>
      </c>
    </row>
    <row r="121" spans="2:51" s="311" customFormat="1" ht="13.5">
      <c r="B121" s="310"/>
      <c r="D121" s="277" t="s">
        <v>1334</v>
      </c>
      <c r="E121" s="312" t="s">
        <v>1177</v>
      </c>
      <c r="F121" s="313" t="s">
        <v>1966</v>
      </c>
      <c r="H121" s="312" t="s">
        <v>1177</v>
      </c>
      <c r="I121" s="96"/>
      <c r="L121" s="310"/>
      <c r="M121" s="314"/>
      <c r="N121" s="315"/>
      <c r="O121" s="315"/>
      <c r="P121" s="315"/>
      <c r="Q121" s="315"/>
      <c r="R121" s="315"/>
      <c r="S121" s="315"/>
      <c r="T121" s="316"/>
      <c r="AT121" s="312" t="s">
        <v>1334</v>
      </c>
      <c r="AU121" s="312" t="s">
        <v>1257</v>
      </c>
      <c r="AV121" s="311" t="s">
        <v>1196</v>
      </c>
      <c r="AW121" s="311" t="s">
        <v>1211</v>
      </c>
      <c r="AX121" s="311" t="s">
        <v>1248</v>
      </c>
      <c r="AY121" s="312" t="s">
        <v>1317</v>
      </c>
    </row>
    <row r="122" spans="2:51" s="282" customFormat="1" ht="13.5">
      <c r="B122" s="281"/>
      <c r="D122" s="277" t="s">
        <v>1334</v>
      </c>
      <c r="E122" s="283" t="s">
        <v>1177</v>
      </c>
      <c r="F122" s="284" t="s">
        <v>1971</v>
      </c>
      <c r="H122" s="285">
        <v>74.622</v>
      </c>
      <c r="I122" s="93"/>
      <c r="L122" s="281"/>
      <c r="M122" s="286"/>
      <c r="N122" s="287"/>
      <c r="O122" s="287"/>
      <c r="P122" s="287"/>
      <c r="Q122" s="287"/>
      <c r="R122" s="287"/>
      <c r="S122" s="287"/>
      <c r="T122" s="288"/>
      <c r="AT122" s="283" t="s">
        <v>1334</v>
      </c>
      <c r="AU122" s="283" t="s">
        <v>1257</v>
      </c>
      <c r="AV122" s="282" t="s">
        <v>1257</v>
      </c>
      <c r="AW122" s="282" t="s">
        <v>1211</v>
      </c>
      <c r="AX122" s="282" t="s">
        <v>1248</v>
      </c>
      <c r="AY122" s="283" t="s">
        <v>1317</v>
      </c>
    </row>
    <row r="123" spans="2:51" s="311" customFormat="1" ht="13.5">
      <c r="B123" s="310"/>
      <c r="D123" s="277" t="s">
        <v>1334</v>
      </c>
      <c r="E123" s="312" t="s">
        <v>1177</v>
      </c>
      <c r="F123" s="313" t="s">
        <v>1669</v>
      </c>
      <c r="H123" s="312" t="s">
        <v>1177</v>
      </c>
      <c r="I123" s="96"/>
      <c r="L123" s="310"/>
      <c r="M123" s="314"/>
      <c r="N123" s="315"/>
      <c r="O123" s="315"/>
      <c r="P123" s="315"/>
      <c r="Q123" s="315"/>
      <c r="R123" s="315"/>
      <c r="S123" s="315"/>
      <c r="T123" s="316"/>
      <c r="AT123" s="312" t="s">
        <v>1334</v>
      </c>
      <c r="AU123" s="312" t="s">
        <v>1257</v>
      </c>
      <c r="AV123" s="311" t="s">
        <v>1196</v>
      </c>
      <c r="AW123" s="311" t="s">
        <v>1211</v>
      </c>
      <c r="AX123" s="311" t="s">
        <v>1248</v>
      </c>
      <c r="AY123" s="312" t="s">
        <v>1317</v>
      </c>
    </row>
    <row r="124" spans="2:51" s="282" customFormat="1" ht="13.5">
      <c r="B124" s="281"/>
      <c r="D124" s="277" t="s">
        <v>1334</v>
      </c>
      <c r="E124" s="283" t="s">
        <v>1177</v>
      </c>
      <c r="F124" s="284" t="s">
        <v>1972</v>
      </c>
      <c r="H124" s="285">
        <v>39.353</v>
      </c>
      <c r="I124" s="93"/>
      <c r="L124" s="281"/>
      <c r="M124" s="286"/>
      <c r="N124" s="287"/>
      <c r="O124" s="287"/>
      <c r="P124" s="287"/>
      <c r="Q124" s="287"/>
      <c r="R124" s="287"/>
      <c r="S124" s="287"/>
      <c r="T124" s="288"/>
      <c r="AT124" s="283" t="s">
        <v>1334</v>
      </c>
      <c r="AU124" s="283" t="s">
        <v>1257</v>
      </c>
      <c r="AV124" s="282" t="s">
        <v>1257</v>
      </c>
      <c r="AW124" s="282" t="s">
        <v>1211</v>
      </c>
      <c r="AX124" s="282" t="s">
        <v>1248</v>
      </c>
      <c r="AY124" s="283" t="s">
        <v>1317</v>
      </c>
    </row>
    <row r="125" spans="2:51" s="290" customFormat="1" ht="13.5">
      <c r="B125" s="289"/>
      <c r="D125" s="277" t="s">
        <v>1334</v>
      </c>
      <c r="E125" s="291" t="s">
        <v>1177</v>
      </c>
      <c r="F125" s="292" t="s">
        <v>1338</v>
      </c>
      <c r="H125" s="293">
        <v>146.375</v>
      </c>
      <c r="I125" s="94"/>
      <c r="L125" s="289"/>
      <c r="M125" s="294"/>
      <c r="N125" s="295"/>
      <c r="O125" s="295"/>
      <c r="P125" s="295"/>
      <c r="Q125" s="295"/>
      <c r="R125" s="295"/>
      <c r="S125" s="295"/>
      <c r="T125" s="296"/>
      <c r="AT125" s="291" t="s">
        <v>1334</v>
      </c>
      <c r="AU125" s="291" t="s">
        <v>1257</v>
      </c>
      <c r="AV125" s="290" t="s">
        <v>1324</v>
      </c>
      <c r="AW125" s="290" t="s">
        <v>1211</v>
      </c>
      <c r="AX125" s="290" t="s">
        <v>1196</v>
      </c>
      <c r="AY125" s="291" t="s">
        <v>1317</v>
      </c>
    </row>
    <row r="126" spans="2:65" s="186" customFormat="1" ht="16.5" customHeight="1">
      <c r="B126" s="187"/>
      <c r="C126" s="266" t="s">
        <v>1201</v>
      </c>
      <c r="D126" s="266" t="s">
        <v>1319</v>
      </c>
      <c r="E126" s="267" t="s">
        <v>1694</v>
      </c>
      <c r="F126" s="268" t="s">
        <v>1695</v>
      </c>
      <c r="G126" s="269" t="s">
        <v>1322</v>
      </c>
      <c r="H126" s="270">
        <v>146.375</v>
      </c>
      <c r="I126" s="91"/>
      <c r="J126" s="271">
        <f>ROUND(I126*H126,2)</f>
        <v>0</v>
      </c>
      <c r="K126" s="268" t="s">
        <v>1323</v>
      </c>
      <c r="L126" s="187"/>
      <c r="M126" s="272" t="s">
        <v>1177</v>
      </c>
      <c r="N126" s="273" t="s">
        <v>1219</v>
      </c>
      <c r="O126" s="188"/>
      <c r="P126" s="274">
        <f>O126*H126</f>
        <v>0</v>
      </c>
      <c r="Q126" s="274">
        <v>0</v>
      </c>
      <c r="R126" s="274">
        <f>Q126*H126</f>
        <v>0</v>
      </c>
      <c r="S126" s="274">
        <v>0</v>
      </c>
      <c r="T126" s="275">
        <f>S126*H126</f>
        <v>0</v>
      </c>
      <c r="AR126" s="176" t="s">
        <v>1324</v>
      </c>
      <c r="AT126" s="176" t="s">
        <v>1319</v>
      </c>
      <c r="AU126" s="176" t="s">
        <v>1257</v>
      </c>
      <c r="AY126" s="176" t="s">
        <v>1317</v>
      </c>
      <c r="BE126" s="276">
        <f>IF(N126="základní",J126,0)</f>
        <v>0</v>
      </c>
      <c r="BF126" s="276">
        <f>IF(N126="snížená",J126,0)</f>
        <v>0</v>
      </c>
      <c r="BG126" s="276">
        <f>IF(N126="zákl. přenesená",J126,0)</f>
        <v>0</v>
      </c>
      <c r="BH126" s="276">
        <f>IF(N126="sníž. přenesená",J126,0)</f>
        <v>0</v>
      </c>
      <c r="BI126" s="276">
        <f>IF(N126="nulová",J126,0)</f>
        <v>0</v>
      </c>
      <c r="BJ126" s="176" t="s">
        <v>1196</v>
      </c>
      <c r="BK126" s="276">
        <f>ROUND(I126*H126,2)</f>
        <v>0</v>
      </c>
      <c r="BL126" s="176" t="s">
        <v>1324</v>
      </c>
      <c r="BM126" s="176" t="s">
        <v>1201</v>
      </c>
    </row>
    <row r="127" spans="2:47" s="186" customFormat="1" ht="13.5">
      <c r="B127" s="187"/>
      <c r="D127" s="277" t="s">
        <v>1326</v>
      </c>
      <c r="F127" s="278" t="s">
        <v>1696</v>
      </c>
      <c r="I127" s="92"/>
      <c r="L127" s="187"/>
      <c r="M127" s="279"/>
      <c r="N127" s="188"/>
      <c r="O127" s="188"/>
      <c r="P127" s="188"/>
      <c r="Q127" s="188"/>
      <c r="R127" s="188"/>
      <c r="S127" s="188"/>
      <c r="T127" s="280"/>
      <c r="AT127" s="176" t="s">
        <v>1326</v>
      </c>
      <c r="AU127" s="176" t="s">
        <v>1257</v>
      </c>
    </row>
    <row r="128" spans="2:65" s="186" customFormat="1" ht="16.5" customHeight="1">
      <c r="B128" s="187"/>
      <c r="C128" s="266" t="s">
        <v>1367</v>
      </c>
      <c r="D128" s="266" t="s">
        <v>1319</v>
      </c>
      <c r="E128" s="267" t="s">
        <v>1697</v>
      </c>
      <c r="F128" s="268" t="s">
        <v>1698</v>
      </c>
      <c r="G128" s="269" t="s">
        <v>1332</v>
      </c>
      <c r="H128" s="270">
        <v>435.727</v>
      </c>
      <c r="I128" s="91"/>
      <c r="J128" s="271">
        <f>ROUND(I128*H128,2)</f>
        <v>0</v>
      </c>
      <c r="K128" s="268" t="s">
        <v>1323</v>
      </c>
      <c r="L128" s="187"/>
      <c r="M128" s="272" t="s">
        <v>1177</v>
      </c>
      <c r="N128" s="273" t="s">
        <v>1219</v>
      </c>
      <c r="O128" s="188"/>
      <c r="P128" s="274">
        <f>O128*H128</f>
        <v>0</v>
      </c>
      <c r="Q128" s="274">
        <v>0</v>
      </c>
      <c r="R128" s="274">
        <f>Q128*H128</f>
        <v>0</v>
      </c>
      <c r="S128" s="274">
        <v>0</v>
      </c>
      <c r="T128" s="275">
        <f>S128*H128</f>
        <v>0</v>
      </c>
      <c r="AR128" s="176" t="s">
        <v>1324</v>
      </c>
      <c r="AT128" s="176" t="s">
        <v>1319</v>
      </c>
      <c r="AU128" s="176" t="s">
        <v>1257</v>
      </c>
      <c r="AY128" s="176" t="s">
        <v>1317</v>
      </c>
      <c r="BE128" s="276">
        <f>IF(N128="základní",J128,0)</f>
        <v>0</v>
      </c>
      <c r="BF128" s="276">
        <f>IF(N128="snížená",J128,0)</f>
        <v>0</v>
      </c>
      <c r="BG128" s="276">
        <f>IF(N128="zákl. přenesená",J128,0)</f>
        <v>0</v>
      </c>
      <c r="BH128" s="276">
        <f>IF(N128="sníž. přenesená",J128,0)</f>
        <v>0</v>
      </c>
      <c r="BI128" s="276">
        <f>IF(N128="nulová",J128,0)</f>
        <v>0</v>
      </c>
      <c r="BJ128" s="176" t="s">
        <v>1196</v>
      </c>
      <c r="BK128" s="276">
        <f>ROUND(I128*H128,2)</f>
        <v>0</v>
      </c>
      <c r="BL128" s="176" t="s">
        <v>1324</v>
      </c>
      <c r="BM128" s="176" t="s">
        <v>1367</v>
      </c>
    </row>
    <row r="129" spans="2:47" s="186" customFormat="1" ht="13.5">
      <c r="B129" s="187"/>
      <c r="D129" s="277" t="s">
        <v>1326</v>
      </c>
      <c r="F129" s="278" t="s">
        <v>1699</v>
      </c>
      <c r="I129" s="92"/>
      <c r="L129" s="187"/>
      <c r="M129" s="279"/>
      <c r="N129" s="188"/>
      <c r="O129" s="188"/>
      <c r="P129" s="188"/>
      <c r="Q129" s="188"/>
      <c r="R129" s="188"/>
      <c r="S129" s="188"/>
      <c r="T129" s="280"/>
      <c r="AT129" s="176" t="s">
        <v>1326</v>
      </c>
      <c r="AU129" s="176" t="s">
        <v>1257</v>
      </c>
    </row>
    <row r="130" spans="2:51" s="282" customFormat="1" ht="13.5">
      <c r="B130" s="281"/>
      <c r="D130" s="277" t="s">
        <v>1334</v>
      </c>
      <c r="E130" s="283" t="s">
        <v>1177</v>
      </c>
      <c r="F130" s="284" t="s">
        <v>1962</v>
      </c>
      <c r="H130" s="285">
        <v>435.727</v>
      </c>
      <c r="I130" s="93"/>
      <c r="L130" s="281"/>
      <c r="M130" s="286"/>
      <c r="N130" s="287"/>
      <c r="O130" s="287"/>
      <c r="P130" s="287"/>
      <c r="Q130" s="287"/>
      <c r="R130" s="287"/>
      <c r="S130" s="287"/>
      <c r="T130" s="288"/>
      <c r="AT130" s="283" t="s">
        <v>1334</v>
      </c>
      <c r="AU130" s="283" t="s">
        <v>1257</v>
      </c>
      <c r="AV130" s="282" t="s">
        <v>1257</v>
      </c>
      <c r="AW130" s="282" t="s">
        <v>1211</v>
      </c>
      <c r="AX130" s="282" t="s">
        <v>1248</v>
      </c>
      <c r="AY130" s="283" t="s">
        <v>1317</v>
      </c>
    </row>
    <row r="131" spans="2:51" s="290" customFormat="1" ht="13.5">
      <c r="B131" s="289"/>
      <c r="D131" s="277" t="s">
        <v>1334</v>
      </c>
      <c r="E131" s="291" t="s">
        <v>1177</v>
      </c>
      <c r="F131" s="292" t="s">
        <v>1338</v>
      </c>
      <c r="H131" s="293">
        <v>435.727</v>
      </c>
      <c r="I131" s="94"/>
      <c r="L131" s="289"/>
      <c r="M131" s="294"/>
      <c r="N131" s="295"/>
      <c r="O131" s="295"/>
      <c r="P131" s="295"/>
      <c r="Q131" s="295"/>
      <c r="R131" s="295"/>
      <c r="S131" s="295"/>
      <c r="T131" s="296"/>
      <c r="AT131" s="291" t="s">
        <v>1334</v>
      </c>
      <c r="AU131" s="291" t="s">
        <v>1257</v>
      </c>
      <c r="AV131" s="290" t="s">
        <v>1324</v>
      </c>
      <c r="AW131" s="290" t="s">
        <v>1211</v>
      </c>
      <c r="AX131" s="290" t="s">
        <v>1196</v>
      </c>
      <c r="AY131" s="291" t="s">
        <v>1317</v>
      </c>
    </row>
    <row r="132" spans="2:65" s="186" customFormat="1" ht="16.5" customHeight="1">
      <c r="B132" s="187"/>
      <c r="C132" s="266" t="s">
        <v>1371</v>
      </c>
      <c r="D132" s="266" t="s">
        <v>1319</v>
      </c>
      <c r="E132" s="267" t="s">
        <v>1700</v>
      </c>
      <c r="F132" s="268" t="s">
        <v>1701</v>
      </c>
      <c r="G132" s="269" t="s">
        <v>1332</v>
      </c>
      <c r="H132" s="270">
        <v>260.034</v>
      </c>
      <c r="I132" s="91"/>
      <c r="J132" s="271">
        <f>ROUND(I132*H132,2)</f>
        <v>0</v>
      </c>
      <c r="K132" s="268" t="s">
        <v>1323</v>
      </c>
      <c r="L132" s="187"/>
      <c r="M132" s="272" t="s">
        <v>1177</v>
      </c>
      <c r="N132" s="273" t="s">
        <v>1219</v>
      </c>
      <c r="O132" s="188"/>
      <c r="P132" s="274">
        <f>O132*H132</f>
        <v>0</v>
      </c>
      <c r="Q132" s="274">
        <v>0</v>
      </c>
      <c r="R132" s="274">
        <f>Q132*H132</f>
        <v>0</v>
      </c>
      <c r="S132" s="274">
        <v>0</v>
      </c>
      <c r="T132" s="275">
        <f>S132*H132</f>
        <v>0</v>
      </c>
      <c r="AR132" s="176" t="s">
        <v>1324</v>
      </c>
      <c r="AT132" s="176" t="s">
        <v>1319</v>
      </c>
      <c r="AU132" s="176" t="s">
        <v>1257</v>
      </c>
      <c r="AY132" s="176" t="s">
        <v>1317</v>
      </c>
      <c r="BE132" s="276">
        <f>IF(N132="základní",J132,0)</f>
        <v>0</v>
      </c>
      <c r="BF132" s="276">
        <f>IF(N132="snížená",J132,0)</f>
        <v>0</v>
      </c>
      <c r="BG132" s="276">
        <f>IF(N132="zákl. přenesená",J132,0)</f>
        <v>0</v>
      </c>
      <c r="BH132" s="276">
        <f>IF(N132="sníž. přenesená",J132,0)</f>
        <v>0</v>
      </c>
      <c r="BI132" s="276">
        <f>IF(N132="nulová",J132,0)</f>
        <v>0</v>
      </c>
      <c r="BJ132" s="176" t="s">
        <v>1196</v>
      </c>
      <c r="BK132" s="276">
        <f>ROUND(I132*H132,2)</f>
        <v>0</v>
      </c>
      <c r="BL132" s="176" t="s">
        <v>1324</v>
      </c>
      <c r="BM132" s="176" t="s">
        <v>1371</v>
      </c>
    </row>
    <row r="133" spans="2:47" s="186" customFormat="1" ht="13.5">
      <c r="B133" s="187"/>
      <c r="D133" s="277" t="s">
        <v>1326</v>
      </c>
      <c r="F133" s="278" t="s">
        <v>1702</v>
      </c>
      <c r="I133" s="92"/>
      <c r="L133" s="187"/>
      <c r="M133" s="279"/>
      <c r="N133" s="188"/>
      <c r="O133" s="188"/>
      <c r="P133" s="188"/>
      <c r="Q133" s="188"/>
      <c r="R133" s="188"/>
      <c r="S133" s="188"/>
      <c r="T133" s="280"/>
      <c r="AT133" s="176" t="s">
        <v>1326</v>
      </c>
      <c r="AU133" s="176" t="s">
        <v>1257</v>
      </c>
    </row>
    <row r="134" spans="2:51" s="311" customFormat="1" ht="13.5">
      <c r="B134" s="310"/>
      <c r="D134" s="277" t="s">
        <v>1334</v>
      </c>
      <c r="E134" s="312" t="s">
        <v>1177</v>
      </c>
      <c r="F134" s="313" t="s">
        <v>1973</v>
      </c>
      <c r="H134" s="312" t="s">
        <v>1177</v>
      </c>
      <c r="I134" s="96"/>
      <c r="L134" s="310"/>
      <c r="M134" s="314"/>
      <c r="N134" s="315"/>
      <c r="O134" s="315"/>
      <c r="P134" s="315"/>
      <c r="Q134" s="315"/>
      <c r="R134" s="315"/>
      <c r="S134" s="315"/>
      <c r="T134" s="316"/>
      <c r="AT134" s="312" t="s">
        <v>1334</v>
      </c>
      <c r="AU134" s="312" t="s">
        <v>1257</v>
      </c>
      <c r="AV134" s="311" t="s">
        <v>1196</v>
      </c>
      <c r="AW134" s="311" t="s">
        <v>1211</v>
      </c>
      <c r="AX134" s="311" t="s">
        <v>1248</v>
      </c>
      <c r="AY134" s="312" t="s">
        <v>1317</v>
      </c>
    </row>
    <row r="135" spans="2:51" s="282" customFormat="1" ht="13.5">
      <c r="B135" s="281"/>
      <c r="D135" s="277" t="s">
        <v>1334</v>
      </c>
      <c r="E135" s="283" t="s">
        <v>1177</v>
      </c>
      <c r="F135" s="284" t="s">
        <v>1974</v>
      </c>
      <c r="H135" s="285">
        <v>17.616</v>
      </c>
      <c r="I135" s="93"/>
      <c r="L135" s="281"/>
      <c r="M135" s="286"/>
      <c r="N135" s="287"/>
      <c r="O135" s="287"/>
      <c r="P135" s="287"/>
      <c r="Q135" s="287"/>
      <c r="R135" s="287"/>
      <c r="S135" s="287"/>
      <c r="T135" s="288"/>
      <c r="AT135" s="283" t="s">
        <v>1334</v>
      </c>
      <c r="AU135" s="283" t="s">
        <v>1257</v>
      </c>
      <c r="AV135" s="282" t="s">
        <v>1257</v>
      </c>
      <c r="AW135" s="282" t="s">
        <v>1211</v>
      </c>
      <c r="AX135" s="282" t="s">
        <v>1248</v>
      </c>
      <c r="AY135" s="283" t="s">
        <v>1317</v>
      </c>
    </row>
    <row r="136" spans="2:51" s="311" customFormat="1" ht="13.5">
      <c r="B136" s="310"/>
      <c r="D136" s="277" t="s">
        <v>1334</v>
      </c>
      <c r="E136" s="312" t="s">
        <v>1177</v>
      </c>
      <c r="F136" s="313" t="s">
        <v>1975</v>
      </c>
      <c r="H136" s="312" t="s">
        <v>1177</v>
      </c>
      <c r="I136" s="96"/>
      <c r="L136" s="310"/>
      <c r="M136" s="314"/>
      <c r="N136" s="315"/>
      <c r="O136" s="315"/>
      <c r="P136" s="315"/>
      <c r="Q136" s="315"/>
      <c r="R136" s="315"/>
      <c r="S136" s="315"/>
      <c r="T136" s="316"/>
      <c r="AT136" s="312" t="s">
        <v>1334</v>
      </c>
      <c r="AU136" s="312" t="s">
        <v>1257</v>
      </c>
      <c r="AV136" s="311" t="s">
        <v>1196</v>
      </c>
      <c r="AW136" s="311" t="s">
        <v>1211</v>
      </c>
      <c r="AX136" s="311" t="s">
        <v>1248</v>
      </c>
      <c r="AY136" s="312" t="s">
        <v>1317</v>
      </c>
    </row>
    <row r="137" spans="2:51" s="282" customFormat="1" ht="13.5">
      <c r="B137" s="281"/>
      <c r="D137" s="277" t="s">
        <v>1334</v>
      </c>
      <c r="E137" s="283" t="s">
        <v>1177</v>
      </c>
      <c r="F137" s="284" t="s">
        <v>1976</v>
      </c>
      <c r="H137" s="285">
        <v>17.55</v>
      </c>
      <c r="I137" s="93"/>
      <c r="L137" s="281"/>
      <c r="M137" s="286"/>
      <c r="N137" s="287"/>
      <c r="O137" s="287"/>
      <c r="P137" s="287"/>
      <c r="Q137" s="287"/>
      <c r="R137" s="287"/>
      <c r="S137" s="287"/>
      <c r="T137" s="288"/>
      <c r="AT137" s="283" t="s">
        <v>1334</v>
      </c>
      <c r="AU137" s="283" t="s">
        <v>1257</v>
      </c>
      <c r="AV137" s="282" t="s">
        <v>1257</v>
      </c>
      <c r="AW137" s="282" t="s">
        <v>1211</v>
      </c>
      <c r="AX137" s="282" t="s">
        <v>1248</v>
      </c>
      <c r="AY137" s="283" t="s">
        <v>1317</v>
      </c>
    </row>
    <row r="138" spans="2:51" s="311" customFormat="1" ht="13.5">
      <c r="B138" s="310"/>
      <c r="D138" s="277" t="s">
        <v>1334</v>
      </c>
      <c r="E138" s="312" t="s">
        <v>1177</v>
      </c>
      <c r="F138" s="313" t="s">
        <v>1707</v>
      </c>
      <c r="H138" s="312" t="s">
        <v>1177</v>
      </c>
      <c r="I138" s="96"/>
      <c r="L138" s="310"/>
      <c r="M138" s="314"/>
      <c r="N138" s="315"/>
      <c r="O138" s="315"/>
      <c r="P138" s="315"/>
      <c r="Q138" s="315"/>
      <c r="R138" s="315"/>
      <c r="S138" s="315"/>
      <c r="T138" s="316"/>
      <c r="AT138" s="312" t="s">
        <v>1334</v>
      </c>
      <c r="AU138" s="312" t="s">
        <v>1257</v>
      </c>
      <c r="AV138" s="311" t="s">
        <v>1196</v>
      </c>
      <c r="AW138" s="311" t="s">
        <v>1211</v>
      </c>
      <c r="AX138" s="311" t="s">
        <v>1248</v>
      </c>
      <c r="AY138" s="312" t="s">
        <v>1317</v>
      </c>
    </row>
    <row r="139" spans="2:51" s="282" customFormat="1" ht="13.5">
      <c r="B139" s="281"/>
      <c r="D139" s="277" t="s">
        <v>1334</v>
      </c>
      <c r="E139" s="283" t="s">
        <v>1177</v>
      </c>
      <c r="F139" s="284" t="s">
        <v>1977</v>
      </c>
      <c r="H139" s="285">
        <v>6.96</v>
      </c>
      <c r="I139" s="93"/>
      <c r="L139" s="281"/>
      <c r="M139" s="286"/>
      <c r="N139" s="287"/>
      <c r="O139" s="287"/>
      <c r="P139" s="287"/>
      <c r="Q139" s="287"/>
      <c r="R139" s="287"/>
      <c r="S139" s="287"/>
      <c r="T139" s="288"/>
      <c r="AT139" s="283" t="s">
        <v>1334</v>
      </c>
      <c r="AU139" s="283" t="s">
        <v>1257</v>
      </c>
      <c r="AV139" s="282" t="s">
        <v>1257</v>
      </c>
      <c r="AW139" s="282" t="s">
        <v>1211</v>
      </c>
      <c r="AX139" s="282" t="s">
        <v>1248</v>
      </c>
      <c r="AY139" s="283" t="s">
        <v>1317</v>
      </c>
    </row>
    <row r="140" spans="2:51" s="311" customFormat="1" ht="13.5">
      <c r="B140" s="310"/>
      <c r="D140" s="277" t="s">
        <v>1334</v>
      </c>
      <c r="E140" s="312" t="s">
        <v>1177</v>
      </c>
      <c r="F140" s="313" t="s">
        <v>1978</v>
      </c>
      <c r="H140" s="312" t="s">
        <v>1177</v>
      </c>
      <c r="I140" s="96"/>
      <c r="L140" s="310"/>
      <c r="M140" s="314"/>
      <c r="N140" s="315"/>
      <c r="O140" s="315"/>
      <c r="P140" s="315"/>
      <c r="Q140" s="315"/>
      <c r="R140" s="315"/>
      <c r="S140" s="315"/>
      <c r="T140" s="316"/>
      <c r="AT140" s="312" t="s">
        <v>1334</v>
      </c>
      <c r="AU140" s="312" t="s">
        <v>1257</v>
      </c>
      <c r="AV140" s="311" t="s">
        <v>1196</v>
      </c>
      <c r="AW140" s="311" t="s">
        <v>1211</v>
      </c>
      <c r="AX140" s="311" t="s">
        <v>1248</v>
      </c>
      <c r="AY140" s="312" t="s">
        <v>1317</v>
      </c>
    </row>
    <row r="141" spans="2:51" s="282" customFormat="1" ht="13.5">
      <c r="B141" s="281"/>
      <c r="D141" s="277" t="s">
        <v>1334</v>
      </c>
      <c r="E141" s="283" t="s">
        <v>1177</v>
      </c>
      <c r="F141" s="284" t="s">
        <v>1979</v>
      </c>
      <c r="H141" s="285">
        <v>103.488</v>
      </c>
      <c r="I141" s="93"/>
      <c r="L141" s="281"/>
      <c r="M141" s="286"/>
      <c r="N141" s="287"/>
      <c r="O141" s="287"/>
      <c r="P141" s="287"/>
      <c r="Q141" s="287"/>
      <c r="R141" s="287"/>
      <c r="S141" s="287"/>
      <c r="T141" s="288"/>
      <c r="AT141" s="283" t="s">
        <v>1334</v>
      </c>
      <c r="AU141" s="283" t="s">
        <v>1257</v>
      </c>
      <c r="AV141" s="282" t="s">
        <v>1257</v>
      </c>
      <c r="AW141" s="282" t="s">
        <v>1211</v>
      </c>
      <c r="AX141" s="282" t="s">
        <v>1248</v>
      </c>
      <c r="AY141" s="283" t="s">
        <v>1317</v>
      </c>
    </row>
    <row r="142" spans="2:51" s="311" customFormat="1" ht="13.5">
      <c r="B142" s="310"/>
      <c r="D142" s="277" t="s">
        <v>1334</v>
      </c>
      <c r="E142" s="312" t="s">
        <v>1177</v>
      </c>
      <c r="F142" s="313" t="s">
        <v>1980</v>
      </c>
      <c r="H142" s="312" t="s">
        <v>1177</v>
      </c>
      <c r="I142" s="96"/>
      <c r="L142" s="310"/>
      <c r="M142" s="314"/>
      <c r="N142" s="315"/>
      <c r="O142" s="315"/>
      <c r="P142" s="315"/>
      <c r="Q142" s="315"/>
      <c r="R142" s="315"/>
      <c r="S142" s="315"/>
      <c r="T142" s="316"/>
      <c r="AT142" s="312" t="s">
        <v>1334</v>
      </c>
      <c r="AU142" s="312" t="s">
        <v>1257</v>
      </c>
      <c r="AV142" s="311" t="s">
        <v>1196</v>
      </c>
      <c r="AW142" s="311" t="s">
        <v>1211</v>
      </c>
      <c r="AX142" s="311" t="s">
        <v>1248</v>
      </c>
      <c r="AY142" s="312" t="s">
        <v>1317</v>
      </c>
    </row>
    <row r="143" spans="2:51" s="282" customFormat="1" ht="13.5">
      <c r="B143" s="281"/>
      <c r="D143" s="277" t="s">
        <v>1334</v>
      </c>
      <c r="E143" s="283" t="s">
        <v>1177</v>
      </c>
      <c r="F143" s="284" t="s">
        <v>1981</v>
      </c>
      <c r="H143" s="285">
        <v>65.813</v>
      </c>
      <c r="I143" s="93"/>
      <c r="L143" s="281"/>
      <c r="M143" s="286"/>
      <c r="N143" s="287"/>
      <c r="O143" s="287"/>
      <c r="P143" s="287"/>
      <c r="Q143" s="287"/>
      <c r="R143" s="287"/>
      <c r="S143" s="287"/>
      <c r="T143" s="288"/>
      <c r="AT143" s="283" t="s">
        <v>1334</v>
      </c>
      <c r="AU143" s="283" t="s">
        <v>1257</v>
      </c>
      <c r="AV143" s="282" t="s">
        <v>1257</v>
      </c>
      <c r="AW143" s="282" t="s">
        <v>1211</v>
      </c>
      <c r="AX143" s="282" t="s">
        <v>1248</v>
      </c>
      <c r="AY143" s="283" t="s">
        <v>1317</v>
      </c>
    </row>
    <row r="144" spans="2:51" s="311" customFormat="1" ht="13.5">
      <c r="B144" s="310"/>
      <c r="D144" s="277" t="s">
        <v>1334</v>
      </c>
      <c r="E144" s="312" t="s">
        <v>1177</v>
      </c>
      <c r="F144" s="313" t="s">
        <v>1715</v>
      </c>
      <c r="H144" s="312" t="s">
        <v>1177</v>
      </c>
      <c r="I144" s="96"/>
      <c r="L144" s="310"/>
      <c r="M144" s="314"/>
      <c r="N144" s="315"/>
      <c r="O144" s="315"/>
      <c r="P144" s="315"/>
      <c r="Q144" s="315"/>
      <c r="R144" s="315"/>
      <c r="S144" s="315"/>
      <c r="T144" s="316"/>
      <c r="AT144" s="312" t="s">
        <v>1334</v>
      </c>
      <c r="AU144" s="312" t="s">
        <v>1257</v>
      </c>
      <c r="AV144" s="311" t="s">
        <v>1196</v>
      </c>
      <c r="AW144" s="311" t="s">
        <v>1211</v>
      </c>
      <c r="AX144" s="311" t="s">
        <v>1248</v>
      </c>
      <c r="AY144" s="312" t="s">
        <v>1317</v>
      </c>
    </row>
    <row r="145" spans="2:51" s="282" customFormat="1" ht="13.5">
      <c r="B145" s="281"/>
      <c r="D145" s="277" t="s">
        <v>1334</v>
      </c>
      <c r="E145" s="283" t="s">
        <v>1177</v>
      </c>
      <c r="F145" s="284" t="s">
        <v>1982</v>
      </c>
      <c r="H145" s="285">
        <v>31.32</v>
      </c>
      <c r="I145" s="93"/>
      <c r="L145" s="281"/>
      <c r="M145" s="286"/>
      <c r="N145" s="287"/>
      <c r="O145" s="287"/>
      <c r="P145" s="287"/>
      <c r="Q145" s="287"/>
      <c r="R145" s="287"/>
      <c r="S145" s="287"/>
      <c r="T145" s="288"/>
      <c r="AT145" s="283" t="s">
        <v>1334</v>
      </c>
      <c r="AU145" s="283" t="s">
        <v>1257</v>
      </c>
      <c r="AV145" s="282" t="s">
        <v>1257</v>
      </c>
      <c r="AW145" s="282" t="s">
        <v>1211</v>
      </c>
      <c r="AX145" s="282" t="s">
        <v>1248</v>
      </c>
      <c r="AY145" s="283" t="s">
        <v>1317</v>
      </c>
    </row>
    <row r="146" spans="2:51" s="311" customFormat="1" ht="13.5">
      <c r="B146" s="310"/>
      <c r="D146" s="277" t="s">
        <v>1334</v>
      </c>
      <c r="E146" s="312" t="s">
        <v>1177</v>
      </c>
      <c r="F146" s="313" t="s">
        <v>1983</v>
      </c>
      <c r="H146" s="312" t="s">
        <v>1177</v>
      </c>
      <c r="I146" s="96"/>
      <c r="L146" s="310"/>
      <c r="M146" s="314"/>
      <c r="N146" s="315"/>
      <c r="O146" s="315"/>
      <c r="P146" s="315"/>
      <c r="Q146" s="315"/>
      <c r="R146" s="315"/>
      <c r="S146" s="315"/>
      <c r="T146" s="316"/>
      <c r="AT146" s="312" t="s">
        <v>1334</v>
      </c>
      <c r="AU146" s="312" t="s">
        <v>1257</v>
      </c>
      <c r="AV146" s="311" t="s">
        <v>1196</v>
      </c>
      <c r="AW146" s="311" t="s">
        <v>1211</v>
      </c>
      <c r="AX146" s="311" t="s">
        <v>1248</v>
      </c>
      <c r="AY146" s="312" t="s">
        <v>1317</v>
      </c>
    </row>
    <row r="147" spans="2:51" s="282" customFormat="1" ht="13.5">
      <c r="B147" s="281"/>
      <c r="D147" s="277" t="s">
        <v>1334</v>
      </c>
      <c r="E147" s="283" t="s">
        <v>1177</v>
      </c>
      <c r="F147" s="284" t="s">
        <v>1984</v>
      </c>
      <c r="H147" s="285">
        <v>14.401</v>
      </c>
      <c r="I147" s="93"/>
      <c r="L147" s="281"/>
      <c r="M147" s="286"/>
      <c r="N147" s="287"/>
      <c r="O147" s="287"/>
      <c r="P147" s="287"/>
      <c r="Q147" s="287"/>
      <c r="R147" s="287"/>
      <c r="S147" s="287"/>
      <c r="T147" s="288"/>
      <c r="AT147" s="283" t="s">
        <v>1334</v>
      </c>
      <c r="AU147" s="283" t="s">
        <v>1257</v>
      </c>
      <c r="AV147" s="282" t="s">
        <v>1257</v>
      </c>
      <c r="AW147" s="282" t="s">
        <v>1211</v>
      </c>
      <c r="AX147" s="282" t="s">
        <v>1248</v>
      </c>
      <c r="AY147" s="283" t="s">
        <v>1317</v>
      </c>
    </row>
    <row r="148" spans="2:51" s="311" customFormat="1" ht="13.5">
      <c r="B148" s="310"/>
      <c r="D148" s="277" t="s">
        <v>1334</v>
      </c>
      <c r="E148" s="312" t="s">
        <v>1177</v>
      </c>
      <c r="F148" s="313" t="s">
        <v>1985</v>
      </c>
      <c r="H148" s="312" t="s">
        <v>1177</v>
      </c>
      <c r="I148" s="96"/>
      <c r="L148" s="310"/>
      <c r="M148" s="314"/>
      <c r="N148" s="315"/>
      <c r="O148" s="315"/>
      <c r="P148" s="315"/>
      <c r="Q148" s="315"/>
      <c r="R148" s="315"/>
      <c r="S148" s="315"/>
      <c r="T148" s="316"/>
      <c r="AT148" s="312" t="s">
        <v>1334</v>
      </c>
      <c r="AU148" s="312" t="s">
        <v>1257</v>
      </c>
      <c r="AV148" s="311" t="s">
        <v>1196</v>
      </c>
      <c r="AW148" s="311" t="s">
        <v>1211</v>
      </c>
      <c r="AX148" s="311" t="s">
        <v>1248</v>
      </c>
      <c r="AY148" s="312" t="s">
        <v>1317</v>
      </c>
    </row>
    <row r="149" spans="2:51" s="282" customFormat="1" ht="13.5">
      <c r="B149" s="281"/>
      <c r="D149" s="277" t="s">
        <v>1334</v>
      </c>
      <c r="E149" s="283" t="s">
        <v>1177</v>
      </c>
      <c r="F149" s="284" t="s">
        <v>1986</v>
      </c>
      <c r="H149" s="285">
        <v>2.886</v>
      </c>
      <c r="I149" s="93"/>
      <c r="L149" s="281"/>
      <c r="M149" s="286"/>
      <c r="N149" s="287"/>
      <c r="O149" s="287"/>
      <c r="P149" s="287"/>
      <c r="Q149" s="287"/>
      <c r="R149" s="287"/>
      <c r="S149" s="287"/>
      <c r="T149" s="288"/>
      <c r="AT149" s="283" t="s">
        <v>1334</v>
      </c>
      <c r="AU149" s="283" t="s">
        <v>1257</v>
      </c>
      <c r="AV149" s="282" t="s">
        <v>1257</v>
      </c>
      <c r="AW149" s="282" t="s">
        <v>1211</v>
      </c>
      <c r="AX149" s="282" t="s">
        <v>1248</v>
      </c>
      <c r="AY149" s="283" t="s">
        <v>1317</v>
      </c>
    </row>
    <row r="150" spans="2:51" s="290" customFormat="1" ht="13.5">
      <c r="B150" s="289"/>
      <c r="D150" s="277" t="s">
        <v>1334</v>
      </c>
      <c r="E150" s="291" t="s">
        <v>1177</v>
      </c>
      <c r="F150" s="292" t="s">
        <v>1338</v>
      </c>
      <c r="H150" s="293">
        <v>260.034</v>
      </c>
      <c r="I150" s="94"/>
      <c r="L150" s="289"/>
      <c r="M150" s="294"/>
      <c r="N150" s="295"/>
      <c r="O150" s="295"/>
      <c r="P150" s="295"/>
      <c r="Q150" s="295"/>
      <c r="R150" s="295"/>
      <c r="S150" s="295"/>
      <c r="T150" s="296"/>
      <c r="AT150" s="291" t="s">
        <v>1334</v>
      </c>
      <c r="AU150" s="291" t="s">
        <v>1257</v>
      </c>
      <c r="AV150" s="290" t="s">
        <v>1324</v>
      </c>
      <c r="AW150" s="290" t="s">
        <v>1211</v>
      </c>
      <c r="AX150" s="290" t="s">
        <v>1196</v>
      </c>
      <c r="AY150" s="291" t="s">
        <v>1317</v>
      </c>
    </row>
    <row r="151" spans="2:65" s="186" customFormat="1" ht="25.5" customHeight="1">
      <c r="B151" s="187"/>
      <c r="C151" s="266" t="s">
        <v>1376</v>
      </c>
      <c r="D151" s="266" t="s">
        <v>1319</v>
      </c>
      <c r="E151" s="267" t="s">
        <v>1719</v>
      </c>
      <c r="F151" s="268" t="s">
        <v>1720</v>
      </c>
      <c r="G151" s="269" t="s">
        <v>1332</v>
      </c>
      <c r="H151" s="270">
        <v>520.068</v>
      </c>
      <c r="I151" s="91"/>
      <c r="J151" s="271">
        <f>ROUND(I151*H151,2)</f>
        <v>0</v>
      </c>
      <c r="K151" s="268" t="s">
        <v>1323</v>
      </c>
      <c r="L151" s="187"/>
      <c r="M151" s="272" t="s">
        <v>1177</v>
      </c>
      <c r="N151" s="273" t="s">
        <v>1219</v>
      </c>
      <c r="O151" s="188"/>
      <c r="P151" s="274">
        <f>O151*H151</f>
        <v>0</v>
      </c>
      <c r="Q151" s="274">
        <v>0</v>
      </c>
      <c r="R151" s="274">
        <f>Q151*H151</f>
        <v>0</v>
      </c>
      <c r="S151" s="274">
        <v>0</v>
      </c>
      <c r="T151" s="275">
        <f>S151*H151</f>
        <v>0</v>
      </c>
      <c r="AR151" s="176" t="s">
        <v>1324</v>
      </c>
      <c r="AT151" s="176" t="s">
        <v>1319</v>
      </c>
      <c r="AU151" s="176" t="s">
        <v>1257</v>
      </c>
      <c r="AY151" s="176" t="s">
        <v>1317</v>
      </c>
      <c r="BE151" s="276">
        <f>IF(N151="základní",J151,0)</f>
        <v>0</v>
      </c>
      <c r="BF151" s="276">
        <f>IF(N151="snížená",J151,0)</f>
        <v>0</v>
      </c>
      <c r="BG151" s="276">
        <f>IF(N151="zákl. přenesená",J151,0)</f>
        <v>0</v>
      </c>
      <c r="BH151" s="276">
        <f>IF(N151="sníž. přenesená",J151,0)</f>
        <v>0</v>
      </c>
      <c r="BI151" s="276">
        <f>IF(N151="nulová",J151,0)</f>
        <v>0</v>
      </c>
      <c r="BJ151" s="176" t="s">
        <v>1196</v>
      </c>
      <c r="BK151" s="276">
        <f>ROUND(I151*H151,2)</f>
        <v>0</v>
      </c>
      <c r="BL151" s="176" t="s">
        <v>1324</v>
      </c>
      <c r="BM151" s="176" t="s">
        <v>1376</v>
      </c>
    </row>
    <row r="152" spans="2:47" s="186" customFormat="1" ht="13.5">
      <c r="B152" s="187"/>
      <c r="D152" s="277" t="s">
        <v>1326</v>
      </c>
      <c r="F152" s="278" t="s">
        <v>1721</v>
      </c>
      <c r="I152" s="92"/>
      <c r="L152" s="187"/>
      <c r="M152" s="279"/>
      <c r="N152" s="188"/>
      <c r="O152" s="188"/>
      <c r="P152" s="188"/>
      <c r="Q152" s="188"/>
      <c r="R152" s="188"/>
      <c r="S152" s="188"/>
      <c r="T152" s="280"/>
      <c r="AT152" s="176" t="s">
        <v>1326</v>
      </c>
      <c r="AU152" s="176" t="s">
        <v>1257</v>
      </c>
    </row>
    <row r="153" spans="2:51" s="282" customFormat="1" ht="13.5">
      <c r="B153" s="281"/>
      <c r="D153" s="277" t="s">
        <v>1334</v>
      </c>
      <c r="E153" s="283" t="s">
        <v>1177</v>
      </c>
      <c r="F153" s="284" t="s">
        <v>1987</v>
      </c>
      <c r="H153" s="285">
        <v>520.068</v>
      </c>
      <c r="I153" s="93"/>
      <c r="L153" s="281"/>
      <c r="M153" s="286"/>
      <c r="N153" s="287"/>
      <c r="O153" s="287"/>
      <c r="P153" s="287"/>
      <c r="Q153" s="287"/>
      <c r="R153" s="287"/>
      <c r="S153" s="287"/>
      <c r="T153" s="288"/>
      <c r="AT153" s="283" t="s">
        <v>1334</v>
      </c>
      <c r="AU153" s="283" t="s">
        <v>1257</v>
      </c>
      <c r="AV153" s="282" t="s">
        <v>1257</v>
      </c>
      <c r="AW153" s="282" t="s">
        <v>1211</v>
      </c>
      <c r="AX153" s="282" t="s">
        <v>1248</v>
      </c>
      <c r="AY153" s="283" t="s">
        <v>1317</v>
      </c>
    </row>
    <row r="154" spans="2:51" s="290" customFormat="1" ht="13.5">
      <c r="B154" s="289"/>
      <c r="D154" s="277" t="s">
        <v>1334</v>
      </c>
      <c r="E154" s="291" t="s">
        <v>1177</v>
      </c>
      <c r="F154" s="292" t="s">
        <v>1338</v>
      </c>
      <c r="H154" s="293">
        <v>520.068</v>
      </c>
      <c r="I154" s="94"/>
      <c r="L154" s="289"/>
      <c r="M154" s="294"/>
      <c r="N154" s="295"/>
      <c r="O154" s="295"/>
      <c r="P154" s="295"/>
      <c r="Q154" s="295"/>
      <c r="R154" s="295"/>
      <c r="S154" s="295"/>
      <c r="T154" s="296"/>
      <c r="AT154" s="291" t="s">
        <v>1334</v>
      </c>
      <c r="AU154" s="291" t="s">
        <v>1257</v>
      </c>
      <c r="AV154" s="290" t="s">
        <v>1324</v>
      </c>
      <c r="AW154" s="290" t="s">
        <v>1211</v>
      </c>
      <c r="AX154" s="290" t="s">
        <v>1196</v>
      </c>
      <c r="AY154" s="291" t="s">
        <v>1317</v>
      </c>
    </row>
    <row r="155" spans="2:65" s="186" customFormat="1" ht="16.5" customHeight="1">
      <c r="B155" s="187"/>
      <c r="C155" s="266" t="s">
        <v>1381</v>
      </c>
      <c r="D155" s="266" t="s">
        <v>1319</v>
      </c>
      <c r="E155" s="267" t="s">
        <v>1723</v>
      </c>
      <c r="F155" s="268" t="s">
        <v>1724</v>
      </c>
      <c r="G155" s="269" t="s">
        <v>1332</v>
      </c>
      <c r="H155" s="270">
        <v>260.034</v>
      </c>
      <c r="I155" s="91"/>
      <c r="J155" s="271">
        <f>ROUND(I155*H155,2)</f>
        <v>0</v>
      </c>
      <c r="K155" s="268" t="s">
        <v>1323</v>
      </c>
      <c r="L155" s="187"/>
      <c r="M155" s="272" t="s">
        <v>1177</v>
      </c>
      <c r="N155" s="273" t="s">
        <v>1219</v>
      </c>
      <c r="O155" s="188"/>
      <c r="P155" s="274">
        <f>O155*H155</f>
        <v>0</v>
      </c>
      <c r="Q155" s="274">
        <v>0</v>
      </c>
      <c r="R155" s="274">
        <f>Q155*H155</f>
        <v>0</v>
      </c>
      <c r="S155" s="274">
        <v>0</v>
      </c>
      <c r="T155" s="275">
        <f>S155*H155</f>
        <v>0</v>
      </c>
      <c r="AR155" s="176" t="s">
        <v>1324</v>
      </c>
      <c r="AT155" s="176" t="s">
        <v>1319</v>
      </c>
      <c r="AU155" s="176" t="s">
        <v>1257</v>
      </c>
      <c r="AY155" s="176" t="s">
        <v>1317</v>
      </c>
      <c r="BE155" s="276">
        <f>IF(N155="základní",J155,0)</f>
        <v>0</v>
      </c>
      <c r="BF155" s="276">
        <f>IF(N155="snížená",J155,0)</f>
        <v>0</v>
      </c>
      <c r="BG155" s="276">
        <f>IF(N155="zákl. přenesená",J155,0)</f>
        <v>0</v>
      </c>
      <c r="BH155" s="276">
        <f>IF(N155="sníž. přenesená",J155,0)</f>
        <v>0</v>
      </c>
      <c r="BI155" s="276">
        <f>IF(N155="nulová",J155,0)</f>
        <v>0</v>
      </c>
      <c r="BJ155" s="176" t="s">
        <v>1196</v>
      </c>
      <c r="BK155" s="276">
        <f>ROUND(I155*H155,2)</f>
        <v>0</v>
      </c>
      <c r="BL155" s="176" t="s">
        <v>1324</v>
      </c>
      <c r="BM155" s="176" t="s">
        <v>1381</v>
      </c>
    </row>
    <row r="156" spans="2:47" s="186" customFormat="1" ht="13.5">
      <c r="B156" s="187"/>
      <c r="D156" s="277" t="s">
        <v>1326</v>
      </c>
      <c r="F156" s="278" t="s">
        <v>1725</v>
      </c>
      <c r="I156" s="92"/>
      <c r="L156" s="187"/>
      <c r="M156" s="279"/>
      <c r="N156" s="188"/>
      <c r="O156" s="188"/>
      <c r="P156" s="188"/>
      <c r="Q156" s="188"/>
      <c r="R156" s="188"/>
      <c r="S156" s="188"/>
      <c r="T156" s="280"/>
      <c r="AT156" s="176" t="s">
        <v>1326</v>
      </c>
      <c r="AU156" s="176" t="s">
        <v>1257</v>
      </c>
    </row>
    <row r="157" spans="2:65" s="186" customFormat="1" ht="16.5" customHeight="1">
      <c r="B157" s="187"/>
      <c r="C157" s="266" t="s">
        <v>1183</v>
      </c>
      <c r="D157" s="266" t="s">
        <v>1319</v>
      </c>
      <c r="E157" s="267" t="s">
        <v>1726</v>
      </c>
      <c r="F157" s="268" t="s">
        <v>1727</v>
      </c>
      <c r="G157" s="269" t="s">
        <v>1642</v>
      </c>
      <c r="H157" s="270">
        <v>520.068</v>
      </c>
      <c r="I157" s="91"/>
      <c r="J157" s="271">
        <f>ROUND(I157*H157,2)</f>
        <v>0</v>
      </c>
      <c r="K157" s="268" t="s">
        <v>1323</v>
      </c>
      <c r="L157" s="187"/>
      <c r="M157" s="272" t="s">
        <v>1177</v>
      </c>
      <c r="N157" s="273" t="s">
        <v>1219</v>
      </c>
      <c r="O157" s="188"/>
      <c r="P157" s="274">
        <f>O157*H157</f>
        <v>0</v>
      </c>
      <c r="Q157" s="274">
        <v>0</v>
      </c>
      <c r="R157" s="274">
        <f>Q157*H157</f>
        <v>0</v>
      </c>
      <c r="S157" s="274">
        <v>0</v>
      </c>
      <c r="T157" s="275">
        <f>S157*H157</f>
        <v>0</v>
      </c>
      <c r="AR157" s="176" t="s">
        <v>1324</v>
      </c>
      <c r="AT157" s="176" t="s">
        <v>1319</v>
      </c>
      <c r="AU157" s="176" t="s">
        <v>1257</v>
      </c>
      <c r="AY157" s="176" t="s">
        <v>1317</v>
      </c>
      <c r="BE157" s="276">
        <f>IF(N157="základní",J157,0)</f>
        <v>0</v>
      </c>
      <c r="BF157" s="276">
        <f>IF(N157="snížená",J157,0)</f>
        <v>0</v>
      </c>
      <c r="BG157" s="276">
        <f>IF(N157="zákl. přenesená",J157,0)</f>
        <v>0</v>
      </c>
      <c r="BH157" s="276">
        <f>IF(N157="sníž. přenesená",J157,0)</f>
        <v>0</v>
      </c>
      <c r="BI157" s="276">
        <f>IF(N157="nulová",J157,0)</f>
        <v>0</v>
      </c>
      <c r="BJ157" s="176" t="s">
        <v>1196</v>
      </c>
      <c r="BK157" s="276">
        <f>ROUND(I157*H157,2)</f>
        <v>0</v>
      </c>
      <c r="BL157" s="176" t="s">
        <v>1324</v>
      </c>
      <c r="BM157" s="176" t="s">
        <v>1988</v>
      </c>
    </row>
    <row r="158" spans="2:47" s="186" customFormat="1" ht="13.5">
      <c r="B158" s="187"/>
      <c r="D158" s="277" t="s">
        <v>1326</v>
      </c>
      <c r="F158" s="278" t="s">
        <v>1729</v>
      </c>
      <c r="I158" s="92"/>
      <c r="L158" s="187"/>
      <c r="M158" s="279"/>
      <c r="N158" s="188"/>
      <c r="O158" s="188"/>
      <c r="P158" s="188"/>
      <c r="Q158" s="188"/>
      <c r="R158" s="188"/>
      <c r="S158" s="188"/>
      <c r="T158" s="280"/>
      <c r="AT158" s="176" t="s">
        <v>1326</v>
      </c>
      <c r="AU158" s="176" t="s">
        <v>1257</v>
      </c>
    </row>
    <row r="159" spans="2:51" s="282" customFormat="1" ht="13.5">
      <c r="B159" s="281"/>
      <c r="D159" s="277" t="s">
        <v>1334</v>
      </c>
      <c r="E159" s="283" t="s">
        <v>1177</v>
      </c>
      <c r="F159" s="284" t="s">
        <v>1987</v>
      </c>
      <c r="H159" s="285">
        <v>520.068</v>
      </c>
      <c r="I159" s="93"/>
      <c r="L159" s="281"/>
      <c r="M159" s="286"/>
      <c r="N159" s="287"/>
      <c r="O159" s="287"/>
      <c r="P159" s="287"/>
      <c r="Q159" s="287"/>
      <c r="R159" s="287"/>
      <c r="S159" s="287"/>
      <c r="T159" s="288"/>
      <c r="AT159" s="283" t="s">
        <v>1334</v>
      </c>
      <c r="AU159" s="283" t="s">
        <v>1257</v>
      </c>
      <c r="AV159" s="282" t="s">
        <v>1257</v>
      </c>
      <c r="AW159" s="282" t="s">
        <v>1211</v>
      </c>
      <c r="AX159" s="282" t="s">
        <v>1248</v>
      </c>
      <c r="AY159" s="283" t="s">
        <v>1317</v>
      </c>
    </row>
    <row r="160" spans="2:65" s="186" customFormat="1" ht="16.5" customHeight="1">
      <c r="B160" s="187"/>
      <c r="C160" s="266" t="s">
        <v>1393</v>
      </c>
      <c r="D160" s="266" t="s">
        <v>1319</v>
      </c>
      <c r="E160" s="267" t="s">
        <v>1731</v>
      </c>
      <c r="F160" s="268" t="s">
        <v>1732</v>
      </c>
      <c r="G160" s="269" t="s">
        <v>1332</v>
      </c>
      <c r="H160" s="270">
        <v>611.42</v>
      </c>
      <c r="I160" s="91"/>
      <c r="J160" s="271">
        <f>ROUND(I160*H160,2)</f>
        <v>0</v>
      </c>
      <c r="K160" s="268" t="s">
        <v>1323</v>
      </c>
      <c r="L160" s="187"/>
      <c r="M160" s="272" t="s">
        <v>1177</v>
      </c>
      <c r="N160" s="273" t="s">
        <v>1219</v>
      </c>
      <c r="O160" s="188"/>
      <c r="P160" s="274">
        <f>O160*H160</f>
        <v>0</v>
      </c>
      <c r="Q160" s="274">
        <v>0</v>
      </c>
      <c r="R160" s="274">
        <f>Q160*H160</f>
        <v>0</v>
      </c>
      <c r="S160" s="274">
        <v>0</v>
      </c>
      <c r="T160" s="275">
        <f>S160*H160</f>
        <v>0</v>
      </c>
      <c r="AR160" s="176" t="s">
        <v>1324</v>
      </c>
      <c r="AT160" s="176" t="s">
        <v>1319</v>
      </c>
      <c r="AU160" s="176" t="s">
        <v>1257</v>
      </c>
      <c r="AY160" s="176" t="s">
        <v>1317</v>
      </c>
      <c r="BE160" s="276">
        <f>IF(N160="základní",J160,0)</f>
        <v>0</v>
      </c>
      <c r="BF160" s="276">
        <f>IF(N160="snížená",J160,0)</f>
        <v>0</v>
      </c>
      <c r="BG160" s="276">
        <f>IF(N160="zákl. přenesená",J160,0)</f>
        <v>0</v>
      </c>
      <c r="BH160" s="276">
        <f>IF(N160="sníž. přenesená",J160,0)</f>
        <v>0</v>
      </c>
      <c r="BI160" s="276">
        <f>IF(N160="nulová",J160,0)</f>
        <v>0</v>
      </c>
      <c r="BJ160" s="176" t="s">
        <v>1196</v>
      </c>
      <c r="BK160" s="276">
        <f>ROUND(I160*H160,2)</f>
        <v>0</v>
      </c>
      <c r="BL160" s="176" t="s">
        <v>1324</v>
      </c>
      <c r="BM160" s="176" t="s">
        <v>1393</v>
      </c>
    </row>
    <row r="161" spans="2:47" s="186" customFormat="1" ht="13.5">
      <c r="B161" s="187"/>
      <c r="D161" s="277" t="s">
        <v>1326</v>
      </c>
      <c r="F161" s="278" t="s">
        <v>1733</v>
      </c>
      <c r="I161" s="92"/>
      <c r="L161" s="187"/>
      <c r="M161" s="279"/>
      <c r="N161" s="188"/>
      <c r="O161" s="188"/>
      <c r="P161" s="188"/>
      <c r="Q161" s="188"/>
      <c r="R161" s="188"/>
      <c r="S161" s="188"/>
      <c r="T161" s="280"/>
      <c r="AT161" s="176" t="s">
        <v>1326</v>
      </c>
      <c r="AU161" s="176" t="s">
        <v>1257</v>
      </c>
    </row>
    <row r="162" spans="2:51" s="282" customFormat="1" ht="13.5">
      <c r="B162" s="281"/>
      <c r="D162" s="277" t="s">
        <v>1334</v>
      </c>
      <c r="E162" s="283" t="s">
        <v>1177</v>
      </c>
      <c r="F162" s="284" t="s">
        <v>1989</v>
      </c>
      <c r="H162" s="285">
        <v>611.42</v>
      </c>
      <c r="I162" s="93"/>
      <c r="L162" s="281"/>
      <c r="M162" s="286"/>
      <c r="N162" s="287"/>
      <c r="O162" s="287"/>
      <c r="P162" s="287"/>
      <c r="Q162" s="287"/>
      <c r="R162" s="287"/>
      <c r="S162" s="287"/>
      <c r="T162" s="288"/>
      <c r="AT162" s="283" t="s">
        <v>1334</v>
      </c>
      <c r="AU162" s="283" t="s">
        <v>1257</v>
      </c>
      <c r="AV162" s="282" t="s">
        <v>1257</v>
      </c>
      <c r="AW162" s="282" t="s">
        <v>1211</v>
      </c>
      <c r="AX162" s="282" t="s">
        <v>1248</v>
      </c>
      <c r="AY162" s="283" t="s">
        <v>1317</v>
      </c>
    </row>
    <row r="163" spans="2:51" s="290" customFormat="1" ht="13.5">
      <c r="B163" s="289"/>
      <c r="D163" s="277" t="s">
        <v>1334</v>
      </c>
      <c r="E163" s="291" t="s">
        <v>1177</v>
      </c>
      <c r="F163" s="292" t="s">
        <v>1338</v>
      </c>
      <c r="H163" s="293">
        <v>611.42</v>
      </c>
      <c r="I163" s="94"/>
      <c r="L163" s="289"/>
      <c r="M163" s="294"/>
      <c r="N163" s="295"/>
      <c r="O163" s="295"/>
      <c r="P163" s="295"/>
      <c r="Q163" s="295"/>
      <c r="R163" s="295"/>
      <c r="S163" s="295"/>
      <c r="T163" s="296"/>
      <c r="AT163" s="291" t="s">
        <v>1334</v>
      </c>
      <c r="AU163" s="291" t="s">
        <v>1257</v>
      </c>
      <c r="AV163" s="290" t="s">
        <v>1324</v>
      </c>
      <c r="AW163" s="290" t="s">
        <v>1211</v>
      </c>
      <c r="AX163" s="290" t="s">
        <v>1196</v>
      </c>
      <c r="AY163" s="291" t="s">
        <v>1317</v>
      </c>
    </row>
    <row r="164" spans="2:65" s="186" customFormat="1" ht="16.5" customHeight="1">
      <c r="B164" s="187"/>
      <c r="C164" s="266" t="s">
        <v>1397</v>
      </c>
      <c r="D164" s="266" t="s">
        <v>1319</v>
      </c>
      <c r="E164" s="267" t="s">
        <v>1735</v>
      </c>
      <c r="F164" s="268" t="s">
        <v>1736</v>
      </c>
      <c r="G164" s="269" t="s">
        <v>1332</v>
      </c>
      <c r="H164" s="270">
        <v>189.327</v>
      </c>
      <c r="I164" s="91"/>
      <c r="J164" s="271">
        <f>ROUND(I164*H164,2)</f>
        <v>0</v>
      </c>
      <c r="K164" s="268" t="s">
        <v>1323</v>
      </c>
      <c r="L164" s="187"/>
      <c r="M164" s="272" t="s">
        <v>1177</v>
      </c>
      <c r="N164" s="273" t="s">
        <v>1219</v>
      </c>
      <c r="O164" s="188"/>
      <c r="P164" s="274">
        <f>O164*H164</f>
        <v>0</v>
      </c>
      <c r="Q164" s="274">
        <v>0</v>
      </c>
      <c r="R164" s="274">
        <f>Q164*H164</f>
        <v>0</v>
      </c>
      <c r="S164" s="274">
        <v>0</v>
      </c>
      <c r="T164" s="275">
        <f>S164*H164</f>
        <v>0</v>
      </c>
      <c r="AR164" s="176" t="s">
        <v>1324</v>
      </c>
      <c r="AT164" s="176" t="s">
        <v>1319</v>
      </c>
      <c r="AU164" s="176" t="s">
        <v>1257</v>
      </c>
      <c r="AY164" s="176" t="s">
        <v>1317</v>
      </c>
      <c r="BE164" s="276">
        <f>IF(N164="základní",J164,0)</f>
        <v>0</v>
      </c>
      <c r="BF164" s="276">
        <f>IF(N164="snížená",J164,0)</f>
        <v>0</v>
      </c>
      <c r="BG164" s="276">
        <f>IF(N164="zákl. přenesená",J164,0)</f>
        <v>0</v>
      </c>
      <c r="BH164" s="276">
        <f>IF(N164="sníž. přenesená",J164,0)</f>
        <v>0</v>
      </c>
      <c r="BI164" s="276">
        <f>IF(N164="nulová",J164,0)</f>
        <v>0</v>
      </c>
      <c r="BJ164" s="176" t="s">
        <v>1196</v>
      </c>
      <c r="BK164" s="276">
        <f>ROUND(I164*H164,2)</f>
        <v>0</v>
      </c>
      <c r="BL164" s="176" t="s">
        <v>1324</v>
      </c>
      <c r="BM164" s="176" t="s">
        <v>1990</v>
      </c>
    </row>
    <row r="165" spans="2:47" s="186" customFormat="1" ht="40.5">
      <c r="B165" s="187"/>
      <c r="D165" s="277" t="s">
        <v>1326</v>
      </c>
      <c r="F165" s="278" t="s">
        <v>1738</v>
      </c>
      <c r="I165" s="92"/>
      <c r="L165" s="187"/>
      <c r="M165" s="279"/>
      <c r="N165" s="188"/>
      <c r="O165" s="188"/>
      <c r="P165" s="188"/>
      <c r="Q165" s="188"/>
      <c r="R165" s="188"/>
      <c r="S165" s="188"/>
      <c r="T165" s="280"/>
      <c r="AT165" s="176" t="s">
        <v>1326</v>
      </c>
      <c r="AU165" s="176" t="s">
        <v>1257</v>
      </c>
    </row>
    <row r="166" spans="2:51" s="282" customFormat="1" ht="27">
      <c r="B166" s="281"/>
      <c r="D166" s="277" t="s">
        <v>1334</v>
      </c>
      <c r="E166" s="283" t="s">
        <v>1177</v>
      </c>
      <c r="F166" s="284" t="s">
        <v>1991</v>
      </c>
      <c r="H166" s="285">
        <v>189.327</v>
      </c>
      <c r="I166" s="93"/>
      <c r="L166" s="281"/>
      <c r="M166" s="286"/>
      <c r="N166" s="287"/>
      <c r="O166" s="287"/>
      <c r="P166" s="287"/>
      <c r="Q166" s="287"/>
      <c r="R166" s="287"/>
      <c r="S166" s="287"/>
      <c r="T166" s="288"/>
      <c r="AT166" s="283" t="s">
        <v>1334</v>
      </c>
      <c r="AU166" s="283" t="s">
        <v>1257</v>
      </c>
      <c r="AV166" s="282" t="s">
        <v>1257</v>
      </c>
      <c r="AW166" s="282" t="s">
        <v>1211</v>
      </c>
      <c r="AX166" s="282" t="s">
        <v>1248</v>
      </c>
      <c r="AY166" s="283" t="s">
        <v>1317</v>
      </c>
    </row>
    <row r="167" spans="2:65" s="186" customFormat="1" ht="16.5" customHeight="1">
      <c r="B167" s="187"/>
      <c r="C167" s="297" t="s">
        <v>1404</v>
      </c>
      <c r="D167" s="297" t="s">
        <v>1382</v>
      </c>
      <c r="E167" s="298" t="s">
        <v>1740</v>
      </c>
      <c r="F167" s="299" t="s">
        <v>1741</v>
      </c>
      <c r="G167" s="300" t="s">
        <v>1642</v>
      </c>
      <c r="H167" s="301">
        <v>354.75</v>
      </c>
      <c r="I167" s="95"/>
      <c r="J167" s="302">
        <f>ROUND(I167*H167,2)</f>
        <v>0</v>
      </c>
      <c r="K167" s="299" t="s">
        <v>1323</v>
      </c>
      <c r="L167" s="303"/>
      <c r="M167" s="304" t="s">
        <v>1177</v>
      </c>
      <c r="N167" s="305" t="s">
        <v>1219</v>
      </c>
      <c r="O167" s="188"/>
      <c r="P167" s="274">
        <f>O167*H167</f>
        <v>0</v>
      </c>
      <c r="Q167" s="274">
        <v>1</v>
      </c>
      <c r="R167" s="274">
        <f>Q167*H167</f>
        <v>354.75</v>
      </c>
      <c r="S167" s="274">
        <v>0</v>
      </c>
      <c r="T167" s="275">
        <f>S167*H167</f>
        <v>0</v>
      </c>
      <c r="AR167" s="176" t="s">
        <v>1357</v>
      </c>
      <c r="AT167" s="176" t="s">
        <v>1382</v>
      </c>
      <c r="AU167" s="176" t="s">
        <v>1257</v>
      </c>
      <c r="AY167" s="176" t="s">
        <v>1317</v>
      </c>
      <c r="BE167" s="276">
        <f>IF(N167="základní",J167,0)</f>
        <v>0</v>
      </c>
      <c r="BF167" s="276">
        <f>IF(N167="snížená",J167,0)</f>
        <v>0</v>
      </c>
      <c r="BG167" s="276">
        <f>IF(N167="zákl. přenesená",J167,0)</f>
        <v>0</v>
      </c>
      <c r="BH167" s="276">
        <f>IF(N167="sníž. přenesená",J167,0)</f>
        <v>0</v>
      </c>
      <c r="BI167" s="276">
        <f>IF(N167="nulová",J167,0)</f>
        <v>0</v>
      </c>
      <c r="BJ167" s="176" t="s">
        <v>1196</v>
      </c>
      <c r="BK167" s="276">
        <f>ROUND(I167*H167,2)</f>
        <v>0</v>
      </c>
      <c r="BL167" s="176" t="s">
        <v>1324</v>
      </c>
      <c r="BM167" s="176" t="s">
        <v>1992</v>
      </c>
    </row>
    <row r="168" spans="2:47" s="186" customFormat="1" ht="13.5">
      <c r="B168" s="187"/>
      <c r="D168" s="277" t="s">
        <v>1326</v>
      </c>
      <c r="F168" s="278" t="s">
        <v>1741</v>
      </c>
      <c r="I168" s="92"/>
      <c r="L168" s="187"/>
      <c r="M168" s="279"/>
      <c r="N168" s="188"/>
      <c r="O168" s="188"/>
      <c r="P168" s="188"/>
      <c r="Q168" s="188"/>
      <c r="R168" s="188"/>
      <c r="S168" s="188"/>
      <c r="T168" s="280"/>
      <c r="AT168" s="176" t="s">
        <v>1326</v>
      </c>
      <c r="AU168" s="176" t="s">
        <v>1257</v>
      </c>
    </row>
    <row r="169" spans="2:51" s="282" customFormat="1" ht="13.5">
      <c r="B169" s="281"/>
      <c r="D169" s="277" t="s">
        <v>1334</v>
      </c>
      <c r="E169" s="283" t="s">
        <v>1177</v>
      </c>
      <c r="F169" s="284" t="s">
        <v>1993</v>
      </c>
      <c r="H169" s="285">
        <v>354.75</v>
      </c>
      <c r="I169" s="93"/>
      <c r="L169" s="281"/>
      <c r="M169" s="286"/>
      <c r="N169" s="287"/>
      <c r="O169" s="287"/>
      <c r="P169" s="287"/>
      <c r="Q169" s="287"/>
      <c r="R169" s="287"/>
      <c r="S169" s="287"/>
      <c r="T169" s="288"/>
      <c r="AT169" s="283" t="s">
        <v>1334</v>
      </c>
      <c r="AU169" s="283" t="s">
        <v>1257</v>
      </c>
      <c r="AV169" s="282" t="s">
        <v>1257</v>
      </c>
      <c r="AW169" s="282" t="s">
        <v>1211</v>
      </c>
      <c r="AX169" s="282" t="s">
        <v>1248</v>
      </c>
      <c r="AY169" s="283" t="s">
        <v>1317</v>
      </c>
    </row>
    <row r="170" spans="2:63" s="254" customFormat="1" ht="29.85" customHeight="1">
      <c r="B170" s="253"/>
      <c r="D170" s="255" t="s">
        <v>1247</v>
      </c>
      <c r="E170" s="264" t="s">
        <v>1324</v>
      </c>
      <c r="F170" s="264" t="s">
        <v>1744</v>
      </c>
      <c r="I170" s="90"/>
      <c r="J170" s="265">
        <f>BK170</f>
        <v>0</v>
      </c>
      <c r="L170" s="253"/>
      <c r="M170" s="258"/>
      <c r="N170" s="259"/>
      <c r="O170" s="259"/>
      <c r="P170" s="260">
        <f>SUM(P171:P188)</f>
        <v>0</v>
      </c>
      <c r="Q170" s="259"/>
      <c r="R170" s="260">
        <f>SUM(R171:R188)</f>
        <v>80.11491702000001</v>
      </c>
      <c r="S170" s="259"/>
      <c r="T170" s="261">
        <f>SUM(T171:T188)</f>
        <v>0</v>
      </c>
      <c r="AR170" s="255" t="s">
        <v>1196</v>
      </c>
      <c r="AT170" s="262" t="s">
        <v>1247</v>
      </c>
      <c r="AU170" s="262" t="s">
        <v>1196</v>
      </c>
      <c r="AY170" s="255" t="s">
        <v>1317</v>
      </c>
      <c r="BK170" s="263">
        <f>SUM(BK171:BK188)</f>
        <v>0</v>
      </c>
    </row>
    <row r="171" spans="2:65" s="186" customFormat="1" ht="16.5" customHeight="1">
      <c r="B171" s="187"/>
      <c r="C171" s="266" t="s">
        <v>1410</v>
      </c>
      <c r="D171" s="266" t="s">
        <v>1319</v>
      </c>
      <c r="E171" s="267" t="s">
        <v>1745</v>
      </c>
      <c r="F171" s="268" t="s">
        <v>1746</v>
      </c>
      <c r="G171" s="269" t="s">
        <v>1332</v>
      </c>
      <c r="H171" s="270">
        <v>42.126</v>
      </c>
      <c r="I171" s="91"/>
      <c r="J171" s="271">
        <f>ROUND(I171*H171,2)</f>
        <v>0</v>
      </c>
      <c r="K171" s="268" t="s">
        <v>1323</v>
      </c>
      <c r="L171" s="187"/>
      <c r="M171" s="272" t="s">
        <v>1177</v>
      </c>
      <c r="N171" s="273" t="s">
        <v>1219</v>
      </c>
      <c r="O171" s="188"/>
      <c r="P171" s="274">
        <f>O171*H171</f>
        <v>0</v>
      </c>
      <c r="Q171" s="274">
        <v>1.89077</v>
      </c>
      <c r="R171" s="274">
        <f>Q171*H171</f>
        <v>79.65057702</v>
      </c>
      <c r="S171" s="274">
        <v>0</v>
      </c>
      <c r="T171" s="275">
        <f>S171*H171</f>
        <v>0</v>
      </c>
      <c r="AR171" s="176" t="s">
        <v>1324</v>
      </c>
      <c r="AT171" s="176" t="s">
        <v>1319</v>
      </c>
      <c r="AU171" s="176" t="s">
        <v>1257</v>
      </c>
      <c r="AY171" s="176" t="s">
        <v>1317</v>
      </c>
      <c r="BE171" s="276">
        <f>IF(N171="základní",J171,0)</f>
        <v>0</v>
      </c>
      <c r="BF171" s="276">
        <f>IF(N171="snížená",J171,0)</f>
        <v>0</v>
      </c>
      <c r="BG171" s="276">
        <f>IF(N171="zákl. přenesená",J171,0)</f>
        <v>0</v>
      </c>
      <c r="BH171" s="276">
        <f>IF(N171="sníž. přenesená",J171,0)</f>
        <v>0</v>
      </c>
      <c r="BI171" s="276">
        <f>IF(N171="nulová",J171,0)</f>
        <v>0</v>
      </c>
      <c r="BJ171" s="176" t="s">
        <v>1196</v>
      </c>
      <c r="BK171" s="276">
        <f>ROUND(I171*H171,2)</f>
        <v>0</v>
      </c>
      <c r="BL171" s="176" t="s">
        <v>1324</v>
      </c>
      <c r="BM171" s="176" t="s">
        <v>1410</v>
      </c>
    </row>
    <row r="172" spans="2:47" s="186" customFormat="1" ht="13.5">
      <c r="B172" s="187"/>
      <c r="D172" s="277" t="s">
        <v>1326</v>
      </c>
      <c r="F172" s="278" t="s">
        <v>1747</v>
      </c>
      <c r="I172" s="92"/>
      <c r="L172" s="187"/>
      <c r="M172" s="279"/>
      <c r="N172" s="188"/>
      <c r="O172" s="188"/>
      <c r="P172" s="188"/>
      <c r="Q172" s="188"/>
      <c r="R172" s="188"/>
      <c r="S172" s="188"/>
      <c r="T172" s="280"/>
      <c r="AT172" s="176" t="s">
        <v>1326</v>
      </c>
      <c r="AU172" s="176" t="s">
        <v>1257</v>
      </c>
    </row>
    <row r="173" spans="2:51" s="282" customFormat="1" ht="13.5">
      <c r="B173" s="281"/>
      <c r="D173" s="277" t="s">
        <v>1334</v>
      </c>
      <c r="E173" s="283" t="s">
        <v>1177</v>
      </c>
      <c r="F173" s="284" t="s">
        <v>1994</v>
      </c>
      <c r="H173" s="285">
        <v>42.126</v>
      </c>
      <c r="I173" s="93"/>
      <c r="L173" s="281"/>
      <c r="M173" s="286"/>
      <c r="N173" s="287"/>
      <c r="O173" s="287"/>
      <c r="P173" s="287"/>
      <c r="Q173" s="287"/>
      <c r="R173" s="287"/>
      <c r="S173" s="287"/>
      <c r="T173" s="288"/>
      <c r="AT173" s="283" t="s">
        <v>1334</v>
      </c>
      <c r="AU173" s="283" t="s">
        <v>1257</v>
      </c>
      <c r="AV173" s="282" t="s">
        <v>1257</v>
      </c>
      <c r="AW173" s="282" t="s">
        <v>1211</v>
      </c>
      <c r="AX173" s="282" t="s">
        <v>1248</v>
      </c>
      <c r="AY173" s="283" t="s">
        <v>1317</v>
      </c>
    </row>
    <row r="174" spans="2:51" s="290" customFormat="1" ht="13.5">
      <c r="B174" s="289"/>
      <c r="D174" s="277" t="s">
        <v>1334</v>
      </c>
      <c r="E174" s="291" t="s">
        <v>1177</v>
      </c>
      <c r="F174" s="292" t="s">
        <v>1338</v>
      </c>
      <c r="H174" s="293">
        <v>42.126</v>
      </c>
      <c r="I174" s="94"/>
      <c r="L174" s="289"/>
      <c r="M174" s="294"/>
      <c r="N174" s="295"/>
      <c r="O174" s="295"/>
      <c r="P174" s="295"/>
      <c r="Q174" s="295"/>
      <c r="R174" s="295"/>
      <c r="S174" s="295"/>
      <c r="T174" s="296"/>
      <c r="AT174" s="291" t="s">
        <v>1334</v>
      </c>
      <c r="AU174" s="291" t="s">
        <v>1257</v>
      </c>
      <c r="AV174" s="290" t="s">
        <v>1324</v>
      </c>
      <c r="AW174" s="290" t="s">
        <v>1211</v>
      </c>
      <c r="AX174" s="290" t="s">
        <v>1196</v>
      </c>
      <c r="AY174" s="291" t="s">
        <v>1317</v>
      </c>
    </row>
    <row r="175" spans="2:65" s="186" customFormat="1" ht="16.5" customHeight="1">
      <c r="B175" s="187"/>
      <c r="C175" s="266" t="s">
        <v>1415</v>
      </c>
      <c r="D175" s="266" t="s">
        <v>1319</v>
      </c>
      <c r="E175" s="267" t="s">
        <v>1995</v>
      </c>
      <c r="F175" s="268" t="s">
        <v>1996</v>
      </c>
      <c r="G175" s="269" t="s">
        <v>1391</v>
      </c>
      <c r="H175" s="270">
        <v>6</v>
      </c>
      <c r="I175" s="91"/>
      <c r="J175" s="271">
        <f>ROUND(I175*H175,2)</f>
        <v>0</v>
      </c>
      <c r="K175" s="268" t="s">
        <v>1323</v>
      </c>
      <c r="L175" s="187"/>
      <c r="M175" s="272" t="s">
        <v>1177</v>
      </c>
      <c r="N175" s="273" t="s">
        <v>1219</v>
      </c>
      <c r="O175" s="188"/>
      <c r="P175" s="274">
        <f>O175*H175</f>
        <v>0</v>
      </c>
      <c r="Q175" s="274">
        <v>0.0066</v>
      </c>
      <c r="R175" s="274">
        <f>Q175*H175</f>
        <v>0.039599999999999996</v>
      </c>
      <c r="S175" s="274">
        <v>0</v>
      </c>
      <c r="T175" s="275">
        <f>S175*H175</f>
        <v>0</v>
      </c>
      <c r="AR175" s="176" t="s">
        <v>1324</v>
      </c>
      <c r="AT175" s="176" t="s">
        <v>1319</v>
      </c>
      <c r="AU175" s="176" t="s">
        <v>1257</v>
      </c>
      <c r="AY175" s="176" t="s">
        <v>1317</v>
      </c>
      <c r="BE175" s="276">
        <f>IF(N175="základní",J175,0)</f>
        <v>0</v>
      </c>
      <c r="BF175" s="276">
        <f>IF(N175="snížená",J175,0)</f>
        <v>0</v>
      </c>
      <c r="BG175" s="276">
        <f>IF(N175="zákl. přenesená",J175,0)</f>
        <v>0</v>
      </c>
      <c r="BH175" s="276">
        <f>IF(N175="sníž. přenesená",J175,0)</f>
        <v>0</v>
      </c>
      <c r="BI175" s="276">
        <f>IF(N175="nulová",J175,0)</f>
        <v>0</v>
      </c>
      <c r="BJ175" s="176" t="s">
        <v>1196</v>
      </c>
      <c r="BK175" s="276">
        <f>ROUND(I175*H175,2)</f>
        <v>0</v>
      </c>
      <c r="BL175" s="176" t="s">
        <v>1324</v>
      </c>
      <c r="BM175" s="176" t="s">
        <v>1415</v>
      </c>
    </row>
    <row r="176" spans="2:47" s="186" customFormat="1" ht="13.5">
      <c r="B176" s="187"/>
      <c r="D176" s="277" t="s">
        <v>1326</v>
      </c>
      <c r="F176" s="278" t="s">
        <v>1997</v>
      </c>
      <c r="I176" s="92"/>
      <c r="L176" s="187"/>
      <c r="M176" s="279"/>
      <c r="N176" s="188"/>
      <c r="O176" s="188"/>
      <c r="P176" s="188"/>
      <c r="Q176" s="188"/>
      <c r="R176" s="188"/>
      <c r="S176" s="188"/>
      <c r="T176" s="280"/>
      <c r="AT176" s="176" t="s">
        <v>1326</v>
      </c>
      <c r="AU176" s="176" t="s">
        <v>1257</v>
      </c>
    </row>
    <row r="177" spans="2:51" s="282" customFormat="1" ht="13.5">
      <c r="B177" s="281"/>
      <c r="D177" s="277" t="s">
        <v>1334</v>
      </c>
      <c r="E177" s="283" t="s">
        <v>1177</v>
      </c>
      <c r="F177" s="284" t="s">
        <v>1998</v>
      </c>
      <c r="H177" s="285">
        <v>6</v>
      </c>
      <c r="I177" s="93"/>
      <c r="L177" s="281"/>
      <c r="M177" s="286"/>
      <c r="N177" s="287"/>
      <c r="O177" s="287"/>
      <c r="P177" s="287"/>
      <c r="Q177" s="287"/>
      <c r="R177" s="287"/>
      <c r="S177" s="287"/>
      <c r="T177" s="288"/>
      <c r="AT177" s="283" t="s">
        <v>1334</v>
      </c>
      <c r="AU177" s="283" t="s">
        <v>1257</v>
      </c>
      <c r="AV177" s="282" t="s">
        <v>1257</v>
      </c>
      <c r="AW177" s="282" t="s">
        <v>1211</v>
      </c>
      <c r="AX177" s="282" t="s">
        <v>1248</v>
      </c>
      <c r="AY177" s="283" t="s">
        <v>1317</v>
      </c>
    </row>
    <row r="178" spans="2:51" s="290" customFormat="1" ht="13.5">
      <c r="B178" s="289"/>
      <c r="D178" s="277" t="s">
        <v>1334</v>
      </c>
      <c r="E178" s="291" t="s">
        <v>1177</v>
      </c>
      <c r="F178" s="292" t="s">
        <v>1338</v>
      </c>
      <c r="H178" s="293">
        <v>6</v>
      </c>
      <c r="I178" s="94"/>
      <c r="L178" s="289"/>
      <c r="M178" s="294"/>
      <c r="N178" s="295"/>
      <c r="O178" s="295"/>
      <c r="P178" s="295"/>
      <c r="Q178" s="295"/>
      <c r="R178" s="295"/>
      <c r="S178" s="295"/>
      <c r="T178" s="296"/>
      <c r="AT178" s="291" t="s">
        <v>1334</v>
      </c>
      <c r="AU178" s="291" t="s">
        <v>1257</v>
      </c>
      <c r="AV178" s="290" t="s">
        <v>1324</v>
      </c>
      <c r="AW178" s="290" t="s">
        <v>1211</v>
      </c>
      <c r="AX178" s="290" t="s">
        <v>1196</v>
      </c>
      <c r="AY178" s="291" t="s">
        <v>1317</v>
      </c>
    </row>
    <row r="179" spans="2:65" s="186" customFormat="1" ht="16.5" customHeight="1">
      <c r="B179" s="187"/>
      <c r="C179" s="297" t="s">
        <v>1182</v>
      </c>
      <c r="D179" s="297" t="s">
        <v>1382</v>
      </c>
      <c r="E179" s="298" t="s">
        <v>1999</v>
      </c>
      <c r="F179" s="299" t="s">
        <v>2000</v>
      </c>
      <c r="G179" s="300" t="s">
        <v>1391</v>
      </c>
      <c r="H179" s="301">
        <v>1.01</v>
      </c>
      <c r="I179" s="95"/>
      <c r="J179" s="302">
        <f>ROUND(I179*H179,2)</f>
        <v>0</v>
      </c>
      <c r="K179" s="299" t="s">
        <v>1323</v>
      </c>
      <c r="L179" s="303"/>
      <c r="M179" s="304" t="s">
        <v>1177</v>
      </c>
      <c r="N179" s="305" t="s">
        <v>1219</v>
      </c>
      <c r="O179" s="188"/>
      <c r="P179" s="274">
        <f>O179*H179</f>
        <v>0</v>
      </c>
      <c r="Q179" s="274">
        <v>0.039</v>
      </c>
      <c r="R179" s="274">
        <f>Q179*H179</f>
        <v>0.03939</v>
      </c>
      <c r="S179" s="274">
        <v>0</v>
      </c>
      <c r="T179" s="275">
        <f>S179*H179</f>
        <v>0</v>
      </c>
      <c r="AR179" s="176" t="s">
        <v>1357</v>
      </c>
      <c r="AT179" s="176" t="s">
        <v>1382</v>
      </c>
      <c r="AU179" s="176" t="s">
        <v>1257</v>
      </c>
      <c r="AY179" s="176" t="s">
        <v>1317</v>
      </c>
      <c r="BE179" s="276">
        <f>IF(N179="základní",J179,0)</f>
        <v>0</v>
      </c>
      <c r="BF179" s="276">
        <f>IF(N179="snížená",J179,0)</f>
        <v>0</v>
      </c>
      <c r="BG179" s="276">
        <f>IF(N179="zákl. přenesená",J179,0)</f>
        <v>0</v>
      </c>
      <c r="BH179" s="276">
        <f>IF(N179="sníž. přenesená",J179,0)</f>
        <v>0</v>
      </c>
      <c r="BI179" s="276">
        <f>IF(N179="nulová",J179,0)</f>
        <v>0</v>
      </c>
      <c r="BJ179" s="176" t="s">
        <v>1196</v>
      </c>
      <c r="BK179" s="276">
        <f>ROUND(I179*H179,2)</f>
        <v>0</v>
      </c>
      <c r="BL179" s="176" t="s">
        <v>1324</v>
      </c>
      <c r="BM179" s="176" t="s">
        <v>2001</v>
      </c>
    </row>
    <row r="180" spans="2:47" s="186" customFormat="1" ht="13.5">
      <c r="B180" s="187"/>
      <c r="D180" s="277" t="s">
        <v>1326</v>
      </c>
      <c r="F180" s="278" t="s">
        <v>2002</v>
      </c>
      <c r="I180" s="92"/>
      <c r="L180" s="187"/>
      <c r="M180" s="279"/>
      <c r="N180" s="188"/>
      <c r="O180" s="188"/>
      <c r="P180" s="188"/>
      <c r="Q180" s="188"/>
      <c r="R180" s="188"/>
      <c r="S180" s="188"/>
      <c r="T180" s="280"/>
      <c r="AT180" s="176" t="s">
        <v>1326</v>
      </c>
      <c r="AU180" s="176" t="s">
        <v>1257</v>
      </c>
    </row>
    <row r="181" spans="2:65" s="186" customFormat="1" ht="16.5" customHeight="1">
      <c r="B181" s="187"/>
      <c r="C181" s="297" t="s">
        <v>1422</v>
      </c>
      <c r="D181" s="297" t="s">
        <v>1382</v>
      </c>
      <c r="E181" s="298" t="s">
        <v>2003</v>
      </c>
      <c r="F181" s="299" t="s">
        <v>2004</v>
      </c>
      <c r="G181" s="300" t="s">
        <v>1391</v>
      </c>
      <c r="H181" s="301">
        <v>2.02</v>
      </c>
      <c r="I181" s="95"/>
      <c r="J181" s="302">
        <f>ROUND(I181*H181,2)</f>
        <v>0</v>
      </c>
      <c r="K181" s="299" t="s">
        <v>1323</v>
      </c>
      <c r="L181" s="303"/>
      <c r="M181" s="304" t="s">
        <v>1177</v>
      </c>
      <c r="N181" s="305" t="s">
        <v>1219</v>
      </c>
      <c r="O181" s="188"/>
      <c r="P181" s="274">
        <f>O181*H181</f>
        <v>0</v>
      </c>
      <c r="Q181" s="274">
        <v>0.054</v>
      </c>
      <c r="R181" s="274">
        <f>Q181*H181</f>
        <v>0.10908</v>
      </c>
      <c r="S181" s="274">
        <v>0</v>
      </c>
      <c r="T181" s="275">
        <f>S181*H181</f>
        <v>0</v>
      </c>
      <c r="AR181" s="176" t="s">
        <v>1357</v>
      </c>
      <c r="AT181" s="176" t="s">
        <v>1382</v>
      </c>
      <c r="AU181" s="176" t="s">
        <v>1257</v>
      </c>
      <c r="AY181" s="176" t="s">
        <v>1317</v>
      </c>
      <c r="BE181" s="276">
        <f>IF(N181="základní",J181,0)</f>
        <v>0</v>
      </c>
      <c r="BF181" s="276">
        <f>IF(N181="snížená",J181,0)</f>
        <v>0</v>
      </c>
      <c r="BG181" s="276">
        <f>IF(N181="zákl. přenesená",J181,0)</f>
        <v>0</v>
      </c>
      <c r="BH181" s="276">
        <f>IF(N181="sníž. přenesená",J181,0)</f>
        <v>0</v>
      </c>
      <c r="BI181" s="276">
        <f>IF(N181="nulová",J181,0)</f>
        <v>0</v>
      </c>
      <c r="BJ181" s="176" t="s">
        <v>1196</v>
      </c>
      <c r="BK181" s="276">
        <f>ROUND(I181*H181,2)</f>
        <v>0</v>
      </c>
      <c r="BL181" s="176" t="s">
        <v>1324</v>
      </c>
      <c r="BM181" s="176" t="s">
        <v>2005</v>
      </c>
    </row>
    <row r="182" spans="2:47" s="186" customFormat="1" ht="13.5">
      <c r="B182" s="187"/>
      <c r="D182" s="277" t="s">
        <v>1326</v>
      </c>
      <c r="F182" s="278" t="s">
        <v>2006</v>
      </c>
      <c r="I182" s="92"/>
      <c r="L182" s="187"/>
      <c r="M182" s="279"/>
      <c r="N182" s="188"/>
      <c r="O182" s="188"/>
      <c r="P182" s="188"/>
      <c r="Q182" s="188"/>
      <c r="R182" s="188"/>
      <c r="S182" s="188"/>
      <c r="T182" s="280"/>
      <c r="AT182" s="176" t="s">
        <v>1326</v>
      </c>
      <c r="AU182" s="176" t="s">
        <v>1257</v>
      </c>
    </row>
    <row r="183" spans="2:65" s="186" customFormat="1" ht="16.5" customHeight="1">
      <c r="B183" s="187"/>
      <c r="C183" s="297" t="s">
        <v>1426</v>
      </c>
      <c r="D183" s="297" t="s">
        <v>1382</v>
      </c>
      <c r="E183" s="298" t="s">
        <v>2007</v>
      </c>
      <c r="F183" s="299" t="s">
        <v>2008</v>
      </c>
      <c r="G183" s="300" t="s">
        <v>1391</v>
      </c>
      <c r="H183" s="301">
        <v>3.03</v>
      </c>
      <c r="I183" s="95"/>
      <c r="J183" s="302">
        <f>ROUND(I183*H183,2)</f>
        <v>0</v>
      </c>
      <c r="K183" s="299" t="s">
        <v>1323</v>
      </c>
      <c r="L183" s="303"/>
      <c r="M183" s="304" t="s">
        <v>1177</v>
      </c>
      <c r="N183" s="305" t="s">
        <v>1219</v>
      </c>
      <c r="O183" s="188"/>
      <c r="P183" s="274">
        <f>O183*H183</f>
        <v>0</v>
      </c>
      <c r="Q183" s="274">
        <v>0.068</v>
      </c>
      <c r="R183" s="274">
        <f>Q183*H183</f>
        <v>0.20604</v>
      </c>
      <c r="S183" s="274">
        <v>0</v>
      </c>
      <c r="T183" s="275">
        <f>S183*H183</f>
        <v>0</v>
      </c>
      <c r="AR183" s="176" t="s">
        <v>1357</v>
      </c>
      <c r="AT183" s="176" t="s">
        <v>1382</v>
      </c>
      <c r="AU183" s="176" t="s">
        <v>1257</v>
      </c>
      <c r="AY183" s="176" t="s">
        <v>1317</v>
      </c>
      <c r="BE183" s="276">
        <f>IF(N183="základní",J183,0)</f>
        <v>0</v>
      </c>
      <c r="BF183" s="276">
        <f>IF(N183="snížená",J183,0)</f>
        <v>0</v>
      </c>
      <c r="BG183" s="276">
        <f>IF(N183="zákl. přenesená",J183,0)</f>
        <v>0</v>
      </c>
      <c r="BH183" s="276">
        <f>IF(N183="sníž. přenesená",J183,0)</f>
        <v>0</v>
      </c>
      <c r="BI183" s="276">
        <f>IF(N183="nulová",J183,0)</f>
        <v>0</v>
      </c>
      <c r="BJ183" s="176" t="s">
        <v>1196</v>
      </c>
      <c r="BK183" s="276">
        <f>ROUND(I183*H183,2)</f>
        <v>0</v>
      </c>
      <c r="BL183" s="176" t="s">
        <v>1324</v>
      </c>
      <c r="BM183" s="176" t="s">
        <v>2009</v>
      </c>
    </row>
    <row r="184" spans="2:47" s="186" customFormat="1" ht="13.5">
      <c r="B184" s="187"/>
      <c r="D184" s="277" t="s">
        <v>1326</v>
      </c>
      <c r="F184" s="278" t="s">
        <v>2010</v>
      </c>
      <c r="I184" s="92"/>
      <c r="L184" s="187"/>
      <c r="M184" s="279"/>
      <c r="N184" s="188"/>
      <c r="O184" s="188"/>
      <c r="P184" s="188"/>
      <c r="Q184" s="188"/>
      <c r="R184" s="188"/>
      <c r="S184" s="188"/>
      <c r="T184" s="280"/>
      <c r="AT184" s="176" t="s">
        <v>1326</v>
      </c>
      <c r="AU184" s="176" t="s">
        <v>1257</v>
      </c>
    </row>
    <row r="185" spans="2:65" s="186" customFormat="1" ht="16.5" customHeight="1">
      <c r="B185" s="187"/>
      <c r="C185" s="266" t="s">
        <v>1429</v>
      </c>
      <c r="D185" s="266" t="s">
        <v>1319</v>
      </c>
      <c r="E185" s="267" t="s">
        <v>2011</v>
      </c>
      <c r="F185" s="268" t="s">
        <v>2012</v>
      </c>
      <c r="G185" s="269" t="s">
        <v>1391</v>
      </c>
      <c r="H185" s="270">
        <v>1</v>
      </c>
      <c r="I185" s="91"/>
      <c r="J185" s="271">
        <f>ROUND(I185*H185,2)</f>
        <v>0</v>
      </c>
      <c r="K185" s="268" t="s">
        <v>1323</v>
      </c>
      <c r="L185" s="187"/>
      <c r="M185" s="272" t="s">
        <v>1177</v>
      </c>
      <c r="N185" s="273" t="s">
        <v>1219</v>
      </c>
      <c r="O185" s="188"/>
      <c r="P185" s="274">
        <f>O185*H185</f>
        <v>0</v>
      </c>
      <c r="Q185" s="274">
        <v>0.0066</v>
      </c>
      <c r="R185" s="274">
        <f>Q185*H185</f>
        <v>0.0066</v>
      </c>
      <c r="S185" s="274">
        <v>0</v>
      </c>
      <c r="T185" s="275">
        <f>S185*H185</f>
        <v>0</v>
      </c>
      <c r="AR185" s="176" t="s">
        <v>1324</v>
      </c>
      <c r="AT185" s="176" t="s">
        <v>1319</v>
      </c>
      <c r="AU185" s="176" t="s">
        <v>1257</v>
      </c>
      <c r="AY185" s="176" t="s">
        <v>1317</v>
      </c>
      <c r="BE185" s="276">
        <f>IF(N185="základní",J185,0)</f>
        <v>0</v>
      </c>
      <c r="BF185" s="276">
        <f>IF(N185="snížená",J185,0)</f>
        <v>0</v>
      </c>
      <c r="BG185" s="276">
        <f>IF(N185="zákl. přenesená",J185,0)</f>
        <v>0</v>
      </c>
      <c r="BH185" s="276">
        <f>IF(N185="sníž. přenesená",J185,0)</f>
        <v>0</v>
      </c>
      <c r="BI185" s="276">
        <f>IF(N185="nulová",J185,0)</f>
        <v>0</v>
      </c>
      <c r="BJ185" s="176" t="s">
        <v>1196</v>
      </c>
      <c r="BK185" s="276">
        <f>ROUND(I185*H185,2)</f>
        <v>0</v>
      </c>
      <c r="BL185" s="176" t="s">
        <v>1324</v>
      </c>
      <c r="BM185" s="176" t="s">
        <v>1429</v>
      </c>
    </row>
    <row r="186" spans="2:47" s="186" customFormat="1" ht="13.5">
      <c r="B186" s="187"/>
      <c r="D186" s="277" t="s">
        <v>1326</v>
      </c>
      <c r="F186" s="278" t="s">
        <v>2013</v>
      </c>
      <c r="I186" s="92"/>
      <c r="L186" s="187"/>
      <c r="M186" s="279"/>
      <c r="N186" s="188"/>
      <c r="O186" s="188"/>
      <c r="P186" s="188"/>
      <c r="Q186" s="188"/>
      <c r="R186" s="188"/>
      <c r="S186" s="188"/>
      <c r="T186" s="280"/>
      <c r="AT186" s="176" t="s">
        <v>1326</v>
      </c>
      <c r="AU186" s="176" t="s">
        <v>1257</v>
      </c>
    </row>
    <row r="187" spans="2:65" s="186" customFormat="1" ht="16.5" customHeight="1">
      <c r="B187" s="187"/>
      <c r="C187" s="297" t="s">
        <v>1435</v>
      </c>
      <c r="D187" s="297" t="s">
        <v>1382</v>
      </c>
      <c r="E187" s="298" t="s">
        <v>2014</v>
      </c>
      <c r="F187" s="299" t="s">
        <v>2015</v>
      </c>
      <c r="G187" s="300" t="s">
        <v>1391</v>
      </c>
      <c r="H187" s="301">
        <v>1.01</v>
      </c>
      <c r="I187" s="95"/>
      <c r="J187" s="302">
        <f>ROUND(I187*H187,2)</f>
        <v>0</v>
      </c>
      <c r="K187" s="299" t="s">
        <v>1323</v>
      </c>
      <c r="L187" s="303"/>
      <c r="M187" s="304" t="s">
        <v>1177</v>
      </c>
      <c r="N187" s="305" t="s">
        <v>1219</v>
      </c>
      <c r="O187" s="188"/>
      <c r="P187" s="274">
        <f>O187*H187</f>
        <v>0</v>
      </c>
      <c r="Q187" s="274">
        <v>0.063</v>
      </c>
      <c r="R187" s="274">
        <f>Q187*H187</f>
        <v>0.06363</v>
      </c>
      <c r="S187" s="274">
        <v>0</v>
      </c>
      <c r="T187" s="275">
        <f>S187*H187</f>
        <v>0</v>
      </c>
      <c r="AR187" s="176" t="s">
        <v>1357</v>
      </c>
      <c r="AT187" s="176" t="s">
        <v>1382</v>
      </c>
      <c r="AU187" s="176" t="s">
        <v>1257</v>
      </c>
      <c r="AY187" s="176" t="s">
        <v>1317</v>
      </c>
      <c r="BE187" s="276">
        <f>IF(N187="základní",J187,0)</f>
        <v>0</v>
      </c>
      <c r="BF187" s="276">
        <f>IF(N187="snížená",J187,0)</f>
        <v>0</v>
      </c>
      <c r="BG187" s="276">
        <f>IF(N187="zákl. přenesená",J187,0)</f>
        <v>0</v>
      </c>
      <c r="BH187" s="276">
        <f>IF(N187="sníž. přenesená",J187,0)</f>
        <v>0</v>
      </c>
      <c r="BI187" s="276">
        <f>IF(N187="nulová",J187,0)</f>
        <v>0</v>
      </c>
      <c r="BJ187" s="176" t="s">
        <v>1196</v>
      </c>
      <c r="BK187" s="276">
        <f>ROUND(I187*H187,2)</f>
        <v>0</v>
      </c>
      <c r="BL187" s="176" t="s">
        <v>1324</v>
      </c>
      <c r="BM187" s="176" t="s">
        <v>2016</v>
      </c>
    </row>
    <row r="188" spans="2:47" s="186" customFormat="1" ht="13.5">
      <c r="B188" s="187"/>
      <c r="D188" s="277" t="s">
        <v>1326</v>
      </c>
      <c r="F188" s="278" t="s">
        <v>2017</v>
      </c>
      <c r="I188" s="92"/>
      <c r="L188" s="187"/>
      <c r="M188" s="279"/>
      <c r="N188" s="188"/>
      <c r="O188" s="188"/>
      <c r="P188" s="188"/>
      <c r="Q188" s="188"/>
      <c r="R188" s="188"/>
      <c r="S188" s="188"/>
      <c r="T188" s="280"/>
      <c r="AT188" s="176" t="s">
        <v>1326</v>
      </c>
      <c r="AU188" s="176" t="s">
        <v>1257</v>
      </c>
    </row>
    <row r="189" spans="2:63" s="254" customFormat="1" ht="29.85" customHeight="1">
      <c r="B189" s="253"/>
      <c r="D189" s="255" t="s">
        <v>1247</v>
      </c>
      <c r="E189" s="264" t="s">
        <v>1357</v>
      </c>
      <c r="F189" s="264" t="s">
        <v>1757</v>
      </c>
      <c r="I189" s="90"/>
      <c r="J189" s="265">
        <f>BK189</f>
        <v>0</v>
      </c>
      <c r="L189" s="253"/>
      <c r="M189" s="258"/>
      <c r="N189" s="259"/>
      <c r="O189" s="259"/>
      <c r="P189" s="260">
        <f>SUM(P190:P266)</f>
        <v>0</v>
      </c>
      <c r="Q189" s="259"/>
      <c r="R189" s="260">
        <f>SUM(R190:R266)</f>
        <v>34.47828965000001</v>
      </c>
      <c r="S189" s="259"/>
      <c r="T189" s="261">
        <f>SUM(T190:T266)</f>
        <v>0</v>
      </c>
      <c r="AR189" s="255" t="s">
        <v>1196</v>
      </c>
      <c r="AT189" s="262" t="s">
        <v>1247</v>
      </c>
      <c r="AU189" s="262" t="s">
        <v>1196</v>
      </c>
      <c r="AY189" s="255" t="s">
        <v>1317</v>
      </c>
      <c r="BK189" s="263">
        <f>SUM(BK190:BK266)</f>
        <v>0</v>
      </c>
    </row>
    <row r="190" spans="2:65" s="186" customFormat="1" ht="16.5" customHeight="1">
      <c r="B190" s="187"/>
      <c r="C190" s="266" t="s">
        <v>1442</v>
      </c>
      <c r="D190" s="266" t="s">
        <v>1319</v>
      </c>
      <c r="E190" s="267" t="s">
        <v>1758</v>
      </c>
      <c r="F190" s="268" t="s">
        <v>1759</v>
      </c>
      <c r="G190" s="269" t="s">
        <v>1432</v>
      </c>
      <c r="H190" s="270">
        <v>195</v>
      </c>
      <c r="I190" s="91"/>
      <c r="J190" s="271">
        <f>ROUND(I190*H190,2)</f>
        <v>0</v>
      </c>
      <c r="K190" s="268" t="s">
        <v>1323</v>
      </c>
      <c r="L190" s="187"/>
      <c r="M190" s="272" t="s">
        <v>1177</v>
      </c>
      <c r="N190" s="273" t="s">
        <v>1219</v>
      </c>
      <c r="O190" s="188"/>
      <c r="P190" s="274">
        <f>O190*H190</f>
        <v>0</v>
      </c>
      <c r="Q190" s="274">
        <v>0</v>
      </c>
      <c r="R190" s="274">
        <f>Q190*H190</f>
        <v>0</v>
      </c>
      <c r="S190" s="274">
        <v>0</v>
      </c>
      <c r="T190" s="275">
        <f>S190*H190</f>
        <v>0</v>
      </c>
      <c r="AR190" s="176" t="s">
        <v>1324</v>
      </c>
      <c r="AT190" s="176" t="s">
        <v>1319</v>
      </c>
      <c r="AU190" s="176" t="s">
        <v>1257</v>
      </c>
      <c r="AY190" s="176" t="s">
        <v>1317</v>
      </c>
      <c r="BE190" s="276">
        <f>IF(N190="základní",J190,0)</f>
        <v>0</v>
      </c>
      <c r="BF190" s="276">
        <f>IF(N190="snížená",J190,0)</f>
        <v>0</v>
      </c>
      <c r="BG190" s="276">
        <f>IF(N190="zákl. přenesená",J190,0)</f>
        <v>0</v>
      </c>
      <c r="BH190" s="276">
        <f>IF(N190="sníž. přenesená",J190,0)</f>
        <v>0</v>
      </c>
      <c r="BI190" s="276">
        <f>IF(N190="nulová",J190,0)</f>
        <v>0</v>
      </c>
      <c r="BJ190" s="176" t="s">
        <v>1196</v>
      </c>
      <c r="BK190" s="276">
        <f>ROUND(I190*H190,2)</f>
        <v>0</v>
      </c>
      <c r="BL190" s="176" t="s">
        <v>1324</v>
      </c>
      <c r="BM190" s="176" t="s">
        <v>1442</v>
      </c>
    </row>
    <row r="191" spans="2:47" s="186" customFormat="1" ht="13.5">
      <c r="B191" s="187"/>
      <c r="D191" s="277" t="s">
        <v>1326</v>
      </c>
      <c r="F191" s="278" t="s">
        <v>1760</v>
      </c>
      <c r="I191" s="92"/>
      <c r="L191" s="187"/>
      <c r="M191" s="279"/>
      <c r="N191" s="188"/>
      <c r="O191" s="188"/>
      <c r="P191" s="188"/>
      <c r="Q191" s="188"/>
      <c r="R191" s="188"/>
      <c r="S191" s="188"/>
      <c r="T191" s="280"/>
      <c r="AT191" s="176" t="s">
        <v>1326</v>
      </c>
      <c r="AU191" s="176" t="s">
        <v>1257</v>
      </c>
    </row>
    <row r="192" spans="2:65" s="186" customFormat="1" ht="16.5" customHeight="1">
      <c r="B192" s="187"/>
      <c r="C192" s="266" t="s">
        <v>1446</v>
      </c>
      <c r="D192" s="266" t="s">
        <v>1319</v>
      </c>
      <c r="E192" s="267" t="s">
        <v>1765</v>
      </c>
      <c r="F192" s="268" t="s">
        <v>1766</v>
      </c>
      <c r="G192" s="269" t="s">
        <v>1391</v>
      </c>
      <c r="H192" s="270">
        <v>2</v>
      </c>
      <c r="I192" s="91"/>
      <c r="J192" s="271">
        <f>ROUND(I192*H192,2)</f>
        <v>0</v>
      </c>
      <c r="K192" s="268" t="s">
        <v>1323</v>
      </c>
      <c r="L192" s="187"/>
      <c r="M192" s="272" t="s">
        <v>1177</v>
      </c>
      <c r="N192" s="273" t="s">
        <v>1219</v>
      </c>
      <c r="O192" s="188"/>
      <c r="P192" s="274">
        <f>O192*H192</f>
        <v>0</v>
      </c>
      <c r="Q192" s="274">
        <v>0.46009</v>
      </c>
      <c r="R192" s="274">
        <f>Q192*H192</f>
        <v>0.92018</v>
      </c>
      <c r="S192" s="274">
        <v>0</v>
      </c>
      <c r="T192" s="275">
        <f>S192*H192</f>
        <v>0</v>
      </c>
      <c r="AR192" s="176" t="s">
        <v>1324</v>
      </c>
      <c r="AT192" s="176" t="s">
        <v>1319</v>
      </c>
      <c r="AU192" s="176" t="s">
        <v>1257</v>
      </c>
      <c r="AY192" s="176" t="s">
        <v>1317</v>
      </c>
      <c r="BE192" s="276">
        <f>IF(N192="základní",J192,0)</f>
        <v>0</v>
      </c>
      <c r="BF192" s="276">
        <f>IF(N192="snížená",J192,0)</f>
        <v>0</v>
      </c>
      <c r="BG192" s="276">
        <f>IF(N192="zákl. přenesená",J192,0)</f>
        <v>0</v>
      </c>
      <c r="BH192" s="276">
        <f>IF(N192="sníž. přenesená",J192,0)</f>
        <v>0</v>
      </c>
      <c r="BI192" s="276">
        <f>IF(N192="nulová",J192,0)</f>
        <v>0</v>
      </c>
      <c r="BJ192" s="176" t="s">
        <v>1196</v>
      </c>
      <c r="BK192" s="276">
        <f>ROUND(I192*H192,2)</f>
        <v>0</v>
      </c>
      <c r="BL192" s="176" t="s">
        <v>1324</v>
      </c>
      <c r="BM192" s="176" t="s">
        <v>1446</v>
      </c>
    </row>
    <row r="193" spans="2:47" s="186" customFormat="1" ht="13.5">
      <c r="B193" s="187"/>
      <c r="D193" s="277" t="s">
        <v>1326</v>
      </c>
      <c r="F193" s="278" t="s">
        <v>1767</v>
      </c>
      <c r="I193" s="92"/>
      <c r="L193" s="187"/>
      <c r="M193" s="279"/>
      <c r="N193" s="188"/>
      <c r="O193" s="188"/>
      <c r="P193" s="188"/>
      <c r="Q193" s="188"/>
      <c r="R193" s="188"/>
      <c r="S193" s="188"/>
      <c r="T193" s="280"/>
      <c r="AT193" s="176" t="s">
        <v>1326</v>
      </c>
      <c r="AU193" s="176" t="s">
        <v>1257</v>
      </c>
    </row>
    <row r="194" spans="2:65" s="186" customFormat="1" ht="25.5" customHeight="1">
      <c r="B194" s="187"/>
      <c r="C194" s="266" t="s">
        <v>1450</v>
      </c>
      <c r="D194" s="266" t="s">
        <v>1319</v>
      </c>
      <c r="E194" s="267" t="s">
        <v>2018</v>
      </c>
      <c r="F194" s="268" t="s">
        <v>2019</v>
      </c>
      <c r="G194" s="269" t="s">
        <v>1391</v>
      </c>
      <c r="H194" s="270">
        <v>6</v>
      </c>
      <c r="I194" s="91"/>
      <c r="J194" s="271">
        <f>ROUND(I194*H194,2)</f>
        <v>0</v>
      </c>
      <c r="K194" s="268" t="s">
        <v>1323</v>
      </c>
      <c r="L194" s="187"/>
      <c r="M194" s="272" t="s">
        <v>1177</v>
      </c>
      <c r="N194" s="273" t="s">
        <v>1219</v>
      </c>
      <c r="O194" s="188"/>
      <c r="P194" s="274">
        <f>O194*H194</f>
        <v>0</v>
      </c>
      <c r="Q194" s="274">
        <v>0.21734</v>
      </c>
      <c r="R194" s="274">
        <f>Q194*H194</f>
        <v>1.30404</v>
      </c>
      <c r="S194" s="274">
        <v>0</v>
      </c>
      <c r="T194" s="275">
        <f>S194*H194</f>
        <v>0</v>
      </c>
      <c r="AR194" s="176" t="s">
        <v>1324</v>
      </c>
      <c r="AT194" s="176" t="s">
        <v>1319</v>
      </c>
      <c r="AU194" s="176" t="s">
        <v>1257</v>
      </c>
      <c r="AY194" s="176" t="s">
        <v>1317</v>
      </c>
      <c r="BE194" s="276">
        <f>IF(N194="základní",J194,0)</f>
        <v>0</v>
      </c>
      <c r="BF194" s="276">
        <f>IF(N194="snížená",J194,0)</f>
        <v>0</v>
      </c>
      <c r="BG194" s="276">
        <f>IF(N194="zákl. přenesená",J194,0)</f>
        <v>0</v>
      </c>
      <c r="BH194" s="276">
        <f>IF(N194="sníž. přenesená",J194,0)</f>
        <v>0</v>
      </c>
      <c r="BI194" s="276">
        <f>IF(N194="nulová",J194,0)</f>
        <v>0</v>
      </c>
      <c r="BJ194" s="176" t="s">
        <v>1196</v>
      </c>
      <c r="BK194" s="276">
        <f>ROUND(I194*H194,2)</f>
        <v>0</v>
      </c>
      <c r="BL194" s="176" t="s">
        <v>1324</v>
      </c>
      <c r="BM194" s="176" t="s">
        <v>2020</v>
      </c>
    </row>
    <row r="195" spans="2:47" s="186" customFormat="1" ht="13.5">
      <c r="B195" s="187"/>
      <c r="D195" s="277" t="s">
        <v>1326</v>
      </c>
      <c r="F195" s="278" t="s">
        <v>2021</v>
      </c>
      <c r="I195" s="92"/>
      <c r="L195" s="187"/>
      <c r="M195" s="279"/>
      <c r="N195" s="188"/>
      <c r="O195" s="188"/>
      <c r="P195" s="188"/>
      <c r="Q195" s="188"/>
      <c r="R195" s="188"/>
      <c r="S195" s="188"/>
      <c r="T195" s="280"/>
      <c r="AT195" s="176" t="s">
        <v>1326</v>
      </c>
      <c r="AU195" s="176" t="s">
        <v>1257</v>
      </c>
    </row>
    <row r="196" spans="2:65" s="186" customFormat="1" ht="16.5" customHeight="1">
      <c r="B196" s="187"/>
      <c r="C196" s="297" t="s">
        <v>1454</v>
      </c>
      <c r="D196" s="297" t="s">
        <v>1382</v>
      </c>
      <c r="E196" s="298" t="s">
        <v>2022</v>
      </c>
      <c r="F196" s="299" t="s">
        <v>2023</v>
      </c>
      <c r="G196" s="300" t="s">
        <v>1391</v>
      </c>
      <c r="H196" s="301">
        <v>6</v>
      </c>
      <c r="I196" s="95"/>
      <c r="J196" s="302">
        <f>ROUND(I196*H196,2)</f>
        <v>0</v>
      </c>
      <c r="K196" s="299" t="s">
        <v>1323</v>
      </c>
      <c r="L196" s="303"/>
      <c r="M196" s="304" t="s">
        <v>1177</v>
      </c>
      <c r="N196" s="305" t="s">
        <v>1219</v>
      </c>
      <c r="O196" s="188"/>
      <c r="P196" s="274">
        <f>O196*H196</f>
        <v>0</v>
      </c>
      <c r="Q196" s="274">
        <v>0.165</v>
      </c>
      <c r="R196" s="274">
        <f>Q196*H196</f>
        <v>0.99</v>
      </c>
      <c r="S196" s="274">
        <v>0</v>
      </c>
      <c r="T196" s="275">
        <f>S196*H196</f>
        <v>0</v>
      </c>
      <c r="AR196" s="176" t="s">
        <v>1357</v>
      </c>
      <c r="AT196" s="176" t="s">
        <v>1382</v>
      </c>
      <c r="AU196" s="176" t="s">
        <v>1257</v>
      </c>
      <c r="AY196" s="176" t="s">
        <v>1317</v>
      </c>
      <c r="BE196" s="276">
        <f>IF(N196="základní",J196,0)</f>
        <v>0</v>
      </c>
      <c r="BF196" s="276">
        <f>IF(N196="snížená",J196,0)</f>
        <v>0</v>
      </c>
      <c r="BG196" s="276">
        <f>IF(N196="zákl. přenesená",J196,0)</f>
        <v>0</v>
      </c>
      <c r="BH196" s="276">
        <f>IF(N196="sníž. přenesená",J196,0)</f>
        <v>0</v>
      </c>
      <c r="BI196" s="276">
        <f>IF(N196="nulová",J196,0)</f>
        <v>0</v>
      </c>
      <c r="BJ196" s="176" t="s">
        <v>1196</v>
      </c>
      <c r="BK196" s="276">
        <f>ROUND(I196*H196,2)</f>
        <v>0</v>
      </c>
      <c r="BL196" s="176" t="s">
        <v>1324</v>
      </c>
      <c r="BM196" s="176" t="s">
        <v>2024</v>
      </c>
    </row>
    <row r="197" spans="2:47" s="186" customFormat="1" ht="13.5">
      <c r="B197" s="187"/>
      <c r="D197" s="277" t="s">
        <v>1326</v>
      </c>
      <c r="F197" s="278" t="s">
        <v>2025</v>
      </c>
      <c r="I197" s="92"/>
      <c r="L197" s="187"/>
      <c r="M197" s="279"/>
      <c r="N197" s="188"/>
      <c r="O197" s="188"/>
      <c r="P197" s="188"/>
      <c r="Q197" s="188"/>
      <c r="R197" s="188"/>
      <c r="S197" s="188"/>
      <c r="T197" s="280"/>
      <c r="AT197" s="176" t="s">
        <v>1326</v>
      </c>
      <c r="AU197" s="176" t="s">
        <v>1257</v>
      </c>
    </row>
    <row r="198" spans="2:65" s="186" customFormat="1" ht="25.5" customHeight="1">
      <c r="B198" s="187"/>
      <c r="C198" s="266" t="s">
        <v>1458</v>
      </c>
      <c r="D198" s="266" t="s">
        <v>1319</v>
      </c>
      <c r="E198" s="267" t="s">
        <v>2026</v>
      </c>
      <c r="F198" s="268" t="s">
        <v>2027</v>
      </c>
      <c r="G198" s="269" t="s">
        <v>1432</v>
      </c>
      <c r="H198" s="270">
        <v>195</v>
      </c>
      <c r="I198" s="91"/>
      <c r="J198" s="271">
        <f>ROUND(I198*H198,2)</f>
        <v>0</v>
      </c>
      <c r="K198" s="268" t="s">
        <v>1323</v>
      </c>
      <c r="L198" s="187"/>
      <c r="M198" s="272" t="s">
        <v>1177</v>
      </c>
      <c r="N198" s="273" t="s">
        <v>1219</v>
      </c>
      <c r="O198" s="188"/>
      <c r="P198" s="274">
        <f>O198*H198</f>
        <v>0</v>
      </c>
      <c r="Q198" s="274">
        <v>0</v>
      </c>
      <c r="R198" s="274">
        <f>Q198*H198</f>
        <v>0</v>
      </c>
      <c r="S198" s="274">
        <v>0</v>
      </c>
      <c r="T198" s="275">
        <f>S198*H198</f>
        <v>0</v>
      </c>
      <c r="AR198" s="176" t="s">
        <v>1324</v>
      </c>
      <c r="AT198" s="176" t="s">
        <v>1319</v>
      </c>
      <c r="AU198" s="176" t="s">
        <v>1257</v>
      </c>
      <c r="AY198" s="176" t="s">
        <v>1317</v>
      </c>
      <c r="BE198" s="276">
        <f>IF(N198="základní",J198,0)</f>
        <v>0</v>
      </c>
      <c r="BF198" s="276">
        <f>IF(N198="snížená",J198,0)</f>
        <v>0</v>
      </c>
      <c r="BG198" s="276">
        <f>IF(N198="zákl. přenesená",J198,0)</f>
        <v>0</v>
      </c>
      <c r="BH198" s="276">
        <f>IF(N198="sníž. přenesená",J198,0)</f>
        <v>0</v>
      </c>
      <c r="BI198" s="276">
        <f>IF(N198="nulová",J198,0)</f>
        <v>0</v>
      </c>
      <c r="BJ198" s="176" t="s">
        <v>1196</v>
      </c>
      <c r="BK198" s="276">
        <f>ROUND(I198*H198,2)</f>
        <v>0</v>
      </c>
      <c r="BL198" s="176" t="s">
        <v>1324</v>
      </c>
      <c r="BM198" s="176" t="s">
        <v>2028</v>
      </c>
    </row>
    <row r="199" spans="2:47" s="186" customFormat="1" ht="27">
      <c r="B199" s="187"/>
      <c r="D199" s="277" t="s">
        <v>1326</v>
      </c>
      <c r="F199" s="278" t="s">
        <v>2029</v>
      </c>
      <c r="I199" s="92"/>
      <c r="L199" s="187"/>
      <c r="M199" s="279"/>
      <c r="N199" s="188"/>
      <c r="O199" s="188"/>
      <c r="P199" s="188"/>
      <c r="Q199" s="188"/>
      <c r="R199" s="188"/>
      <c r="S199" s="188"/>
      <c r="T199" s="280"/>
      <c r="AT199" s="176" t="s">
        <v>1326</v>
      </c>
      <c r="AU199" s="176" t="s">
        <v>1257</v>
      </c>
    </row>
    <row r="200" spans="2:65" s="186" customFormat="1" ht="16.5" customHeight="1">
      <c r="B200" s="187"/>
      <c r="C200" s="297" t="s">
        <v>1463</v>
      </c>
      <c r="D200" s="297" t="s">
        <v>1382</v>
      </c>
      <c r="E200" s="298" t="s">
        <v>2030</v>
      </c>
      <c r="F200" s="299" t="s">
        <v>2031</v>
      </c>
      <c r="G200" s="300" t="s">
        <v>1432</v>
      </c>
      <c r="H200" s="301">
        <v>197.925</v>
      </c>
      <c r="I200" s="95"/>
      <c r="J200" s="302">
        <f>ROUND(I200*H200,2)</f>
        <v>0</v>
      </c>
      <c r="K200" s="299" t="s">
        <v>1323</v>
      </c>
      <c r="L200" s="303"/>
      <c r="M200" s="304" t="s">
        <v>1177</v>
      </c>
      <c r="N200" s="305" t="s">
        <v>1219</v>
      </c>
      <c r="O200" s="188"/>
      <c r="P200" s="274">
        <f>O200*H200</f>
        <v>0</v>
      </c>
      <c r="Q200" s="274">
        <v>0.00148</v>
      </c>
      <c r="R200" s="274">
        <f>Q200*H200</f>
        <v>0.292929</v>
      </c>
      <c r="S200" s="274">
        <v>0</v>
      </c>
      <c r="T200" s="275">
        <f>S200*H200</f>
        <v>0</v>
      </c>
      <c r="AR200" s="176" t="s">
        <v>1357</v>
      </c>
      <c r="AT200" s="176" t="s">
        <v>1382</v>
      </c>
      <c r="AU200" s="176" t="s">
        <v>1257</v>
      </c>
      <c r="AY200" s="176" t="s">
        <v>1317</v>
      </c>
      <c r="BE200" s="276">
        <f>IF(N200="základní",J200,0)</f>
        <v>0</v>
      </c>
      <c r="BF200" s="276">
        <f>IF(N200="snížená",J200,0)</f>
        <v>0</v>
      </c>
      <c r="BG200" s="276">
        <f>IF(N200="zákl. přenesená",J200,0)</f>
        <v>0</v>
      </c>
      <c r="BH200" s="276">
        <f>IF(N200="sníž. přenesená",J200,0)</f>
        <v>0</v>
      </c>
      <c r="BI200" s="276">
        <f>IF(N200="nulová",J200,0)</f>
        <v>0</v>
      </c>
      <c r="BJ200" s="176" t="s">
        <v>1196</v>
      </c>
      <c r="BK200" s="276">
        <f>ROUND(I200*H200,2)</f>
        <v>0</v>
      </c>
      <c r="BL200" s="176" t="s">
        <v>1324</v>
      </c>
      <c r="BM200" s="176" t="s">
        <v>2032</v>
      </c>
    </row>
    <row r="201" spans="2:47" s="186" customFormat="1" ht="13.5">
      <c r="B201" s="187"/>
      <c r="D201" s="277" t="s">
        <v>1326</v>
      </c>
      <c r="F201" s="278" t="s">
        <v>2031</v>
      </c>
      <c r="I201" s="92"/>
      <c r="L201" s="187"/>
      <c r="M201" s="279"/>
      <c r="N201" s="188"/>
      <c r="O201" s="188"/>
      <c r="P201" s="188"/>
      <c r="Q201" s="188"/>
      <c r="R201" s="188"/>
      <c r="S201" s="188"/>
      <c r="T201" s="280"/>
      <c r="AT201" s="176" t="s">
        <v>1326</v>
      </c>
      <c r="AU201" s="176" t="s">
        <v>1257</v>
      </c>
    </row>
    <row r="202" spans="2:51" s="282" customFormat="1" ht="13.5">
      <c r="B202" s="281"/>
      <c r="D202" s="277" t="s">
        <v>1334</v>
      </c>
      <c r="E202" s="283" t="s">
        <v>1177</v>
      </c>
      <c r="F202" s="284" t="s">
        <v>2033</v>
      </c>
      <c r="H202" s="285">
        <v>197.925</v>
      </c>
      <c r="I202" s="93"/>
      <c r="L202" s="281"/>
      <c r="M202" s="286"/>
      <c r="N202" s="287"/>
      <c r="O202" s="287"/>
      <c r="P202" s="287"/>
      <c r="Q202" s="287"/>
      <c r="R202" s="287"/>
      <c r="S202" s="287"/>
      <c r="T202" s="288"/>
      <c r="AT202" s="283" t="s">
        <v>1334</v>
      </c>
      <c r="AU202" s="283" t="s">
        <v>1257</v>
      </c>
      <c r="AV202" s="282" t="s">
        <v>1257</v>
      </c>
      <c r="AW202" s="282" t="s">
        <v>1211</v>
      </c>
      <c r="AX202" s="282" t="s">
        <v>1248</v>
      </c>
      <c r="AY202" s="283" t="s">
        <v>1317</v>
      </c>
    </row>
    <row r="203" spans="2:65" s="186" customFormat="1" ht="16.5" customHeight="1">
      <c r="B203" s="187"/>
      <c r="C203" s="266" t="s">
        <v>1467</v>
      </c>
      <c r="D203" s="266" t="s">
        <v>1319</v>
      </c>
      <c r="E203" s="267" t="s">
        <v>2034</v>
      </c>
      <c r="F203" s="268" t="s">
        <v>2035</v>
      </c>
      <c r="G203" s="269" t="s">
        <v>1391</v>
      </c>
      <c r="H203" s="270">
        <v>3</v>
      </c>
      <c r="I203" s="91"/>
      <c r="J203" s="271">
        <f>ROUND(I203*H203,2)</f>
        <v>0</v>
      </c>
      <c r="K203" s="268" t="s">
        <v>1323</v>
      </c>
      <c r="L203" s="187"/>
      <c r="M203" s="272" t="s">
        <v>1177</v>
      </c>
      <c r="N203" s="273" t="s">
        <v>1219</v>
      </c>
      <c r="O203" s="188"/>
      <c r="P203" s="274">
        <f>O203*H203</f>
        <v>0</v>
      </c>
      <c r="Q203" s="274">
        <v>0</v>
      </c>
      <c r="R203" s="274">
        <f>Q203*H203</f>
        <v>0</v>
      </c>
      <c r="S203" s="274">
        <v>0</v>
      </c>
      <c r="T203" s="275">
        <f>S203*H203</f>
        <v>0</v>
      </c>
      <c r="AR203" s="176" t="s">
        <v>1324</v>
      </c>
      <c r="AT203" s="176" t="s">
        <v>1319</v>
      </c>
      <c r="AU203" s="176" t="s">
        <v>1257</v>
      </c>
      <c r="AY203" s="176" t="s">
        <v>1317</v>
      </c>
      <c r="BE203" s="276">
        <f>IF(N203="základní",J203,0)</f>
        <v>0</v>
      </c>
      <c r="BF203" s="276">
        <f>IF(N203="snížená",J203,0)</f>
        <v>0</v>
      </c>
      <c r="BG203" s="276">
        <f>IF(N203="zákl. přenesená",J203,0)</f>
        <v>0</v>
      </c>
      <c r="BH203" s="276">
        <f>IF(N203="sníž. přenesená",J203,0)</f>
        <v>0</v>
      </c>
      <c r="BI203" s="276">
        <f>IF(N203="nulová",J203,0)</f>
        <v>0</v>
      </c>
      <c r="BJ203" s="176" t="s">
        <v>1196</v>
      </c>
      <c r="BK203" s="276">
        <f>ROUND(I203*H203,2)</f>
        <v>0</v>
      </c>
      <c r="BL203" s="176" t="s">
        <v>1324</v>
      </c>
      <c r="BM203" s="176" t="s">
        <v>2036</v>
      </c>
    </row>
    <row r="204" spans="2:47" s="186" customFormat="1" ht="27">
      <c r="B204" s="187"/>
      <c r="D204" s="277" t="s">
        <v>1326</v>
      </c>
      <c r="F204" s="278" t="s">
        <v>2037</v>
      </c>
      <c r="I204" s="92"/>
      <c r="L204" s="187"/>
      <c r="M204" s="279"/>
      <c r="N204" s="188"/>
      <c r="O204" s="188"/>
      <c r="P204" s="188"/>
      <c r="Q204" s="188"/>
      <c r="R204" s="188"/>
      <c r="S204" s="188"/>
      <c r="T204" s="280"/>
      <c r="AT204" s="176" t="s">
        <v>1326</v>
      </c>
      <c r="AU204" s="176" t="s">
        <v>1257</v>
      </c>
    </row>
    <row r="205" spans="2:51" s="282" customFormat="1" ht="13.5">
      <c r="B205" s="281"/>
      <c r="D205" s="277" t="s">
        <v>1334</v>
      </c>
      <c r="E205" s="283" t="s">
        <v>1177</v>
      </c>
      <c r="F205" s="284" t="s">
        <v>2038</v>
      </c>
      <c r="H205" s="285">
        <v>3</v>
      </c>
      <c r="I205" s="93"/>
      <c r="L205" s="281"/>
      <c r="M205" s="286"/>
      <c r="N205" s="287"/>
      <c r="O205" s="287"/>
      <c r="P205" s="287"/>
      <c r="Q205" s="287"/>
      <c r="R205" s="287"/>
      <c r="S205" s="287"/>
      <c r="T205" s="288"/>
      <c r="AT205" s="283" t="s">
        <v>1334</v>
      </c>
      <c r="AU205" s="283" t="s">
        <v>1257</v>
      </c>
      <c r="AV205" s="282" t="s">
        <v>1257</v>
      </c>
      <c r="AW205" s="282" t="s">
        <v>1211</v>
      </c>
      <c r="AX205" s="282" t="s">
        <v>1248</v>
      </c>
      <c r="AY205" s="283" t="s">
        <v>1317</v>
      </c>
    </row>
    <row r="206" spans="2:65" s="186" customFormat="1" ht="16.5" customHeight="1">
      <c r="B206" s="187"/>
      <c r="C206" s="266" t="s">
        <v>1472</v>
      </c>
      <c r="D206" s="266" t="s">
        <v>1319</v>
      </c>
      <c r="E206" s="267" t="s">
        <v>2039</v>
      </c>
      <c r="F206" s="268" t="s">
        <v>2040</v>
      </c>
      <c r="G206" s="269" t="s">
        <v>1391</v>
      </c>
      <c r="H206" s="270">
        <v>1</v>
      </c>
      <c r="I206" s="91"/>
      <c r="J206" s="271">
        <f>ROUND(I206*H206,2)</f>
        <v>0</v>
      </c>
      <c r="K206" s="268" t="s">
        <v>1323</v>
      </c>
      <c r="L206" s="187"/>
      <c r="M206" s="272" t="s">
        <v>1177</v>
      </c>
      <c r="N206" s="273" t="s">
        <v>1219</v>
      </c>
      <c r="O206" s="188"/>
      <c r="P206" s="274">
        <f>O206*H206</f>
        <v>0</v>
      </c>
      <c r="Q206" s="274">
        <v>0</v>
      </c>
      <c r="R206" s="274">
        <f>Q206*H206</f>
        <v>0</v>
      </c>
      <c r="S206" s="274">
        <v>0</v>
      </c>
      <c r="T206" s="275">
        <f>S206*H206</f>
        <v>0</v>
      </c>
      <c r="AR206" s="176" t="s">
        <v>1324</v>
      </c>
      <c r="AT206" s="176" t="s">
        <v>1319</v>
      </c>
      <c r="AU206" s="176" t="s">
        <v>1257</v>
      </c>
      <c r="AY206" s="176" t="s">
        <v>1317</v>
      </c>
      <c r="BE206" s="276">
        <f>IF(N206="základní",J206,0)</f>
        <v>0</v>
      </c>
      <c r="BF206" s="276">
        <f>IF(N206="snížená",J206,0)</f>
        <v>0</v>
      </c>
      <c r="BG206" s="276">
        <f>IF(N206="zákl. přenesená",J206,0)</f>
        <v>0</v>
      </c>
      <c r="BH206" s="276">
        <f>IF(N206="sníž. přenesená",J206,0)</f>
        <v>0</v>
      </c>
      <c r="BI206" s="276">
        <f>IF(N206="nulová",J206,0)</f>
        <v>0</v>
      </c>
      <c r="BJ206" s="176" t="s">
        <v>1196</v>
      </c>
      <c r="BK206" s="276">
        <f>ROUND(I206*H206,2)</f>
        <v>0</v>
      </c>
      <c r="BL206" s="176" t="s">
        <v>1324</v>
      </c>
      <c r="BM206" s="176" t="s">
        <v>2041</v>
      </c>
    </row>
    <row r="207" spans="2:47" s="186" customFormat="1" ht="27">
      <c r="B207" s="187"/>
      <c r="D207" s="277" t="s">
        <v>1326</v>
      </c>
      <c r="F207" s="278" t="s">
        <v>2042</v>
      </c>
      <c r="I207" s="92"/>
      <c r="L207" s="187"/>
      <c r="M207" s="279"/>
      <c r="N207" s="188"/>
      <c r="O207" s="188"/>
      <c r="P207" s="188"/>
      <c r="Q207" s="188"/>
      <c r="R207" s="188"/>
      <c r="S207" s="188"/>
      <c r="T207" s="280"/>
      <c r="AT207" s="176" t="s">
        <v>1326</v>
      </c>
      <c r="AU207" s="176" t="s">
        <v>1257</v>
      </c>
    </row>
    <row r="208" spans="2:65" s="186" customFormat="1" ht="16.5" customHeight="1">
      <c r="B208" s="187"/>
      <c r="C208" s="297" t="s">
        <v>1476</v>
      </c>
      <c r="D208" s="297" t="s">
        <v>1382</v>
      </c>
      <c r="E208" s="298" t="s">
        <v>2043</v>
      </c>
      <c r="F208" s="299" t="s">
        <v>2044</v>
      </c>
      <c r="G208" s="300" t="s">
        <v>1391</v>
      </c>
      <c r="H208" s="301">
        <v>2.03</v>
      </c>
      <c r="I208" s="95"/>
      <c r="J208" s="302">
        <f>ROUND(I208*H208,2)</f>
        <v>0</v>
      </c>
      <c r="K208" s="299" t="s">
        <v>1323</v>
      </c>
      <c r="L208" s="303"/>
      <c r="M208" s="304" t="s">
        <v>1177</v>
      </c>
      <c r="N208" s="305" t="s">
        <v>1219</v>
      </c>
      <c r="O208" s="188"/>
      <c r="P208" s="274">
        <f>O208*H208</f>
        <v>0</v>
      </c>
      <c r="Q208" s="274">
        <v>0.00044</v>
      </c>
      <c r="R208" s="274">
        <f>Q208*H208</f>
        <v>0.0008931999999999999</v>
      </c>
      <c r="S208" s="274">
        <v>0</v>
      </c>
      <c r="T208" s="275">
        <f>S208*H208</f>
        <v>0</v>
      </c>
      <c r="AR208" s="176" t="s">
        <v>1357</v>
      </c>
      <c r="AT208" s="176" t="s">
        <v>1382</v>
      </c>
      <c r="AU208" s="176" t="s">
        <v>1257</v>
      </c>
      <c r="AY208" s="176" t="s">
        <v>1317</v>
      </c>
      <c r="BE208" s="276">
        <f>IF(N208="základní",J208,0)</f>
        <v>0</v>
      </c>
      <c r="BF208" s="276">
        <f>IF(N208="snížená",J208,0)</f>
        <v>0</v>
      </c>
      <c r="BG208" s="276">
        <f>IF(N208="zákl. přenesená",J208,0)</f>
        <v>0</v>
      </c>
      <c r="BH208" s="276">
        <f>IF(N208="sníž. přenesená",J208,0)</f>
        <v>0</v>
      </c>
      <c r="BI208" s="276">
        <f>IF(N208="nulová",J208,0)</f>
        <v>0</v>
      </c>
      <c r="BJ208" s="176" t="s">
        <v>1196</v>
      </c>
      <c r="BK208" s="276">
        <f>ROUND(I208*H208,2)</f>
        <v>0</v>
      </c>
      <c r="BL208" s="176" t="s">
        <v>1324</v>
      </c>
      <c r="BM208" s="176" t="s">
        <v>2045</v>
      </c>
    </row>
    <row r="209" spans="2:47" s="186" customFormat="1" ht="13.5">
      <c r="B209" s="187"/>
      <c r="D209" s="277" t="s">
        <v>1326</v>
      </c>
      <c r="F209" s="278" t="s">
        <v>2044</v>
      </c>
      <c r="I209" s="92"/>
      <c r="L209" s="187"/>
      <c r="M209" s="279"/>
      <c r="N209" s="188"/>
      <c r="O209" s="188"/>
      <c r="P209" s="188"/>
      <c r="Q209" s="188"/>
      <c r="R209" s="188"/>
      <c r="S209" s="188"/>
      <c r="T209" s="280"/>
      <c r="AT209" s="176" t="s">
        <v>1326</v>
      </c>
      <c r="AU209" s="176" t="s">
        <v>1257</v>
      </c>
    </row>
    <row r="210" spans="2:51" s="282" customFormat="1" ht="13.5">
      <c r="B210" s="281"/>
      <c r="D210" s="277" t="s">
        <v>1334</v>
      </c>
      <c r="E210" s="283" t="s">
        <v>1177</v>
      </c>
      <c r="F210" s="284" t="s">
        <v>2046</v>
      </c>
      <c r="H210" s="285">
        <v>2.03</v>
      </c>
      <c r="I210" s="93"/>
      <c r="L210" s="281"/>
      <c r="M210" s="286"/>
      <c r="N210" s="287"/>
      <c r="O210" s="287"/>
      <c r="P210" s="287"/>
      <c r="Q210" s="287"/>
      <c r="R210" s="287"/>
      <c r="S210" s="287"/>
      <c r="T210" s="288"/>
      <c r="AT210" s="283" t="s">
        <v>1334</v>
      </c>
      <c r="AU210" s="283" t="s">
        <v>1257</v>
      </c>
      <c r="AV210" s="282" t="s">
        <v>1257</v>
      </c>
      <c r="AW210" s="282" t="s">
        <v>1211</v>
      </c>
      <c r="AX210" s="282" t="s">
        <v>1248</v>
      </c>
      <c r="AY210" s="283" t="s">
        <v>1317</v>
      </c>
    </row>
    <row r="211" spans="2:65" s="186" customFormat="1" ht="16.5" customHeight="1">
      <c r="B211" s="187"/>
      <c r="C211" s="297" t="s">
        <v>1481</v>
      </c>
      <c r="D211" s="297" t="s">
        <v>1382</v>
      </c>
      <c r="E211" s="298" t="s">
        <v>2047</v>
      </c>
      <c r="F211" s="299" t="s">
        <v>2048</v>
      </c>
      <c r="G211" s="300" t="s">
        <v>1391</v>
      </c>
      <c r="H211" s="301">
        <v>1.015</v>
      </c>
      <c r="I211" s="95"/>
      <c r="J211" s="302">
        <f>ROUND(I211*H211,2)</f>
        <v>0</v>
      </c>
      <c r="K211" s="299" t="s">
        <v>1177</v>
      </c>
      <c r="L211" s="303"/>
      <c r="M211" s="304" t="s">
        <v>1177</v>
      </c>
      <c r="N211" s="305" t="s">
        <v>1219</v>
      </c>
      <c r="O211" s="188"/>
      <c r="P211" s="274">
        <f>O211*H211</f>
        <v>0</v>
      </c>
      <c r="Q211" s="274">
        <v>0.00044</v>
      </c>
      <c r="R211" s="274">
        <f>Q211*H211</f>
        <v>0.00044659999999999996</v>
      </c>
      <c r="S211" s="274">
        <v>0</v>
      </c>
      <c r="T211" s="275">
        <f>S211*H211</f>
        <v>0</v>
      </c>
      <c r="AR211" s="176" t="s">
        <v>1357</v>
      </c>
      <c r="AT211" s="176" t="s">
        <v>1382</v>
      </c>
      <c r="AU211" s="176" t="s">
        <v>1257</v>
      </c>
      <c r="AY211" s="176" t="s">
        <v>1317</v>
      </c>
      <c r="BE211" s="276">
        <f>IF(N211="základní",J211,0)</f>
        <v>0</v>
      </c>
      <c r="BF211" s="276">
        <f>IF(N211="snížená",J211,0)</f>
        <v>0</v>
      </c>
      <c r="BG211" s="276">
        <f>IF(N211="zákl. přenesená",J211,0)</f>
        <v>0</v>
      </c>
      <c r="BH211" s="276">
        <f>IF(N211="sníž. přenesená",J211,0)</f>
        <v>0</v>
      </c>
      <c r="BI211" s="276">
        <f>IF(N211="nulová",J211,0)</f>
        <v>0</v>
      </c>
      <c r="BJ211" s="176" t="s">
        <v>1196</v>
      </c>
      <c r="BK211" s="276">
        <f>ROUND(I211*H211,2)</f>
        <v>0</v>
      </c>
      <c r="BL211" s="176" t="s">
        <v>1324</v>
      </c>
      <c r="BM211" s="176" t="s">
        <v>2049</v>
      </c>
    </row>
    <row r="212" spans="2:47" s="186" customFormat="1" ht="13.5">
      <c r="B212" s="187"/>
      <c r="D212" s="277" t="s">
        <v>1326</v>
      </c>
      <c r="F212" s="278" t="s">
        <v>2048</v>
      </c>
      <c r="I212" s="92"/>
      <c r="L212" s="187"/>
      <c r="M212" s="279"/>
      <c r="N212" s="188"/>
      <c r="O212" s="188"/>
      <c r="P212" s="188"/>
      <c r="Q212" s="188"/>
      <c r="R212" s="188"/>
      <c r="S212" s="188"/>
      <c r="T212" s="280"/>
      <c r="AT212" s="176" t="s">
        <v>1326</v>
      </c>
      <c r="AU212" s="176" t="s">
        <v>1257</v>
      </c>
    </row>
    <row r="213" spans="2:51" s="282" customFormat="1" ht="13.5">
      <c r="B213" s="281"/>
      <c r="D213" s="277" t="s">
        <v>1334</v>
      </c>
      <c r="E213" s="283" t="s">
        <v>1177</v>
      </c>
      <c r="F213" s="284" t="s">
        <v>2050</v>
      </c>
      <c r="H213" s="285">
        <v>1.015</v>
      </c>
      <c r="I213" s="93"/>
      <c r="L213" s="281"/>
      <c r="M213" s="286"/>
      <c r="N213" s="287"/>
      <c r="O213" s="287"/>
      <c r="P213" s="287"/>
      <c r="Q213" s="287"/>
      <c r="R213" s="287"/>
      <c r="S213" s="287"/>
      <c r="T213" s="288"/>
      <c r="AT213" s="283" t="s">
        <v>1334</v>
      </c>
      <c r="AU213" s="283" t="s">
        <v>1257</v>
      </c>
      <c r="AV213" s="282" t="s">
        <v>1257</v>
      </c>
      <c r="AW213" s="282" t="s">
        <v>1211</v>
      </c>
      <c r="AX213" s="282" t="s">
        <v>1248</v>
      </c>
      <c r="AY213" s="283" t="s">
        <v>1317</v>
      </c>
    </row>
    <row r="214" spans="2:65" s="186" customFormat="1" ht="16.5" customHeight="1">
      <c r="B214" s="187"/>
      <c r="C214" s="297" t="s">
        <v>1485</v>
      </c>
      <c r="D214" s="297" t="s">
        <v>1382</v>
      </c>
      <c r="E214" s="298" t="s">
        <v>2051</v>
      </c>
      <c r="F214" s="299" t="s">
        <v>2052</v>
      </c>
      <c r="G214" s="300" t="s">
        <v>1391</v>
      </c>
      <c r="H214" s="301">
        <v>1.015</v>
      </c>
      <c r="I214" s="95"/>
      <c r="J214" s="302">
        <f>ROUND(I214*H214,2)</f>
        <v>0</v>
      </c>
      <c r="K214" s="299" t="s">
        <v>1323</v>
      </c>
      <c r="L214" s="303"/>
      <c r="M214" s="304" t="s">
        <v>1177</v>
      </c>
      <c r="N214" s="305" t="s">
        <v>1219</v>
      </c>
      <c r="O214" s="188"/>
      <c r="P214" s="274">
        <f>O214*H214</f>
        <v>0</v>
      </c>
      <c r="Q214" s="274">
        <v>0.00053</v>
      </c>
      <c r="R214" s="274">
        <f>Q214*H214</f>
        <v>0.0005379499999999999</v>
      </c>
      <c r="S214" s="274">
        <v>0</v>
      </c>
      <c r="T214" s="275">
        <f>S214*H214</f>
        <v>0</v>
      </c>
      <c r="AR214" s="176" t="s">
        <v>1357</v>
      </c>
      <c r="AT214" s="176" t="s">
        <v>1382</v>
      </c>
      <c r="AU214" s="176" t="s">
        <v>1257</v>
      </c>
      <c r="AY214" s="176" t="s">
        <v>1317</v>
      </c>
      <c r="BE214" s="276">
        <f>IF(N214="základní",J214,0)</f>
        <v>0</v>
      </c>
      <c r="BF214" s="276">
        <f>IF(N214="snížená",J214,0)</f>
        <v>0</v>
      </c>
      <c r="BG214" s="276">
        <f>IF(N214="zákl. přenesená",J214,0)</f>
        <v>0</v>
      </c>
      <c r="BH214" s="276">
        <f>IF(N214="sníž. přenesená",J214,0)</f>
        <v>0</v>
      </c>
      <c r="BI214" s="276">
        <f>IF(N214="nulová",J214,0)</f>
        <v>0</v>
      </c>
      <c r="BJ214" s="176" t="s">
        <v>1196</v>
      </c>
      <c r="BK214" s="276">
        <f>ROUND(I214*H214,2)</f>
        <v>0</v>
      </c>
      <c r="BL214" s="176" t="s">
        <v>1324</v>
      </c>
      <c r="BM214" s="176" t="s">
        <v>2053</v>
      </c>
    </row>
    <row r="215" spans="2:47" s="186" customFormat="1" ht="13.5">
      <c r="B215" s="187"/>
      <c r="D215" s="277" t="s">
        <v>1326</v>
      </c>
      <c r="F215" s="278" t="s">
        <v>2052</v>
      </c>
      <c r="I215" s="92"/>
      <c r="L215" s="187"/>
      <c r="M215" s="279"/>
      <c r="N215" s="188"/>
      <c r="O215" s="188"/>
      <c r="P215" s="188"/>
      <c r="Q215" s="188"/>
      <c r="R215" s="188"/>
      <c r="S215" s="188"/>
      <c r="T215" s="280"/>
      <c r="AT215" s="176" t="s">
        <v>1326</v>
      </c>
      <c r="AU215" s="176" t="s">
        <v>1257</v>
      </c>
    </row>
    <row r="216" spans="2:51" s="282" customFormat="1" ht="13.5">
      <c r="B216" s="281"/>
      <c r="D216" s="277" t="s">
        <v>1334</v>
      </c>
      <c r="E216" s="283" t="s">
        <v>1177</v>
      </c>
      <c r="F216" s="284" t="s">
        <v>2050</v>
      </c>
      <c r="H216" s="285">
        <v>1.015</v>
      </c>
      <c r="I216" s="93"/>
      <c r="L216" s="281"/>
      <c r="M216" s="286"/>
      <c r="N216" s="287"/>
      <c r="O216" s="287"/>
      <c r="P216" s="287"/>
      <c r="Q216" s="287"/>
      <c r="R216" s="287"/>
      <c r="S216" s="287"/>
      <c r="T216" s="288"/>
      <c r="AT216" s="283" t="s">
        <v>1334</v>
      </c>
      <c r="AU216" s="283" t="s">
        <v>1257</v>
      </c>
      <c r="AV216" s="282" t="s">
        <v>1257</v>
      </c>
      <c r="AW216" s="282" t="s">
        <v>1211</v>
      </c>
      <c r="AX216" s="282" t="s">
        <v>1248</v>
      </c>
      <c r="AY216" s="283" t="s">
        <v>1317</v>
      </c>
    </row>
    <row r="217" spans="2:65" s="186" customFormat="1" ht="16.5" customHeight="1">
      <c r="B217" s="187"/>
      <c r="C217" s="266" t="s">
        <v>1490</v>
      </c>
      <c r="D217" s="266" t="s">
        <v>1319</v>
      </c>
      <c r="E217" s="267" t="s">
        <v>2054</v>
      </c>
      <c r="F217" s="268" t="s">
        <v>2055</v>
      </c>
      <c r="G217" s="269" t="s">
        <v>1391</v>
      </c>
      <c r="H217" s="270">
        <v>1</v>
      </c>
      <c r="I217" s="91"/>
      <c r="J217" s="271">
        <f>ROUND(I217*H217,2)</f>
        <v>0</v>
      </c>
      <c r="K217" s="268" t="s">
        <v>1323</v>
      </c>
      <c r="L217" s="187"/>
      <c r="M217" s="272" t="s">
        <v>1177</v>
      </c>
      <c r="N217" s="273" t="s">
        <v>1219</v>
      </c>
      <c r="O217" s="188"/>
      <c r="P217" s="274">
        <f>O217*H217</f>
        <v>0</v>
      </c>
      <c r="Q217" s="274">
        <v>0.00198</v>
      </c>
      <c r="R217" s="274">
        <f>Q217*H217</f>
        <v>0.00198</v>
      </c>
      <c r="S217" s="274">
        <v>0</v>
      </c>
      <c r="T217" s="275">
        <f>S217*H217</f>
        <v>0</v>
      </c>
      <c r="AR217" s="176" t="s">
        <v>1324</v>
      </c>
      <c r="AT217" s="176" t="s">
        <v>1319</v>
      </c>
      <c r="AU217" s="176" t="s">
        <v>1257</v>
      </c>
      <c r="AY217" s="176" t="s">
        <v>1317</v>
      </c>
      <c r="BE217" s="276">
        <f>IF(N217="základní",J217,0)</f>
        <v>0</v>
      </c>
      <c r="BF217" s="276">
        <f>IF(N217="snížená",J217,0)</f>
        <v>0</v>
      </c>
      <c r="BG217" s="276">
        <f>IF(N217="zákl. přenesená",J217,0)</f>
        <v>0</v>
      </c>
      <c r="BH217" s="276">
        <f>IF(N217="sníž. přenesená",J217,0)</f>
        <v>0</v>
      </c>
      <c r="BI217" s="276">
        <f>IF(N217="nulová",J217,0)</f>
        <v>0</v>
      </c>
      <c r="BJ217" s="176" t="s">
        <v>1196</v>
      </c>
      <c r="BK217" s="276">
        <f>ROUND(I217*H217,2)</f>
        <v>0</v>
      </c>
      <c r="BL217" s="176" t="s">
        <v>1324</v>
      </c>
      <c r="BM217" s="176" t="s">
        <v>1485</v>
      </c>
    </row>
    <row r="218" spans="2:47" s="186" customFormat="1" ht="13.5">
      <c r="B218" s="187"/>
      <c r="D218" s="277" t="s">
        <v>1326</v>
      </c>
      <c r="F218" s="278" t="s">
        <v>2056</v>
      </c>
      <c r="I218" s="92"/>
      <c r="L218" s="187"/>
      <c r="M218" s="279"/>
      <c r="N218" s="188"/>
      <c r="O218" s="188"/>
      <c r="P218" s="188"/>
      <c r="Q218" s="188"/>
      <c r="R218" s="188"/>
      <c r="S218" s="188"/>
      <c r="T218" s="280"/>
      <c r="AT218" s="176" t="s">
        <v>1326</v>
      </c>
      <c r="AU218" s="176" t="s">
        <v>1257</v>
      </c>
    </row>
    <row r="219" spans="2:47" s="186" customFormat="1" ht="27">
      <c r="B219" s="187"/>
      <c r="D219" s="277" t="s">
        <v>1509</v>
      </c>
      <c r="F219" s="306" t="s">
        <v>2057</v>
      </c>
      <c r="I219" s="92"/>
      <c r="L219" s="187"/>
      <c r="M219" s="279"/>
      <c r="N219" s="188"/>
      <c r="O219" s="188"/>
      <c r="P219" s="188"/>
      <c r="Q219" s="188"/>
      <c r="R219" s="188"/>
      <c r="S219" s="188"/>
      <c r="T219" s="280"/>
      <c r="AT219" s="176" t="s">
        <v>1509</v>
      </c>
      <c r="AU219" s="176" t="s">
        <v>1257</v>
      </c>
    </row>
    <row r="220" spans="2:65" s="186" customFormat="1" ht="25.5" customHeight="1">
      <c r="B220" s="187"/>
      <c r="C220" s="266" t="s">
        <v>1494</v>
      </c>
      <c r="D220" s="266" t="s">
        <v>1319</v>
      </c>
      <c r="E220" s="267" t="s">
        <v>2058</v>
      </c>
      <c r="F220" s="268" t="s">
        <v>300</v>
      </c>
      <c r="G220" s="269" t="s">
        <v>1432</v>
      </c>
      <c r="H220" s="270">
        <v>69.6</v>
      </c>
      <c r="I220" s="91"/>
      <c r="J220" s="271">
        <f>ROUND(I220*H220,2)</f>
        <v>0</v>
      </c>
      <c r="K220" s="268" t="s">
        <v>1323</v>
      </c>
      <c r="L220" s="187"/>
      <c r="M220" s="272" t="s">
        <v>1177</v>
      </c>
      <c r="N220" s="273" t="s">
        <v>1219</v>
      </c>
      <c r="O220" s="188"/>
      <c r="P220" s="274">
        <f>O220*H220</f>
        <v>0</v>
      </c>
      <c r="Q220" s="274">
        <v>1E-05</v>
      </c>
      <c r="R220" s="274">
        <f>Q220*H220</f>
        <v>0.000696</v>
      </c>
      <c r="S220" s="274">
        <v>0</v>
      </c>
      <c r="T220" s="275">
        <f>S220*H220</f>
        <v>0</v>
      </c>
      <c r="AR220" s="176" t="s">
        <v>1324</v>
      </c>
      <c r="AT220" s="176" t="s">
        <v>1319</v>
      </c>
      <c r="AU220" s="176" t="s">
        <v>1257</v>
      </c>
      <c r="AY220" s="176" t="s">
        <v>1317</v>
      </c>
      <c r="BE220" s="276">
        <f>IF(N220="základní",J220,0)</f>
        <v>0</v>
      </c>
      <c r="BF220" s="276">
        <f>IF(N220="snížená",J220,0)</f>
        <v>0</v>
      </c>
      <c r="BG220" s="276">
        <f>IF(N220="zákl. přenesená",J220,0)</f>
        <v>0</v>
      </c>
      <c r="BH220" s="276">
        <f>IF(N220="sníž. přenesená",J220,0)</f>
        <v>0</v>
      </c>
      <c r="BI220" s="276">
        <f>IF(N220="nulová",J220,0)</f>
        <v>0</v>
      </c>
      <c r="BJ220" s="176" t="s">
        <v>1196</v>
      </c>
      <c r="BK220" s="276">
        <f>ROUND(I220*H220,2)</f>
        <v>0</v>
      </c>
      <c r="BL220" s="176" t="s">
        <v>1324</v>
      </c>
      <c r="BM220" s="176" t="s">
        <v>1490</v>
      </c>
    </row>
    <row r="221" spans="2:47" s="186" customFormat="1" ht="13.5">
      <c r="B221" s="187"/>
      <c r="D221" s="277" t="s">
        <v>1326</v>
      </c>
      <c r="F221" s="278" t="s">
        <v>301</v>
      </c>
      <c r="I221" s="92"/>
      <c r="L221" s="187"/>
      <c r="M221" s="279"/>
      <c r="N221" s="188"/>
      <c r="O221" s="188"/>
      <c r="P221" s="188"/>
      <c r="Q221" s="188"/>
      <c r="R221" s="188"/>
      <c r="S221" s="188"/>
      <c r="T221" s="280"/>
      <c r="AT221" s="176" t="s">
        <v>1326</v>
      </c>
      <c r="AU221" s="176" t="s">
        <v>1257</v>
      </c>
    </row>
    <row r="222" spans="2:65" s="186" customFormat="1" ht="25.5" customHeight="1">
      <c r="B222" s="187"/>
      <c r="C222" s="297" t="s">
        <v>1499</v>
      </c>
      <c r="D222" s="297" t="s">
        <v>1382</v>
      </c>
      <c r="E222" s="298" t="s">
        <v>302</v>
      </c>
      <c r="F222" s="299" t="s">
        <v>303</v>
      </c>
      <c r="G222" s="300" t="s">
        <v>1391</v>
      </c>
      <c r="H222" s="301">
        <v>15.215</v>
      </c>
      <c r="I222" s="95"/>
      <c r="J222" s="302">
        <f>ROUND(I222*H222,2)</f>
        <v>0</v>
      </c>
      <c r="K222" s="299" t="s">
        <v>1323</v>
      </c>
      <c r="L222" s="303"/>
      <c r="M222" s="304" t="s">
        <v>1177</v>
      </c>
      <c r="N222" s="305" t="s">
        <v>1219</v>
      </c>
      <c r="O222" s="188"/>
      <c r="P222" s="274">
        <f>O222*H222</f>
        <v>0</v>
      </c>
      <c r="Q222" s="274">
        <v>0.0107</v>
      </c>
      <c r="R222" s="274">
        <f>Q222*H222</f>
        <v>0.1628005</v>
      </c>
      <c r="S222" s="274">
        <v>0</v>
      </c>
      <c r="T222" s="275">
        <f>S222*H222</f>
        <v>0</v>
      </c>
      <c r="AR222" s="176" t="s">
        <v>1357</v>
      </c>
      <c r="AT222" s="176" t="s">
        <v>1382</v>
      </c>
      <c r="AU222" s="176" t="s">
        <v>1257</v>
      </c>
      <c r="AY222" s="176" t="s">
        <v>1317</v>
      </c>
      <c r="BE222" s="276">
        <f>IF(N222="základní",J222,0)</f>
        <v>0</v>
      </c>
      <c r="BF222" s="276">
        <f>IF(N222="snížená",J222,0)</f>
        <v>0</v>
      </c>
      <c r="BG222" s="276">
        <f>IF(N222="zákl. přenesená",J222,0)</f>
        <v>0</v>
      </c>
      <c r="BH222" s="276">
        <f>IF(N222="sníž. přenesená",J222,0)</f>
        <v>0</v>
      </c>
      <c r="BI222" s="276">
        <f>IF(N222="nulová",J222,0)</f>
        <v>0</v>
      </c>
      <c r="BJ222" s="176" t="s">
        <v>1196</v>
      </c>
      <c r="BK222" s="276">
        <f>ROUND(I222*H222,2)</f>
        <v>0</v>
      </c>
      <c r="BL222" s="176" t="s">
        <v>1324</v>
      </c>
      <c r="BM222" s="176" t="s">
        <v>304</v>
      </c>
    </row>
    <row r="223" spans="2:47" s="186" customFormat="1" ht="13.5">
      <c r="B223" s="187"/>
      <c r="D223" s="277" t="s">
        <v>1326</v>
      </c>
      <c r="F223" s="278" t="s">
        <v>305</v>
      </c>
      <c r="I223" s="92"/>
      <c r="L223" s="187"/>
      <c r="M223" s="279"/>
      <c r="N223" s="188"/>
      <c r="O223" s="188"/>
      <c r="P223" s="188"/>
      <c r="Q223" s="188"/>
      <c r="R223" s="188"/>
      <c r="S223" s="188"/>
      <c r="T223" s="280"/>
      <c r="AT223" s="176" t="s">
        <v>1326</v>
      </c>
      <c r="AU223" s="176" t="s">
        <v>1257</v>
      </c>
    </row>
    <row r="224" spans="2:51" s="282" customFormat="1" ht="13.5">
      <c r="B224" s="281"/>
      <c r="D224" s="277" t="s">
        <v>1334</v>
      </c>
      <c r="E224" s="283" t="s">
        <v>1177</v>
      </c>
      <c r="F224" s="284" t="s">
        <v>306</v>
      </c>
      <c r="H224" s="285">
        <v>15.215</v>
      </c>
      <c r="I224" s="93"/>
      <c r="L224" s="281"/>
      <c r="M224" s="286"/>
      <c r="N224" s="287"/>
      <c r="O224" s="287"/>
      <c r="P224" s="287"/>
      <c r="Q224" s="287"/>
      <c r="R224" s="287"/>
      <c r="S224" s="287"/>
      <c r="T224" s="288"/>
      <c r="AT224" s="283" t="s">
        <v>1334</v>
      </c>
      <c r="AU224" s="283" t="s">
        <v>1257</v>
      </c>
      <c r="AV224" s="282" t="s">
        <v>1257</v>
      </c>
      <c r="AW224" s="282" t="s">
        <v>1211</v>
      </c>
      <c r="AX224" s="282" t="s">
        <v>1248</v>
      </c>
      <c r="AY224" s="283" t="s">
        <v>1317</v>
      </c>
    </row>
    <row r="225" spans="2:65" s="186" customFormat="1" ht="25.5" customHeight="1">
      <c r="B225" s="187"/>
      <c r="C225" s="266" t="s">
        <v>1505</v>
      </c>
      <c r="D225" s="266" t="s">
        <v>1319</v>
      </c>
      <c r="E225" s="267" t="s">
        <v>307</v>
      </c>
      <c r="F225" s="268" t="s">
        <v>308</v>
      </c>
      <c r="G225" s="269" t="s">
        <v>1432</v>
      </c>
      <c r="H225" s="270">
        <v>147</v>
      </c>
      <c r="I225" s="91"/>
      <c r="J225" s="271">
        <f>ROUND(I225*H225,2)</f>
        <v>0</v>
      </c>
      <c r="K225" s="268" t="s">
        <v>1323</v>
      </c>
      <c r="L225" s="187"/>
      <c r="M225" s="272" t="s">
        <v>1177</v>
      </c>
      <c r="N225" s="273" t="s">
        <v>1219</v>
      </c>
      <c r="O225" s="188"/>
      <c r="P225" s="274">
        <f>O225*H225</f>
        <v>0</v>
      </c>
      <c r="Q225" s="274">
        <v>2E-05</v>
      </c>
      <c r="R225" s="274">
        <f>Q225*H225</f>
        <v>0.0029400000000000003</v>
      </c>
      <c r="S225" s="274">
        <v>0</v>
      </c>
      <c r="T225" s="275">
        <f>S225*H225</f>
        <v>0</v>
      </c>
      <c r="AR225" s="176" t="s">
        <v>1324</v>
      </c>
      <c r="AT225" s="176" t="s">
        <v>1319</v>
      </c>
      <c r="AU225" s="176" t="s">
        <v>1257</v>
      </c>
      <c r="AY225" s="176" t="s">
        <v>1317</v>
      </c>
      <c r="BE225" s="276">
        <f>IF(N225="základní",J225,0)</f>
        <v>0</v>
      </c>
      <c r="BF225" s="276">
        <f>IF(N225="snížená",J225,0)</f>
        <v>0</v>
      </c>
      <c r="BG225" s="276">
        <f>IF(N225="zákl. přenesená",J225,0)</f>
        <v>0</v>
      </c>
      <c r="BH225" s="276">
        <f>IF(N225="sníž. přenesená",J225,0)</f>
        <v>0</v>
      </c>
      <c r="BI225" s="276">
        <f>IF(N225="nulová",J225,0)</f>
        <v>0</v>
      </c>
      <c r="BJ225" s="176" t="s">
        <v>1196</v>
      </c>
      <c r="BK225" s="276">
        <f>ROUND(I225*H225,2)</f>
        <v>0</v>
      </c>
      <c r="BL225" s="176" t="s">
        <v>1324</v>
      </c>
      <c r="BM225" s="176" t="s">
        <v>1499</v>
      </c>
    </row>
    <row r="226" spans="2:47" s="186" customFormat="1" ht="13.5">
      <c r="B226" s="187"/>
      <c r="D226" s="277" t="s">
        <v>1326</v>
      </c>
      <c r="F226" s="278" t="s">
        <v>309</v>
      </c>
      <c r="I226" s="92"/>
      <c r="L226" s="187"/>
      <c r="M226" s="279"/>
      <c r="N226" s="188"/>
      <c r="O226" s="188"/>
      <c r="P226" s="188"/>
      <c r="Q226" s="188"/>
      <c r="R226" s="188"/>
      <c r="S226" s="188"/>
      <c r="T226" s="280"/>
      <c r="AT226" s="176" t="s">
        <v>1326</v>
      </c>
      <c r="AU226" s="176" t="s">
        <v>1257</v>
      </c>
    </row>
    <row r="227" spans="2:65" s="186" customFormat="1" ht="25.5" customHeight="1">
      <c r="B227" s="187"/>
      <c r="C227" s="297" t="s">
        <v>1514</v>
      </c>
      <c r="D227" s="297" t="s">
        <v>1382</v>
      </c>
      <c r="E227" s="298" t="s">
        <v>310</v>
      </c>
      <c r="F227" s="299" t="s">
        <v>311</v>
      </c>
      <c r="G227" s="300" t="s">
        <v>1391</v>
      </c>
      <c r="H227" s="301">
        <v>32.134</v>
      </c>
      <c r="I227" s="95"/>
      <c r="J227" s="302">
        <f>ROUND(I227*H227,2)</f>
        <v>0</v>
      </c>
      <c r="K227" s="299" t="s">
        <v>1323</v>
      </c>
      <c r="L227" s="303"/>
      <c r="M227" s="304" t="s">
        <v>1177</v>
      </c>
      <c r="N227" s="305" t="s">
        <v>1219</v>
      </c>
      <c r="O227" s="188"/>
      <c r="P227" s="274">
        <f>O227*H227</f>
        <v>0</v>
      </c>
      <c r="Q227" s="274">
        <v>0.0256</v>
      </c>
      <c r="R227" s="274">
        <f>Q227*H227</f>
        <v>0.8226304000000001</v>
      </c>
      <c r="S227" s="274">
        <v>0</v>
      </c>
      <c r="T227" s="275">
        <f>S227*H227</f>
        <v>0</v>
      </c>
      <c r="AR227" s="176" t="s">
        <v>1357</v>
      </c>
      <c r="AT227" s="176" t="s">
        <v>1382</v>
      </c>
      <c r="AU227" s="176" t="s">
        <v>1257</v>
      </c>
      <c r="AY227" s="176" t="s">
        <v>1317</v>
      </c>
      <c r="BE227" s="276">
        <f>IF(N227="základní",J227,0)</f>
        <v>0</v>
      </c>
      <c r="BF227" s="276">
        <f>IF(N227="snížená",J227,0)</f>
        <v>0</v>
      </c>
      <c r="BG227" s="276">
        <f>IF(N227="zákl. přenesená",J227,0)</f>
        <v>0</v>
      </c>
      <c r="BH227" s="276">
        <f>IF(N227="sníž. přenesená",J227,0)</f>
        <v>0</v>
      </c>
      <c r="BI227" s="276">
        <f>IF(N227="nulová",J227,0)</f>
        <v>0</v>
      </c>
      <c r="BJ227" s="176" t="s">
        <v>1196</v>
      </c>
      <c r="BK227" s="276">
        <f>ROUND(I227*H227,2)</f>
        <v>0</v>
      </c>
      <c r="BL227" s="176" t="s">
        <v>1324</v>
      </c>
      <c r="BM227" s="176" t="s">
        <v>312</v>
      </c>
    </row>
    <row r="228" spans="2:47" s="186" customFormat="1" ht="13.5">
      <c r="B228" s="187"/>
      <c r="D228" s="277" t="s">
        <v>1326</v>
      </c>
      <c r="F228" s="278" t="s">
        <v>313</v>
      </c>
      <c r="I228" s="92"/>
      <c r="L228" s="187"/>
      <c r="M228" s="279"/>
      <c r="N228" s="188"/>
      <c r="O228" s="188"/>
      <c r="P228" s="188"/>
      <c r="Q228" s="188"/>
      <c r="R228" s="188"/>
      <c r="S228" s="188"/>
      <c r="T228" s="280"/>
      <c r="AT228" s="176" t="s">
        <v>1326</v>
      </c>
      <c r="AU228" s="176" t="s">
        <v>1257</v>
      </c>
    </row>
    <row r="229" spans="2:51" s="282" customFormat="1" ht="13.5">
      <c r="B229" s="281"/>
      <c r="D229" s="277" t="s">
        <v>1334</v>
      </c>
      <c r="E229" s="283" t="s">
        <v>1177</v>
      </c>
      <c r="F229" s="284" t="s">
        <v>314</v>
      </c>
      <c r="H229" s="285">
        <v>32.134</v>
      </c>
      <c r="I229" s="93"/>
      <c r="L229" s="281"/>
      <c r="M229" s="286"/>
      <c r="N229" s="287"/>
      <c r="O229" s="287"/>
      <c r="P229" s="287"/>
      <c r="Q229" s="287"/>
      <c r="R229" s="287"/>
      <c r="S229" s="287"/>
      <c r="T229" s="288"/>
      <c r="AT229" s="283" t="s">
        <v>1334</v>
      </c>
      <c r="AU229" s="283" t="s">
        <v>1257</v>
      </c>
      <c r="AV229" s="282" t="s">
        <v>1257</v>
      </c>
      <c r="AW229" s="282" t="s">
        <v>1211</v>
      </c>
      <c r="AX229" s="282" t="s">
        <v>1248</v>
      </c>
      <c r="AY229" s="283" t="s">
        <v>1317</v>
      </c>
    </row>
    <row r="230" spans="2:65" s="186" customFormat="1" ht="16.5" customHeight="1">
      <c r="B230" s="187"/>
      <c r="C230" s="266" t="s">
        <v>1518</v>
      </c>
      <c r="D230" s="266" t="s">
        <v>1319</v>
      </c>
      <c r="E230" s="267" t="s">
        <v>315</v>
      </c>
      <c r="F230" s="268" t="s">
        <v>316</v>
      </c>
      <c r="G230" s="269" t="s">
        <v>1391</v>
      </c>
      <c r="H230" s="270">
        <v>4</v>
      </c>
      <c r="I230" s="91"/>
      <c r="J230" s="271">
        <f>ROUND(I230*H230,2)</f>
        <v>0</v>
      </c>
      <c r="K230" s="268" t="s">
        <v>1323</v>
      </c>
      <c r="L230" s="187"/>
      <c r="M230" s="272" t="s">
        <v>1177</v>
      </c>
      <c r="N230" s="273" t="s">
        <v>1219</v>
      </c>
      <c r="O230" s="188"/>
      <c r="P230" s="274">
        <f>O230*H230</f>
        <v>0</v>
      </c>
      <c r="Q230" s="274">
        <v>0</v>
      </c>
      <c r="R230" s="274">
        <f>Q230*H230</f>
        <v>0</v>
      </c>
      <c r="S230" s="274">
        <v>0</v>
      </c>
      <c r="T230" s="275">
        <f>S230*H230</f>
        <v>0</v>
      </c>
      <c r="AR230" s="176" t="s">
        <v>1324</v>
      </c>
      <c r="AT230" s="176" t="s">
        <v>1319</v>
      </c>
      <c r="AU230" s="176" t="s">
        <v>1257</v>
      </c>
      <c r="AY230" s="176" t="s">
        <v>1317</v>
      </c>
      <c r="BE230" s="276">
        <f>IF(N230="základní",J230,0)</f>
        <v>0</v>
      </c>
      <c r="BF230" s="276">
        <f>IF(N230="snížená",J230,0)</f>
        <v>0</v>
      </c>
      <c r="BG230" s="276">
        <f>IF(N230="zákl. přenesená",J230,0)</f>
        <v>0</v>
      </c>
      <c r="BH230" s="276">
        <f>IF(N230="sníž. přenesená",J230,0)</f>
        <v>0</v>
      </c>
      <c r="BI230" s="276">
        <f>IF(N230="nulová",J230,0)</f>
        <v>0</v>
      </c>
      <c r="BJ230" s="176" t="s">
        <v>1196</v>
      </c>
      <c r="BK230" s="276">
        <f>ROUND(I230*H230,2)</f>
        <v>0</v>
      </c>
      <c r="BL230" s="176" t="s">
        <v>1324</v>
      </c>
      <c r="BM230" s="176" t="s">
        <v>317</v>
      </c>
    </row>
    <row r="231" spans="2:47" s="186" customFormat="1" ht="27">
      <c r="B231" s="187"/>
      <c r="D231" s="277" t="s">
        <v>1326</v>
      </c>
      <c r="F231" s="278" t="s">
        <v>318</v>
      </c>
      <c r="I231" s="92"/>
      <c r="L231" s="187"/>
      <c r="M231" s="279"/>
      <c r="N231" s="188"/>
      <c r="O231" s="188"/>
      <c r="P231" s="188"/>
      <c r="Q231" s="188"/>
      <c r="R231" s="188"/>
      <c r="S231" s="188"/>
      <c r="T231" s="280"/>
      <c r="AT231" s="176" t="s">
        <v>1326</v>
      </c>
      <c r="AU231" s="176" t="s">
        <v>1257</v>
      </c>
    </row>
    <row r="232" spans="2:65" s="186" customFormat="1" ht="25.5" customHeight="1">
      <c r="B232" s="187"/>
      <c r="C232" s="297" t="s">
        <v>1523</v>
      </c>
      <c r="D232" s="297" t="s">
        <v>1382</v>
      </c>
      <c r="E232" s="298" t="s">
        <v>319</v>
      </c>
      <c r="F232" s="299" t="s">
        <v>320</v>
      </c>
      <c r="G232" s="300" t="s">
        <v>1391</v>
      </c>
      <c r="H232" s="301">
        <v>4.06</v>
      </c>
      <c r="I232" s="95"/>
      <c r="J232" s="302">
        <f>ROUND(I232*H232,2)</f>
        <v>0</v>
      </c>
      <c r="K232" s="299" t="s">
        <v>1323</v>
      </c>
      <c r="L232" s="303"/>
      <c r="M232" s="304" t="s">
        <v>1177</v>
      </c>
      <c r="N232" s="305" t="s">
        <v>1219</v>
      </c>
      <c r="O232" s="188"/>
      <c r="P232" s="274">
        <f>O232*H232</f>
        <v>0</v>
      </c>
      <c r="Q232" s="274">
        <v>0.0028</v>
      </c>
      <c r="R232" s="274">
        <f>Q232*H232</f>
        <v>0.011368</v>
      </c>
      <c r="S232" s="274">
        <v>0</v>
      </c>
      <c r="T232" s="275">
        <f>S232*H232</f>
        <v>0</v>
      </c>
      <c r="AR232" s="176" t="s">
        <v>1357</v>
      </c>
      <c r="AT232" s="176" t="s">
        <v>1382</v>
      </c>
      <c r="AU232" s="176" t="s">
        <v>1257</v>
      </c>
      <c r="AY232" s="176" t="s">
        <v>1317</v>
      </c>
      <c r="BE232" s="276">
        <f>IF(N232="základní",J232,0)</f>
        <v>0</v>
      </c>
      <c r="BF232" s="276">
        <f>IF(N232="snížená",J232,0)</f>
        <v>0</v>
      </c>
      <c r="BG232" s="276">
        <f>IF(N232="zákl. přenesená",J232,0)</f>
        <v>0</v>
      </c>
      <c r="BH232" s="276">
        <f>IF(N232="sníž. přenesená",J232,0)</f>
        <v>0</v>
      </c>
      <c r="BI232" s="276">
        <f>IF(N232="nulová",J232,0)</f>
        <v>0</v>
      </c>
      <c r="BJ232" s="176" t="s">
        <v>1196</v>
      </c>
      <c r="BK232" s="276">
        <f>ROUND(I232*H232,2)</f>
        <v>0</v>
      </c>
      <c r="BL232" s="176" t="s">
        <v>1324</v>
      </c>
      <c r="BM232" s="176" t="s">
        <v>321</v>
      </c>
    </row>
    <row r="233" spans="2:47" s="186" customFormat="1" ht="13.5">
      <c r="B233" s="187"/>
      <c r="D233" s="277" t="s">
        <v>1326</v>
      </c>
      <c r="F233" s="278" t="s">
        <v>322</v>
      </c>
      <c r="I233" s="92"/>
      <c r="L233" s="187"/>
      <c r="M233" s="279"/>
      <c r="N233" s="188"/>
      <c r="O233" s="188"/>
      <c r="P233" s="188"/>
      <c r="Q233" s="188"/>
      <c r="R233" s="188"/>
      <c r="S233" s="188"/>
      <c r="T233" s="280"/>
      <c r="AT233" s="176" t="s">
        <v>1326</v>
      </c>
      <c r="AU233" s="176" t="s">
        <v>1257</v>
      </c>
    </row>
    <row r="234" spans="2:51" s="282" customFormat="1" ht="13.5">
      <c r="B234" s="281"/>
      <c r="D234" s="277" t="s">
        <v>1334</v>
      </c>
      <c r="E234" s="283" t="s">
        <v>1177</v>
      </c>
      <c r="F234" s="284" t="s">
        <v>323</v>
      </c>
      <c r="H234" s="285">
        <v>4.06</v>
      </c>
      <c r="I234" s="93"/>
      <c r="L234" s="281"/>
      <c r="M234" s="286"/>
      <c r="N234" s="287"/>
      <c r="O234" s="287"/>
      <c r="P234" s="287"/>
      <c r="Q234" s="287"/>
      <c r="R234" s="287"/>
      <c r="S234" s="287"/>
      <c r="T234" s="288"/>
      <c r="AT234" s="283" t="s">
        <v>1334</v>
      </c>
      <c r="AU234" s="283" t="s">
        <v>1257</v>
      </c>
      <c r="AV234" s="282" t="s">
        <v>1257</v>
      </c>
      <c r="AW234" s="282" t="s">
        <v>1211</v>
      </c>
      <c r="AX234" s="282" t="s">
        <v>1248</v>
      </c>
      <c r="AY234" s="283" t="s">
        <v>1317</v>
      </c>
    </row>
    <row r="235" spans="2:65" s="186" customFormat="1" ht="16.5" customHeight="1">
      <c r="B235" s="187"/>
      <c r="C235" s="266" t="s">
        <v>1528</v>
      </c>
      <c r="D235" s="266" t="s">
        <v>1319</v>
      </c>
      <c r="E235" s="267" t="s">
        <v>324</v>
      </c>
      <c r="F235" s="268" t="s">
        <v>325</v>
      </c>
      <c r="G235" s="269" t="s">
        <v>1391</v>
      </c>
      <c r="H235" s="270">
        <v>4</v>
      </c>
      <c r="I235" s="91"/>
      <c r="J235" s="271">
        <f>ROUND(I235*H235,2)</f>
        <v>0</v>
      </c>
      <c r="K235" s="268" t="s">
        <v>1323</v>
      </c>
      <c r="L235" s="187"/>
      <c r="M235" s="272" t="s">
        <v>1177</v>
      </c>
      <c r="N235" s="273" t="s">
        <v>1219</v>
      </c>
      <c r="O235" s="188"/>
      <c r="P235" s="274">
        <f>O235*H235</f>
        <v>0</v>
      </c>
      <c r="Q235" s="274">
        <v>0</v>
      </c>
      <c r="R235" s="274">
        <f>Q235*H235</f>
        <v>0</v>
      </c>
      <c r="S235" s="274">
        <v>0</v>
      </c>
      <c r="T235" s="275">
        <f>S235*H235</f>
        <v>0</v>
      </c>
      <c r="AR235" s="176" t="s">
        <v>1324</v>
      </c>
      <c r="AT235" s="176" t="s">
        <v>1319</v>
      </c>
      <c r="AU235" s="176" t="s">
        <v>1257</v>
      </c>
      <c r="AY235" s="176" t="s">
        <v>1317</v>
      </c>
      <c r="BE235" s="276">
        <f>IF(N235="základní",J235,0)</f>
        <v>0</v>
      </c>
      <c r="BF235" s="276">
        <f>IF(N235="snížená",J235,0)</f>
        <v>0</v>
      </c>
      <c r="BG235" s="276">
        <f>IF(N235="zákl. přenesená",J235,0)</f>
        <v>0</v>
      </c>
      <c r="BH235" s="276">
        <f>IF(N235="sníž. přenesená",J235,0)</f>
        <v>0</v>
      </c>
      <c r="BI235" s="276">
        <f>IF(N235="nulová",J235,0)</f>
        <v>0</v>
      </c>
      <c r="BJ235" s="176" t="s">
        <v>1196</v>
      </c>
      <c r="BK235" s="276">
        <f>ROUND(I235*H235,2)</f>
        <v>0</v>
      </c>
      <c r="BL235" s="176" t="s">
        <v>1324</v>
      </c>
      <c r="BM235" s="176" t="s">
        <v>326</v>
      </c>
    </row>
    <row r="236" spans="2:47" s="186" customFormat="1" ht="27">
      <c r="B236" s="187"/>
      <c r="D236" s="277" t="s">
        <v>1326</v>
      </c>
      <c r="F236" s="278" t="s">
        <v>327</v>
      </c>
      <c r="I236" s="92"/>
      <c r="L236" s="187"/>
      <c r="M236" s="279"/>
      <c r="N236" s="188"/>
      <c r="O236" s="188"/>
      <c r="P236" s="188"/>
      <c r="Q236" s="188"/>
      <c r="R236" s="188"/>
      <c r="S236" s="188"/>
      <c r="T236" s="280"/>
      <c r="AT236" s="176" t="s">
        <v>1326</v>
      </c>
      <c r="AU236" s="176" t="s">
        <v>1257</v>
      </c>
    </row>
    <row r="237" spans="2:65" s="186" customFormat="1" ht="16.5" customHeight="1">
      <c r="B237" s="187"/>
      <c r="C237" s="297" t="s">
        <v>1535</v>
      </c>
      <c r="D237" s="297" t="s">
        <v>1382</v>
      </c>
      <c r="E237" s="298" t="s">
        <v>328</v>
      </c>
      <c r="F237" s="299" t="s">
        <v>329</v>
      </c>
      <c r="G237" s="300" t="s">
        <v>1391</v>
      </c>
      <c r="H237" s="301">
        <v>4.06</v>
      </c>
      <c r="I237" s="95"/>
      <c r="J237" s="302">
        <f>ROUND(I237*H237,2)</f>
        <v>0</v>
      </c>
      <c r="K237" s="299" t="s">
        <v>1323</v>
      </c>
      <c r="L237" s="303"/>
      <c r="M237" s="304" t="s">
        <v>1177</v>
      </c>
      <c r="N237" s="305" t="s">
        <v>1219</v>
      </c>
      <c r="O237" s="188"/>
      <c r="P237" s="274">
        <f>O237*H237</f>
        <v>0</v>
      </c>
      <c r="Q237" s="274">
        <v>0.0003</v>
      </c>
      <c r="R237" s="274">
        <f>Q237*H237</f>
        <v>0.0012179999999999997</v>
      </c>
      <c r="S237" s="274">
        <v>0</v>
      </c>
      <c r="T237" s="275">
        <f>S237*H237</f>
        <v>0</v>
      </c>
      <c r="AR237" s="176" t="s">
        <v>1357</v>
      </c>
      <c r="AT237" s="176" t="s">
        <v>1382</v>
      </c>
      <c r="AU237" s="176" t="s">
        <v>1257</v>
      </c>
      <c r="AY237" s="176" t="s">
        <v>1317</v>
      </c>
      <c r="BE237" s="276">
        <f>IF(N237="základní",J237,0)</f>
        <v>0</v>
      </c>
      <c r="BF237" s="276">
        <f>IF(N237="snížená",J237,0)</f>
        <v>0</v>
      </c>
      <c r="BG237" s="276">
        <f>IF(N237="zákl. přenesená",J237,0)</f>
        <v>0</v>
      </c>
      <c r="BH237" s="276">
        <f>IF(N237="sníž. přenesená",J237,0)</f>
        <v>0</v>
      </c>
      <c r="BI237" s="276">
        <f>IF(N237="nulová",J237,0)</f>
        <v>0</v>
      </c>
      <c r="BJ237" s="176" t="s">
        <v>1196</v>
      </c>
      <c r="BK237" s="276">
        <f>ROUND(I237*H237,2)</f>
        <v>0</v>
      </c>
      <c r="BL237" s="176" t="s">
        <v>1324</v>
      </c>
      <c r="BM237" s="176" t="s">
        <v>330</v>
      </c>
    </row>
    <row r="238" spans="2:47" s="186" customFormat="1" ht="13.5">
      <c r="B238" s="187"/>
      <c r="D238" s="277" t="s">
        <v>1326</v>
      </c>
      <c r="F238" s="278" t="s">
        <v>331</v>
      </c>
      <c r="I238" s="92"/>
      <c r="L238" s="187"/>
      <c r="M238" s="279"/>
      <c r="N238" s="188"/>
      <c r="O238" s="188"/>
      <c r="P238" s="188"/>
      <c r="Q238" s="188"/>
      <c r="R238" s="188"/>
      <c r="S238" s="188"/>
      <c r="T238" s="280"/>
      <c r="AT238" s="176" t="s">
        <v>1326</v>
      </c>
      <c r="AU238" s="176" t="s">
        <v>1257</v>
      </c>
    </row>
    <row r="239" spans="2:51" s="282" customFormat="1" ht="13.5">
      <c r="B239" s="281"/>
      <c r="D239" s="277" t="s">
        <v>1334</v>
      </c>
      <c r="E239" s="283" t="s">
        <v>1177</v>
      </c>
      <c r="F239" s="284" t="s">
        <v>323</v>
      </c>
      <c r="H239" s="285">
        <v>4.06</v>
      </c>
      <c r="I239" s="93"/>
      <c r="L239" s="281"/>
      <c r="M239" s="286"/>
      <c r="N239" s="287"/>
      <c r="O239" s="287"/>
      <c r="P239" s="287"/>
      <c r="Q239" s="287"/>
      <c r="R239" s="287"/>
      <c r="S239" s="287"/>
      <c r="T239" s="288"/>
      <c r="AT239" s="283" t="s">
        <v>1334</v>
      </c>
      <c r="AU239" s="283" t="s">
        <v>1257</v>
      </c>
      <c r="AV239" s="282" t="s">
        <v>1257</v>
      </c>
      <c r="AW239" s="282" t="s">
        <v>1211</v>
      </c>
      <c r="AX239" s="282" t="s">
        <v>1248</v>
      </c>
      <c r="AY239" s="283" t="s">
        <v>1317</v>
      </c>
    </row>
    <row r="240" spans="2:65" s="186" customFormat="1" ht="16.5" customHeight="1">
      <c r="B240" s="187"/>
      <c r="C240" s="266" t="s">
        <v>1540</v>
      </c>
      <c r="D240" s="266" t="s">
        <v>1319</v>
      </c>
      <c r="E240" s="267" t="s">
        <v>332</v>
      </c>
      <c r="F240" s="268" t="s">
        <v>333</v>
      </c>
      <c r="G240" s="269" t="s">
        <v>1391</v>
      </c>
      <c r="H240" s="270">
        <v>6</v>
      </c>
      <c r="I240" s="91"/>
      <c r="J240" s="271">
        <f>ROUND(I240*H240,2)</f>
        <v>0</v>
      </c>
      <c r="K240" s="268" t="s">
        <v>1323</v>
      </c>
      <c r="L240" s="187"/>
      <c r="M240" s="272" t="s">
        <v>1177</v>
      </c>
      <c r="N240" s="273" t="s">
        <v>1219</v>
      </c>
      <c r="O240" s="188"/>
      <c r="P240" s="274">
        <f>O240*H240</f>
        <v>0</v>
      </c>
      <c r="Q240" s="274">
        <v>0.03573</v>
      </c>
      <c r="R240" s="274">
        <f>Q240*H240</f>
        <v>0.21438</v>
      </c>
      <c r="S240" s="274">
        <v>0</v>
      </c>
      <c r="T240" s="275">
        <f>S240*H240</f>
        <v>0</v>
      </c>
      <c r="AR240" s="176" t="s">
        <v>1324</v>
      </c>
      <c r="AT240" s="176" t="s">
        <v>1319</v>
      </c>
      <c r="AU240" s="176" t="s">
        <v>1257</v>
      </c>
      <c r="AY240" s="176" t="s">
        <v>1317</v>
      </c>
      <c r="BE240" s="276">
        <f>IF(N240="základní",J240,0)</f>
        <v>0</v>
      </c>
      <c r="BF240" s="276">
        <f>IF(N240="snížená",J240,0)</f>
        <v>0</v>
      </c>
      <c r="BG240" s="276">
        <f>IF(N240="zákl. přenesená",J240,0)</f>
        <v>0</v>
      </c>
      <c r="BH240" s="276">
        <f>IF(N240="sníž. přenesená",J240,0)</f>
        <v>0</v>
      </c>
      <c r="BI240" s="276">
        <f>IF(N240="nulová",J240,0)</f>
        <v>0</v>
      </c>
      <c r="BJ240" s="176" t="s">
        <v>1196</v>
      </c>
      <c r="BK240" s="276">
        <f>ROUND(I240*H240,2)</f>
        <v>0</v>
      </c>
      <c r="BL240" s="176" t="s">
        <v>1324</v>
      </c>
      <c r="BM240" s="176" t="s">
        <v>1535</v>
      </c>
    </row>
    <row r="241" spans="2:47" s="186" customFormat="1" ht="13.5">
      <c r="B241" s="187"/>
      <c r="D241" s="277" t="s">
        <v>1326</v>
      </c>
      <c r="F241" s="278" t="s">
        <v>334</v>
      </c>
      <c r="I241" s="92"/>
      <c r="L241" s="187"/>
      <c r="M241" s="279"/>
      <c r="N241" s="188"/>
      <c r="O241" s="188"/>
      <c r="P241" s="188"/>
      <c r="Q241" s="188"/>
      <c r="R241" s="188"/>
      <c r="S241" s="188"/>
      <c r="T241" s="280"/>
      <c r="AT241" s="176" t="s">
        <v>1326</v>
      </c>
      <c r="AU241" s="176" t="s">
        <v>1257</v>
      </c>
    </row>
    <row r="242" spans="2:65" s="186" customFormat="1" ht="25.5" customHeight="1">
      <c r="B242" s="187"/>
      <c r="C242" s="266" t="s">
        <v>1544</v>
      </c>
      <c r="D242" s="266" t="s">
        <v>1319</v>
      </c>
      <c r="E242" s="267" t="s">
        <v>335</v>
      </c>
      <c r="F242" s="268" t="s">
        <v>336</v>
      </c>
      <c r="G242" s="269" t="s">
        <v>1391</v>
      </c>
      <c r="H242" s="270">
        <v>6</v>
      </c>
      <c r="I242" s="91"/>
      <c r="J242" s="271">
        <f>ROUND(I242*H242,2)</f>
        <v>0</v>
      </c>
      <c r="K242" s="268" t="s">
        <v>1323</v>
      </c>
      <c r="L242" s="187"/>
      <c r="M242" s="272" t="s">
        <v>1177</v>
      </c>
      <c r="N242" s="273" t="s">
        <v>1219</v>
      </c>
      <c r="O242" s="188"/>
      <c r="P242" s="274">
        <f>O242*H242</f>
        <v>0</v>
      </c>
      <c r="Q242" s="274">
        <v>2.11676</v>
      </c>
      <c r="R242" s="274">
        <f>Q242*H242</f>
        <v>12.700560000000001</v>
      </c>
      <c r="S242" s="274">
        <v>0</v>
      </c>
      <c r="T242" s="275">
        <f>S242*H242</f>
        <v>0</v>
      </c>
      <c r="AR242" s="176" t="s">
        <v>1324</v>
      </c>
      <c r="AT242" s="176" t="s">
        <v>1319</v>
      </c>
      <c r="AU242" s="176" t="s">
        <v>1257</v>
      </c>
      <c r="AY242" s="176" t="s">
        <v>1317</v>
      </c>
      <c r="BE242" s="276">
        <f>IF(N242="základní",J242,0)</f>
        <v>0</v>
      </c>
      <c r="BF242" s="276">
        <f>IF(N242="snížená",J242,0)</f>
        <v>0</v>
      </c>
      <c r="BG242" s="276">
        <f>IF(N242="zákl. přenesená",J242,0)</f>
        <v>0</v>
      </c>
      <c r="BH242" s="276">
        <f>IF(N242="sníž. přenesená",J242,0)</f>
        <v>0</v>
      </c>
      <c r="BI242" s="276">
        <f>IF(N242="nulová",J242,0)</f>
        <v>0</v>
      </c>
      <c r="BJ242" s="176" t="s">
        <v>1196</v>
      </c>
      <c r="BK242" s="276">
        <f>ROUND(I242*H242,2)</f>
        <v>0</v>
      </c>
      <c r="BL242" s="176" t="s">
        <v>1324</v>
      </c>
      <c r="BM242" s="176" t="s">
        <v>1540</v>
      </c>
    </row>
    <row r="243" spans="2:47" s="186" customFormat="1" ht="13.5">
      <c r="B243" s="187"/>
      <c r="D243" s="277" t="s">
        <v>1326</v>
      </c>
      <c r="F243" s="278" t="s">
        <v>337</v>
      </c>
      <c r="I243" s="92"/>
      <c r="L243" s="187"/>
      <c r="M243" s="279"/>
      <c r="N243" s="188"/>
      <c r="O243" s="188"/>
      <c r="P243" s="188"/>
      <c r="Q243" s="188"/>
      <c r="R243" s="188"/>
      <c r="S243" s="188"/>
      <c r="T243" s="280"/>
      <c r="AT243" s="176" t="s">
        <v>1326</v>
      </c>
      <c r="AU243" s="176" t="s">
        <v>1257</v>
      </c>
    </row>
    <row r="244" spans="2:65" s="186" customFormat="1" ht="16.5" customHeight="1">
      <c r="B244" s="187"/>
      <c r="C244" s="297" t="s">
        <v>1551</v>
      </c>
      <c r="D244" s="297" t="s">
        <v>1382</v>
      </c>
      <c r="E244" s="298" t="s">
        <v>338</v>
      </c>
      <c r="F244" s="299" t="s">
        <v>339</v>
      </c>
      <c r="G244" s="300" t="s">
        <v>1391</v>
      </c>
      <c r="H244" s="301">
        <v>6.06</v>
      </c>
      <c r="I244" s="95"/>
      <c r="J244" s="302">
        <f>ROUND(I244*H244,2)</f>
        <v>0</v>
      </c>
      <c r="K244" s="299" t="s">
        <v>1177</v>
      </c>
      <c r="L244" s="303"/>
      <c r="M244" s="304" t="s">
        <v>1177</v>
      </c>
      <c r="N244" s="305" t="s">
        <v>1219</v>
      </c>
      <c r="O244" s="188"/>
      <c r="P244" s="274">
        <f>O244*H244</f>
        <v>0</v>
      </c>
      <c r="Q244" s="274">
        <v>1.31</v>
      </c>
      <c r="R244" s="274">
        <f>Q244*H244</f>
        <v>7.9386</v>
      </c>
      <c r="S244" s="274">
        <v>0</v>
      </c>
      <c r="T244" s="275">
        <f>S244*H244</f>
        <v>0</v>
      </c>
      <c r="AR244" s="176" t="s">
        <v>1357</v>
      </c>
      <c r="AT244" s="176" t="s">
        <v>1382</v>
      </c>
      <c r="AU244" s="176" t="s">
        <v>1257</v>
      </c>
      <c r="AY244" s="176" t="s">
        <v>1317</v>
      </c>
      <c r="BE244" s="276">
        <f>IF(N244="základní",J244,0)</f>
        <v>0</v>
      </c>
      <c r="BF244" s="276">
        <f>IF(N244="snížená",J244,0)</f>
        <v>0</v>
      </c>
      <c r="BG244" s="276">
        <f>IF(N244="zákl. přenesená",J244,0)</f>
        <v>0</v>
      </c>
      <c r="BH244" s="276">
        <f>IF(N244="sníž. přenesená",J244,0)</f>
        <v>0</v>
      </c>
      <c r="BI244" s="276">
        <f>IF(N244="nulová",J244,0)</f>
        <v>0</v>
      </c>
      <c r="BJ244" s="176" t="s">
        <v>1196</v>
      </c>
      <c r="BK244" s="276">
        <f>ROUND(I244*H244,2)</f>
        <v>0</v>
      </c>
      <c r="BL244" s="176" t="s">
        <v>1324</v>
      </c>
      <c r="BM244" s="176" t="s">
        <v>340</v>
      </c>
    </row>
    <row r="245" spans="2:51" s="282" customFormat="1" ht="13.5">
      <c r="B245" s="281"/>
      <c r="D245" s="277" t="s">
        <v>1334</v>
      </c>
      <c r="E245" s="283" t="s">
        <v>1177</v>
      </c>
      <c r="F245" s="284" t="s">
        <v>341</v>
      </c>
      <c r="H245" s="285">
        <v>6.06</v>
      </c>
      <c r="I245" s="93"/>
      <c r="L245" s="281"/>
      <c r="M245" s="286"/>
      <c r="N245" s="287"/>
      <c r="O245" s="287"/>
      <c r="P245" s="287"/>
      <c r="Q245" s="287"/>
      <c r="R245" s="287"/>
      <c r="S245" s="287"/>
      <c r="T245" s="288"/>
      <c r="AT245" s="283" t="s">
        <v>1334</v>
      </c>
      <c r="AU245" s="283" t="s">
        <v>1257</v>
      </c>
      <c r="AV245" s="282" t="s">
        <v>1257</v>
      </c>
      <c r="AW245" s="282" t="s">
        <v>1211</v>
      </c>
      <c r="AX245" s="282" t="s">
        <v>1248</v>
      </c>
      <c r="AY245" s="283" t="s">
        <v>1317</v>
      </c>
    </row>
    <row r="246" spans="2:65" s="186" customFormat="1" ht="16.5" customHeight="1">
      <c r="B246" s="187"/>
      <c r="C246" s="297" t="s">
        <v>1557</v>
      </c>
      <c r="D246" s="297" t="s">
        <v>1382</v>
      </c>
      <c r="E246" s="298" t="s">
        <v>342</v>
      </c>
      <c r="F246" s="299" t="s">
        <v>343</v>
      </c>
      <c r="G246" s="300" t="s">
        <v>1391</v>
      </c>
      <c r="H246" s="301">
        <v>5.05</v>
      </c>
      <c r="I246" s="95"/>
      <c r="J246" s="302">
        <f>ROUND(I246*H246,2)</f>
        <v>0</v>
      </c>
      <c r="K246" s="299" t="s">
        <v>1323</v>
      </c>
      <c r="L246" s="303"/>
      <c r="M246" s="304" t="s">
        <v>1177</v>
      </c>
      <c r="N246" s="305" t="s">
        <v>1219</v>
      </c>
      <c r="O246" s="188"/>
      <c r="P246" s="274">
        <f>O246*H246</f>
        <v>0</v>
      </c>
      <c r="Q246" s="274">
        <v>0.25</v>
      </c>
      <c r="R246" s="274">
        <f>Q246*H246</f>
        <v>1.2625</v>
      </c>
      <c r="S246" s="274">
        <v>0</v>
      </c>
      <c r="T246" s="275">
        <f>S246*H246</f>
        <v>0</v>
      </c>
      <c r="AR246" s="176" t="s">
        <v>1357</v>
      </c>
      <c r="AT246" s="176" t="s">
        <v>1382</v>
      </c>
      <c r="AU246" s="176" t="s">
        <v>1257</v>
      </c>
      <c r="AY246" s="176" t="s">
        <v>1317</v>
      </c>
      <c r="BE246" s="276">
        <f>IF(N246="základní",J246,0)</f>
        <v>0</v>
      </c>
      <c r="BF246" s="276">
        <f>IF(N246="snížená",J246,0)</f>
        <v>0</v>
      </c>
      <c r="BG246" s="276">
        <f>IF(N246="zákl. přenesená",J246,0)</f>
        <v>0</v>
      </c>
      <c r="BH246" s="276">
        <f>IF(N246="sníž. přenesená",J246,0)</f>
        <v>0</v>
      </c>
      <c r="BI246" s="276">
        <f>IF(N246="nulová",J246,0)</f>
        <v>0</v>
      </c>
      <c r="BJ246" s="176" t="s">
        <v>1196</v>
      </c>
      <c r="BK246" s="276">
        <f>ROUND(I246*H246,2)</f>
        <v>0</v>
      </c>
      <c r="BL246" s="176" t="s">
        <v>1324</v>
      </c>
      <c r="BM246" s="176" t="s">
        <v>344</v>
      </c>
    </row>
    <row r="247" spans="2:47" s="186" customFormat="1" ht="13.5">
      <c r="B247" s="187"/>
      <c r="D247" s="277" t="s">
        <v>1326</v>
      </c>
      <c r="F247" s="278" t="s">
        <v>345</v>
      </c>
      <c r="I247" s="92"/>
      <c r="L247" s="187"/>
      <c r="M247" s="279"/>
      <c r="N247" s="188"/>
      <c r="O247" s="188"/>
      <c r="P247" s="188"/>
      <c r="Q247" s="188"/>
      <c r="R247" s="188"/>
      <c r="S247" s="188"/>
      <c r="T247" s="280"/>
      <c r="AT247" s="176" t="s">
        <v>1326</v>
      </c>
      <c r="AU247" s="176" t="s">
        <v>1257</v>
      </c>
    </row>
    <row r="248" spans="2:65" s="186" customFormat="1" ht="16.5" customHeight="1">
      <c r="B248" s="187"/>
      <c r="C248" s="297" t="s">
        <v>1566</v>
      </c>
      <c r="D248" s="297" t="s">
        <v>1382</v>
      </c>
      <c r="E248" s="298" t="s">
        <v>346</v>
      </c>
      <c r="F248" s="299" t="s">
        <v>347</v>
      </c>
      <c r="G248" s="300" t="s">
        <v>1391</v>
      </c>
      <c r="H248" s="301">
        <v>6.06</v>
      </c>
      <c r="I248" s="95"/>
      <c r="J248" s="302">
        <f>ROUND(I248*H248,2)</f>
        <v>0</v>
      </c>
      <c r="K248" s="299" t="s">
        <v>1323</v>
      </c>
      <c r="L248" s="303"/>
      <c r="M248" s="304" t="s">
        <v>1177</v>
      </c>
      <c r="N248" s="305" t="s">
        <v>1219</v>
      </c>
      <c r="O248" s="188"/>
      <c r="P248" s="274">
        <f>O248*H248</f>
        <v>0</v>
      </c>
      <c r="Q248" s="274">
        <v>0.5</v>
      </c>
      <c r="R248" s="274">
        <f>Q248*H248</f>
        <v>3.03</v>
      </c>
      <c r="S248" s="274">
        <v>0</v>
      </c>
      <c r="T248" s="275">
        <f>S248*H248</f>
        <v>0</v>
      </c>
      <c r="AR248" s="176" t="s">
        <v>1357</v>
      </c>
      <c r="AT248" s="176" t="s">
        <v>1382</v>
      </c>
      <c r="AU248" s="176" t="s">
        <v>1257</v>
      </c>
      <c r="AY248" s="176" t="s">
        <v>1317</v>
      </c>
      <c r="BE248" s="276">
        <f>IF(N248="základní",J248,0)</f>
        <v>0</v>
      </c>
      <c r="BF248" s="276">
        <f>IF(N248="snížená",J248,0)</f>
        <v>0</v>
      </c>
      <c r="BG248" s="276">
        <f>IF(N248="zákl. přenesená",J248,0)</f>
        <v>0</v>
      </c>
      <c r="BH248" s="276">
        <f>IF(N248="sníž. přenesená",J248,0)</f>
        <v>0</v>
      </c>
      <c r="BI248" s="276">
        <f>IF(N248="nulová",J248,0)</f>
        <v>0</v>
      </c>
      <c r="BJ248" s="176" t="s">
        <v>1196</v>
      </c>
      <c r="BK248" s="276">
        <f>ROUND(I248*H248,2)</f>
        <v>0</v>
      </c>
      <c r="BL248" s="176" t="s">
        <v>1324</v>
      </c>
      <c r="BM248" s="176" t="s">
        <v>348</v>
      </c>
    </row>
    <row r="249" spans="2:47" s="186" customFormat="1" ht="13.5">
      <c r="B249" s="187"/>
      <c r="D249" s="277" t="s">
        <v>1326</v>
      </c>
      <c r="F249" s="278" t="s">
        <v>349</v>
      </c>
      <c r="I249" s="92"/>
      <c r="L249" s="187"/>
      <c r="M249" s="279"/>
      <c r="N249" s="188"/>
      <c r="O249" s="188"/>
      <c r="P249" s="188"/>
      <c r="Q249" s="188"/>
      <c r="R249" s="188"/>
      <c r="S249" s="188"/>
      <c r="T249" s="280"/>
      <c r="AT249" s="176" t="s">
        <v>1326</v>
      </c>
      <c r="AU249" s="176" t="s">
        <v>1257</v>
      </c>
    </row>
    <row r="250" spans="2:65" s="186" customFormat="1" ht="16.5" customHeight="1">
      <c r="B250" s="187"/>
      <c r="C250" s="297" t="s">
        <v>1572</v>
      </c>
      <c r="D250" s="297" t="s">
        <v>1382</v>
      </c>
      <c r="E250" s="298" t="s">
        <v>350</v>
      </c>
      <c r="F250" s="299" t="s">
        <v>351</v>
      </c>
      <c r="G250" s="300" t="s">
        <v>1391</v>
      </c>
      <c r="H250" s="301">
        <v>1.01</v>
      </c>
      <c r="I250" s="95"/>
      <c r="J250" s="302">
        <f>ROUND(I250*H250,2)</f>
        <v>0</v>
      </c>
      <c r="K250" s="299" t="s">
        <v>1323</v>
      </c>
      <c r="L250" s="303"/>
      <c r="M250" s="304" t="s">
        <v>1177</v>
      </c>
      <c r="N250" s="305" t="s">
        <v>1219</v>
      </c>
      <c r="O250" s="188"/>
      <c r="P250" s="274">
        <f>O250*H250</f>
        <v>0</v>
      </c>
      <c r="Q250" s="274">
        <v>1</v>
      </c>
      <c r="R250" s="274">
        <f>Q250*H250</f>
        <v>1.01</v>
      </c>
      <c r="S250" s="274">
        <v>0</v>
      </c>
      <c r="T250" s="275">
        <f>S250*H250</f>
        <v>0</v>
      </c>
      <c r="AR250" s="176" t="s">
        <v>1357</v>
      </c>
      <c r="AT250" s="176" t="s">
        <v>1382</v>
      </c>
      <c r="AU250" s="176" t="s">
        <v>1257</v>
      </c>
      <c r="AY250" s="176" t="s">
        <v>1317</v>
      </c>
      <c r="BE250" s="276">
        <f>IF(N250="základní",J250,0)</f>
        <v>0</v>
      </c>
      <c r="BF250" s="276">
        <f>IF(N250="snížená",J250,0)</f>
        <v>0</v>
      </c>
      <c r="BG250" s="276">
        <f>IF(N250="zákl. přenesená",J250,0)</f>
        <v>0</v>
      </c>
      <c r="BH250" s="276">
        <f>IF(N250="sníž. přenesená",J250,0)</f>
        <v>0</v>
      </c>
      <c r="BI250" s="276">
        <f>IF(N250="nulová",J250,0)</f>
        <v>0</v>
      </c>
      <c r="BJ250" s="176" t="s">
        <v>1196</v>
      </c>
      <c r="BK250" s="276">
        <f>ROUND(I250*H250,2)</f>
        <v>0</v>
      </c>
      <c r="BL250" s="176" t="s">
        <v>1324</v>
      </c>
      <c r="BM250" s="176" t="s">
        <v>352</v>
      </c>
    </row>
    <row r="251" spans="2:47" s="186" customFormat="1" ht="13.5">
      <c r="B251" s="187"/>
      <c r="D251" s="277" t="s">
        <v>1326</v>
      </c>
      <c r="F251" s="278" t="s">
        <v>353</v>
      </c>
      <c r="I251" s="92"/>
      <c r="L251" s="187"/>
      <c r="M251" s="279"/>
      <c r="N251" s="188"/>
      <c r="O251" s="188"/>
      <c r="P251" s="188"/>
      <c r="Q251" s="188"/>
      <c r="R251" s="188"/>
      <c r="S251" s="188"/>
      <c r="T251" s="280"/>
      <c r="AT251" s="176" t="s">
        <v>1326</v>
      </c>
      <c r="AU251" s="176" t="s">
        <v>1257</v>
      </c>
    </row>
    <row r="252" spans="2:65" s="186" customFormat="1" ht="25.5" customHeight="1">
      <c r="B252" s="187"/>
      <c r="C252" s="297" t="s">
        <v>1577</v>
      </c>
      <c r="D252" s="297" t="s">
        <v>1382</v>
      </c>
      <c r="E252" s="298" t="s">
        <v>354</v>
      </c>
      <c r="F252" s="299" t="s">
        <v>355</v>
      </c>
      <c r="G252" s="300" t="s">
        <v>1391</v>
      </c>
      <c r="H252" s="301">
        <v>6.06</v>
      </c>
      <c r="I252" s="95"/>
      <c r="J252" s="302">
        <f>ROUND(I252*H252,2)</f>
        <v>0</v>
      </c>
      <c r="K252" s="299" t="s">
        <v>1323</v>
      </c>
      <c r="L252" s="303"/>
      <c r="M252" s="304" t="s">
        <v>1177</v>
      </c>
      <c r="N252" s="305" t="s">
        <v>1219</v>
      </c>
      <c r="O252" s="188"/>
      <c r="P252" s="274">
        <f>O252*H252</f>
        <v>0</v>
      </c>
      <c r="Q252" s="274">
        <v>0.53</v>
      </c>
      <c r="R252" s="274">
        <f>Q252*H252</f>
        <v>3.2117999999999998</v>
      </c>
      <c r="S252" s="274">
        <v>0</v>
      </c>
      <c r="T252" s="275">
        <f>S252*H252</f>
        <v>0</v>
      </c>
      <c r="AR252" s="176" t="s">
        <v>1357</v>
      </c>
      <c r="AT252" s="176" t="s">
        <v>1382</v>
      </c>
      <c r="AU252" s="176" t="s">
        <v>1257</v>
      </c>
      <c r="AY252" s="176" t="s">
        <v>1317</v>
      </c>
      <c r="BE252" s="276">
        <f>IF(N252="základní",J252,0)</f>
        <v>0</v>
      </c>
      <c r="BF252" s="276">
        <f>IF(N252="snížená",J252,0)</f>
        <v>0</v>
      </c>
      <c r="BG252" s="276">
        <f>IF(N252="zákl. přenesená",J252,0)</f>
        <v>0</v>
      </c>
      <c r="BH252" s="276">
        <f>IF(N252="sníž. přenesená",J252,0)</f>
        <v>0</v>
      </c>
      <c r="BI252" s="276">
        <f>IF(N252="nulová",J252,0)</f>
        <v>0</v>
      </c>
      <c r="BJ252" s="176" t="s">
        <v>1196</v>
      </c>
      <c r="BK252" s="276">
        <f>ROUND(I252*H252,2)</f>
        <v>0</v>
      </c>
      <c r="BL252" s="176" t="s">
        <v>1324</v>
      </c>
      <c r="BM252" s="176" t="s">
        <v>356</v>
      </c>
    </row>
    <row r="253" spans="2:47" s="186" customFormat="1" ht="13.5">
      <c r="B253" s="187"/>
      <c r="D253" s="277" t="s">
        <v>1326</v>
      </c>
      <c r="F253" s="278" t="s">
        <v>357</v>
      </c>
      <c r="I253" s="92"/>
      <c r="L253" s="187"/>
      <c r="M253" s="279"/>
      <c r="N253" s="188"/>
      <c r="O253" s="188"/>
      <c r="P253" s="188"/>
      <c r="Q253" s="188"/>
      <c r="R253" s="188"/>
      <c r="S253" s="188"/>
      <c r="T253" s="280"/>
      <c r="AT253" s="176" t="s">
        <v>1326</v>
      </c>
      <c r="AU253" s="176" t="s">
        <v>1257</v>
      </c>
    </row>
    <row r="254" spans="2:65" s="186" customFormat="1" ht="16.5" customHeight="1">
      <c r="B254" s="187"/>
      <c r="C254" s="297" t="s">
        <v>1582</v>
      </c>
      <c r="D254" s="297" t="s">
        <v>1382</v>
      </c>
      <c r="E254" s="298" t="s">
        <v>358</v>
      </c>
      <c r="F254" s="299" t="s">
        <v>359</v>
      </c>
      <c r="G254" s="300" t="s">
        <v>1391</v>
      </c>
      <c r="H254" s="301">
        <v>18</v>
      </c>
      <c r="I254" s="95"/>
      <c r="J254" s="302">
        <f>ROUND(I254*H254,2)</f>
        <v>0</v>
      </c>
      <c r="K254" s="299" t="s">
        <v>1323</v>
      </c>
      <c r="L254" s="303"/>
      <c r="M254" s="304" t="s">
        <v>1177</v>
      </c>
      <c r="N254" s="305" t="s">
        <v>1219</v>
      </c>
      <c r="O254" s="188"/>
      <c r="P254" s="274">
        <f>O254*H254</f>
        <v>0</v>
      </c>
      <c r="Q254" s="274">
        <v>0.002</v>
      </c>
      <c r="R254" s="274">
        <f>Q254*H254</f>
        <v>0.036000000000000004</v>
      </c>
      <c r="S254" s="274">
        <v>0</v>
      </c>
      <c r="T254" s="275">
        <f>S254*H254</f>
        <v>0</v>
      </c>
      <c r="AR254" s="176" t="s">
        <v>1357</v>
      </c>
      <c r="AT254" s="176" t="s">
        <v>1382</v>
      </c>
      <c r="AU254" s="176" t="s">
        <v>1257</v>
      </c>
      <c r="AY254" s="176" t="s">
        <v>1317</v>
      </c>
      <c r="BE254" s="276">
        <f>IF(N254="základní",J254,0)</f>
        <v>0</v>
      </c>
      <c r="BF254" s="276">
        <f>IF(N254="snížená",J254,0)</f>
        <v>0</v>
      </c>
      <c r="BG254" s="276">
        <f>IF(N254="zákl. přenesená",J254,0)</f>
        <v>0</v>
      </c>
      <c r="BH254" s="276">
        <f>IF(N254="sníž. přenesená",J254,0)</f>
        <v>0</v>
      </c>
      <c r="BI254" s="276">
        <f>IF(N254="nulová",J254,0)</f>
        <v>0</v>
      </c>
      <c r="BJ254" s="176" t="s">
        <v>1196</v>
      </c>
      <c r="BK254" s="276">
        <f>ROUND(I254*H254,2)</f>
        <v>0</v>
      </c>
      <c r="BL254" s="176" t="s">
        <v>1324</v>
      </c>
      <c r="BM254" s="176" t="s">
        <v>360</v>
      </c>
    </row>
    <row r="255" spans="2:47" s="186" customFormat="1" ht="13.5">
      <c r="B255" s="187"/>
      <c r="D255" s="277" t="s">
        <v>1326</v>
      </c>
      <c r="F255" s="278" t="s">
        <v>361</v>
      </c>
      <c r="I255" s="92"/>
      <c r="L255" s="187"/>
      <c r="M255" s="279"/>
      <c r="N255" s="188"/>
      <c r="O255" s="188"/>
      <c r="P255" s="188"/>
      <c r="Q255" s="188"/>
      <c r="R255" s="188"/>
      <c r="S255" s="188"/>
      <c r="T255" s="280"/>
      <c r="AT255" s="176" t="s">
        <v>1326</v>
      </c>
      <c r="AU255" s="176" t="s">
        <v>1257</v>
      </c>
    </row>
    <row r="256" spans="2:65" s="186" customFormat="1" ht="25.5" customHeight="1">
      <c r="B256" s="187"/>
      <c r="C256" s="266" t="s">
        <v>1585</v>
      </c>
      <c r="D256" s="266" t="s">
        <v>1319</v>
      </c>
      <c r="E256" s="267" t="s">
        <v>362</v>
      </c>
      <c r="F256" s="268" t="s">
        <v>363</v>
      </c>
      <c r="G256" s="269" t="s">
        <v>1391</v>
      </c>
      <c r="H256" s="270">
        <v>1</v>
      </c>
      <c r="I256" s="91"/>
      <c r="J256" s="271">
        <f>ROUND(I256*H256,2)</f>
        <v>0</v>
      </c>
      <c r="K256" s="268" t="s">
        <v>1323</v>
      </c>
      <c r="L256" s="187"/>
      <c r="M256" s="272" t="s">
        <v>1177</v>
      </c>
      <c r="N256" s="273" t="s">
        <v>1219</v>
      </c>
      <c r="O256" s="188"/>
      <c r="P256" s="274">
        <f>O256*H256</f>
        <v>0</v>
      </c>
      <c r="Q256" s="274">
        <v>0.05205</v>
      </c>
      <c r="R256" s="274">
        <f>Q256*H256</f>
        <v>0.05205</v>
      </c>
      <c r="S256" s="274">
        <v>0</v>
      </c>
      <c r="T256" s="275">
        <f>S256*H256</f>
        <v>0</v>
      </c>
      <c r="AR256" s="176" t="s">
        <v>1324</v>
      </c>
      <c r="AT256" s="176" t="s">
        <v>1319</v>
      </c>
      <c r="AU256" s="176" t="s">
        <v>1257</v>
      </c>
      <c r="AY256" s="176" t="s">
        <v>1317</v>
      </c>
      <c r="BE256" s="276">
        <f>IF(N256="základní",J256,0)</f>
        <v>0</v>
      </c>
      <c r="BF256" s="276">
        <f>IF(N256="snížená",J256,0)</f>
        <v>0</v>
      </c>
      <c r="BG256" s="276">
        <f>IF(N256="zákl. přenesená",J256,0)</f>
        <v>0</v>
      </c>
      <c r="BH256" s="276">
        <f>IF(N256="sníž. přenesená",J256,0)</f>
        <v>0</v>
      </c>
      <c r="BI256" s="276">
        <f>IF(N256="nulová",J256,0)</f>
        <v>0</v>
      </c>
      <c r="BJ256" s="176" t="s">
        <v>1196</v>
      </c>
      <c r="BK256" s="276">
        <f>ROUND(I256*H256,2)</f>
        <v>0</v>
      </c>
      <c r="BL256" s="176" t="s">
        <v>1324</v>
      </c>
      <c r="BM256" s="176" t="s">
        <v>1582</v>
      </c>
    </row>
    <row r="257" spans="2:47" s="186" customFormat="1" ht="13.5">
      <c r="B257" s="187"/>
      <c r="D257" s="277" t="s">
        <v>1326</v>
      </c>
      <c r="F257" s="278" t="s">
        <v>364</v>
      </c>
      <c r="I257" s="92"/>
      <c r="L257" s="187"/>
      <c r="M257" s="279"/>
      <c r="N257" s="188"/>
      <c r="O257" s="188"/>
      <c r="P257" s="188"/>
      <c r="Q257" s="188"/>
      <c r="R257" s="188"/>
      <c r="S257" s="188"/>
      <c r="T257" s="280"/>
      <c r="AT257" s="176" t="s">
        <v>1326</v>
      </c>
      <c r="AU257" s="176" t="s">
        <v>1257</v>
      </c>
    </row>
    <row r="258" spans="2:47" s="186" customFormat="1" ht="27">
      <c r="B258" s="187"/>
      <c r="D258" s="277" t="s">
        <v>1509</v>
      </c>
      <c r="F258" s="306" t="s">
        <v>365</v>
      </c>
      <c r="I258" s="92"/>
      <c r="L258" s="187"/>
      <c r="M258" s="279"/>
      <c r="N258" s="188"/>
      <c r="O258" s="188"/>
      <c r="P258" s="188"/>
      <c r="Q258" s="188"/>
      <c r="R258" s="188"/>
      <c r="S258" s="188"/>
      <c r="T258" s="280"/>
      <c r="AT258" s="176" t="s">
        <v>1509</v>
      </c>
      <c r="AU258" s="176" t="s">
        <v>1257</v>
      </c>
    </row>
    <row r="259" spans="2:65" s="186" customFormat="1" ht="25.5" customHeight="1">
      <c r="B259" s="187"/>
      <c r="C259" s="266" t="s">
        <v>1588</v>
      </c>
      <c r="D259" s="266" t="s">
        <v>1319</v>
      </c>
      <c r="E259" s="267" t="s">
        <v>366</v>
      </c>
      <c r="F259" s="268" t="s">
        <v>367</v>
      </c>
      <c r="G259" s="269" t="s">
        <v>1391</v>
      </c>
      <c r="H259" s="270">
        <v>2</v>
      </c>
      <c r="I259" s="91"/>
      <c r="J259" s="271">
        <f>ROUND(I259*H259,2)</f>
        <v>0</v>
      </c>
      <c r="K259" s="268" t="s">
        <v>1323</v>
      </c>
      <c r="L259" s="187"/>
      <c r="M259" s="272" t="s">
        <v>1177</v>
      </c>
      <c r="N259" s="273" t="s">
        <v>1219</v>
      </c>
      <c r="O259" s="188"/>
      <c r="P259" s="274">
        <f>O259*H259</f>
        <v>0</v>
      </c>
      <c r="Q259" s="274">
        <v>0.05873</v>
      </c>
      <c r="R259" s="274">
        <f>Q259*H259</f>
        <v>0.11746</v>
      </c>
      <c r="S259" s="274">
        <v>0</v>
      </c>
      <c r="T259" s="275">
        <f>S259*H259</f>
        <v>0</v>
      </c>
      <c r="AR259" s="176" t="s">
        <v>1324</v>
      </c>
      <c r="AT259" s="176" t="s">
        <v>1319</v>
      </c>
      <c r="AU259" s="176" t="s">
        <v>1257</v>
      </c>
      <c r="AY259" s="176" t="s">
        <v>1317</v>
      </c>
      <c r="BE259" s="276">
        <f>IF(N259="základní",J259,0)</f>
        <v>0</v>
      </c>
      <c r="BF259" s="276">
        <f>IF(N259="snížená",J259,0)</f>
        <v>0</v>
      </c>
      <c r="BG259" s="276">
        <f>IF(N259="zákl. přenesená",J259,0)</f>
        <v>0</v>
      </c>
      <c r="BH259" s="276">
        <f>IF(N259="sníž. přenesená",J259,0)</f>
        <v>0</v>
      </c>
      <c r="BI259" s="276">
        <f>IF(N259="nulová",J259,0)</f>
        <v>0</v>
      </c>
      <c r="BJ259" s="176" t="s">
        <v>1196</v>
      </c>
      <c r="BK259" s="276">
        <f>ROUND(I259*H259,2)</f>
        <v>0</v>
      </c>
      <c r="BL259" s="176" t="s">
        <v>1324</v>
      </c>
      <c r="BM259" s="176" t="s">
        <v>1588</v>
      </c>
    </row>
    <row r="260" spans="2:47" s="186" customFormat="1" ht="13.5">
      <c r="B260" s="187"/>
      <c r="D260" s="277" t="s">
        <v>1326</v>
      </c>
      <c r="F260" s="278" t="s">
        <v>364</v>
      </c>
      <c r="I260" s="92"/>
      <c r="L260" s="187"/>
      <c r="M260" s="279"/>
      <c r="N260" s="188"/>
      <c r="O260" s="188"/>
      <c r="P260" s="188"/>
      <c r="Q260" s="188"/>
      <c r="R260" s="188"/>
      <c r="S260" s="188"/>
      <c r="T260" s="280"/>
      <c r="AT260" s="176" t="s">
        <v>1326</v>
      </c>
      <c r="AU260" s="176" t="s">
        <v>1257</v>
      </c>
    </row>
    <row r="261" spans="2:47" s="186" customFormat="1" ht="27">
      <c r="B261" s="187"/>
      <c r="D261" s="277" t="s">
        <v>1509</v>
      </c>
      <c r="F261" s="306" t="s">
        <v>368</v>
      </c>
      <c r="I261" s="92"/>
      <c r="L261" s="187"/>
      <c r="M261" s="279"/>
      <c r="N261" s="188"/>
      <c r="O261" s="188"/>
      <c r="P261" s="188"/>
      <c r="Q261" s="188"/>
      <c r="R261" s="188"/>
      <c r="S261" s="188"/>
      <c r="T261" s="280"/>
      <c r="AT261" s="176" t="s">
        <v>1509</v>
      </c>
      <c r="AU261" s="176" t="s">
        <v>1257</v>
      </c>
    </row>
    <row r="262" spans="2:51" s="282" customFormat="1" ht="13.5">
      <c r="B262" s="281"/>
      <c r="D262" s="277" t="s">
        <v>1334</v>
      </c>
      <c r="E262" s="283" t="s">
        <v>1177</v>
      </c>
      <c r="F262" s="284" t="s">
        <v>369</v>
      </c>
      <c r="H262" s="285">
        <v>2</v>
      </c>
      <c r="I262" s="93"/>
      <c r="L262" s="281"/>
      <c r="M262" s="286"/>
      <c r="N262" s="287"/>
      <c r="O262" s="287"/>
      <c r="P262" s="287"/>
      <c r="Q262" s="287"/>
      <c r="R262" s="287"/>
      <c r="S262" s="287"/>
      <c r="T262" s="288"/>
      <c r="AT262" s="283" t="s">
        <v>1334</v>
      </c>
      <c r="AU262" s="283" t="s">
        <v>1257</v>
      </c>
      <c r="AV262" s="282" t="s">
        <v>1257</v>
      </c>
      <c r="AW262" s="282" t="s">
        <v>1211</v>
      </c>
      <c r="AX262" s="282" t="s">
        <v>1196</v>
      </c>
      <c r="AY262" s="283" t="s">
        <v>1317</v>
      </c>
    </row>
    <row r="263" spans="2:65" s="186" customFormat="1" ht="25.5" customHeight="1">
      <c r="B263" s="187"/>
      <c r="C263" s="266" t="s">
        <v>1591</v>
      </c>
      <c r="D263" s="266" t="s">
        <v>1319</v>
      </c>
      <c r="E263" s="267" t="s">
        <v>370</v>
      </c>
      <c r="F263" s="268" t="s">
        <v>371</v>
      </c>
      <c r="G263" s="269" t="s">
        <v>1391</v>
      </c>
      <c r="H263" s="270">
        <v>6</v>
      </c>
      <c r="I263" s="91"/>
      <c r="J263" s="271">
        <f>ROUND(I263*H263,2)</f>
        <v>0</v>
      </c>
      <c r="K263" s="268" t="s">
        <v>1323</v>
      </c>
      <c r="L263" s="187"/>
      <c r="M263" s="272" t="s">
        <v>1177</v>
      </c>
      <c r="N263" s="273" t="s">
        <v>1219</v>
      </c>
      <c r="O263" s="188"/>
      <c r="P263" s="274">
        <f>O263*H263</f>
        <v>0</v>
      </c>
      <c r="Q263" s="274">
        <v>0.06538</v>
      </c>
      <c r="R263" s="274">
        <f>Q263*H263</f>
        <v>0.39227999999999996</v>
      </c>
      <c r="S263" s="274">
        <v>0</v>
      </c>
      <c r="T263" s="275">
        <f>S263*H263</f>
        <v>0</v>
      </c>
      <c r="AR263" s="176" t="s">
        <v>1324</v>
      </c>
      <c r="AT263" s="176" t="s">
        <v>1319</v>
      </c>
      <c r="AU263" s="176" t="s">
        <v>1257</v>
      </c>
      <c r="AY263" s="176" t="s">
        <v>1317</v>
      </c>
      <c r="BE263" s="276">
        <f>IF(N263="základní",J263,0)</f>
        <v>0</v>
      </c>
      <c r="BF263" s="276">
        <f>IF(N263="snížená",J263,0)</f>
        <v>0</v>
      </c>
      <c r="BG263" s="276">
        <f>IF(N263="zákl. přenesená",J263,0)</f>
        <v>0</v>
      </c>
      <c r="BH263" s="276">
        <f>IF(N263="sníž. přenesená",J263,0)</f>
        <v>0</v>
      </c>
      <c r="BI263" s="276">
        <f>IF(N263="nulová",J263,0)</f>
        <v>0</v>
      </c>
      <c r="BJ263" s="176" t="s">
        <v>1196</v>
      </c>
      <c r="BK263" s="276">
        <f>ROUND(I263*H263,2)</f>
        <v>0</v>
      </c>
      <c r="BL263" s="176" t="s">
        <v>1324</v>
      </c>
      <c r="BM263" s="176" t="s">
        <v>1594</v>
      </c>
    </row>
    <row r="264" spans="2:47" s="186" customFormat="1" ht="13.5">
      <c r="B264" s="187"/>
      <c r="D264" s="277" t="s">
        <v>1326</v>
      </c>
      <c r="F264" s="278" t="s">
        <v>364</v>
      </c>
      <c r="I264" s="92"/>
      <c r="L264" s="187"/>
      <c r="M264" s="279"/>
      <c r="N264" s="188"/>
      <c r="O264" s="188"/>
      <c r="P264" s="188"/>
      <c r="Q264" s="188"/>
      <c r="R264" s="188"/>
      <c r="S264" s="188"/>
      <c r="T264" s="280"/>
      <c r="AT264" s="176" t="s">
        <v>1326</v>
      </c>
      <c r="AU264" s="176" t="s">
        <v>1257</v>
      </c>
    </row>
    <row r="265" spans="2:47" s="186" customFormat="1" ht="27">
      <c r="B265" s="187"/>
      <c r="D265" s="277" t="s">
        <v>1509</v>
      </c>
      <c r="F265" s="306" t="s">
        <v>372</v>
      </c>
      <c r="I265" s="92"/>
      <c r="L265" s="187"/>
      <c r="M265" s="279"/>
      <c r="N265" s="188"/>
      <c r="O265" s="188"/>
      <c r="P265" s="188"/>
      <c r="Q265" s="188"/>
      <c r="R265" s="188"/>
      <c r="S265" s="188"/>
      <c r="T265" s="280"/>
      <c r="AT265" s="176" t="s">
        <v>1509</v>
      </c>
      <c r="AU265" s="176" t="s">
        <v>1257</v>
      </c>
    </row>
    <row r="266" spans="2:51" s="282" customFormat="1" ht="13.5">
      <c r="B266" s="281"/>
      <c r="D266" s="277" t="s">
        <v>1334</v>
      </c>
      <c r="E266" s="283" t="s">
        <v>1177</v>
      </c>
      <c r="F266" s="284" t="s">
        <v>373</v>
      </c>
      <c r="H266" s="285">
        <v>6</v>
      </c>
      <c r="I266" s="93"/>
      <c r="L266" s="281"/>
      <c r="M266" s="286"/>
      <c r="N266" s="287"/>
      <c r="O266" s="287"/>
      <c r="P266" s="287"/>
      <c r="Q266" s="287"/>
      <c r="R266" s="287"/>
      <c r="S266" s="287"/>
      <c r="T266" s="288"/>
      <c r="AT266" s="283" t="s">
        <v>1334</v>
      </c>
      <c r="AU266" s="283" t="s">
        <v>1257</v>
      </c>
      <c r="AV266" s="282" t="s">
        <v>1257</v>
      </c>
      <c r="AW266" s="282" t="s">
        <v>1211</v>
      </c>
      <c r="AX266" s="282" t="s">
        <v>1196</v>
      </c>
      <c r="AY266" s="283" t="s">
        <v>1317</v>
      </c>
    </row>
    <row r="267" spans="2:63" s="254" customFormat="1" ht="29.85" customHeight="1">
      <c r="B267" s="253"/>
      <c r="D267" s="255" t="s">
        <v>1247</v>
      </c>
      <c r="E267" s="264" t="s">
        <v>1360</v>
      </c>
      <c r="F267" s="264" t="s">
        <v>374</v>
      </c>
      <c r="I267" s="90"/>
      <c r="J267" s="265">
        <f>BK267</f>
        <v>0</v>
      </c>
      <c r="L267" s="253"/>
      <c r="M267" s="258"/>
      <c r="N267" s="259"/>
      <c r="O267" s="259"/>
      <c r="P267" s="260">
        <f>SUM(P268:P271)</f>
        <v>0</v>
      </c>
      <c r="Q267" s="259"/>
      <c r="R267" s="260">
        <f>SUM(R268:R271)</f>
        <v>0.00528</v>
      </c>
      <c r="S267" s="259"/>
      <c r="T267" s="261">
        <f>SUM(T268:T271)</f>
        <v>0</v>
      </c>
      <c r="AR267" s="255" t="s">
        <v>1196</v>
      </c>
      <c r="AT267" s="262" t="s">
        <v>1247</v>
      </c>
      <c r="AU267" s="262" t="s">
        <v>1196</v>
      </c>
      <c r="AY267" s="255" t="s">
        <v>1317</v>
      </c>
      <c r="BK267" s="263">
        <f>SUM(BK268:BK271)</f>
        <v>0</v>
      </c>
    </row>
    <row r="268" spans="2:65" s="186" customFormat="1" ht="16.5" customHeight="1">
      <c r="B268" s="187"/>
      <c r="C268" s="266" t="s">
        <v>1594</v>
      </c>
      <c r="D268" s="266" t="s">
        <v>1319</v>
      </c>
      <c r="E268" s="267" t="s">
        <v>375</v>
      </c>
      <c r="F268" s="268" t="s">
        <v>376</v>
      </c>
      <c r="G268" s="269" t="s">
        <v>1391</v>
      </c>
      <c r="H268" s="270">
        <v>6</v>
      </c>
      <c r="I268" s="91"/>
      <c r="J268" s="271">
        <f>ROUND(I268*H268,2)</f>
        <v>0</v>
      </c>
      <c r="K268" s="268" t="s">
        <v>1323</v>
      </c>
      <c r="L268" s="187"/>
      <c r="M268" s="272" t="s">
        <v>1177</v>
      </c>
      <c r="N268" s="273" t="s">
        <v>1219</v>
      </c>
      <c r="O268" s="188"/>
      <c r="P268" s="274">
        <f>O268*H268</f>
        <v>0</v>
      </c>
      <c r="Q268" s="274">
        <v>8E-05</v>
      </c>
      <c r="R268" s="274">
        <f>Q268*H268</f>
        <v>0.00048000000000000007</v>
      </c>
      <c r="S268" s="274">
        <v>0</v>
      </c>
      <c r="T268" s="275">
        <f>S268*H268</f>
        <v>0</v>
      </c>
      <c r="AR268" s="176" t="s">
        <v>1324</v>
      </c>
      <c r="AT268" s="176" t="s">
        <v>1319</v>
      </c>
      <c r="AU268" s="176" t="s">
        <v>1257</v>
      </c>
      <c r="AY268" s="176" t="s">
        <v>1317</v>
      </c>
      <c r="BE268" s="276">
        <f>IF(N268="základní",J268,0)</f>
        <v>0</v>
      </c>
      <c r="BF268" s="276">
        <f>IF(N268="snížená",J268,0)</f>
        <v>0</v>
      </c>
      <c r="BG268" s="276">
        <f>IF(N268="zákl. přenesená",J268,0)</f>
        <v>0</v>
      </c>
      <c r="BH268" s="276">
        <f>IF(N268="sníž. přenesená",J268,0)</f>
        <v>0</v>
      </c>
      <c r="BI268" s="276">
        <f>IF(N268="nulová",J268,0)</f>
        <v>0</v>
      </c>
      <c r="BJ268" s="176" t="s">
        <v>1196</v>
      </c>
      <c r="BK268" s="276">
        <f>ROUND(I268*H268,2)</f>
        <v>0</v>
      </c>
      <c r="BL268" s="176" t="s">
        <v>1324</v>
      </c>
      <c r="BM268" s="176" t="s">
        <v>1597</v>
      </c>
    </row>
    <row r="269" spans="2:47" s="186" customFormat="1" ht="13.5">
      <c r="B269" s="187"/>
      <c r="D269" s="277" t="s">
        <v>1326</v>
      </c>
      <c r="F269" s="278" t="s">
        <v>377</v>
      </c>
      <c r="I269" s="92"/>
      <c r="L269" s="187"/>
      <c r="M269" s="279"/>
      <c r="N269" s="188"/>
      <c r="O269" s="188"/>
      <c r="P269" s="188"/>
      <c r="Q269" s="188"/>
      <c r="R269" s="188"/>
      <c r="S269" s="188"/>
      <c r="T269" s="280"/>
      <c r="AT269" s="176" t="s">
        <v>1326</v>
      </c>
      <c r="AU269" s="176" t="s">
        <v>1257</v>
      </c>
    </row>
    <row r="270" spans="2:65" s="186" customFormat="1" ht="16.5" customHeight="1">
      <c r="B270" s="187"/>
      <c r="C270" s="297" t="s">
        <v>1597</v>
      </c>
      <c r="D270" s="297" t="s">
        <v>1382</v>
      </c>
      <c r="E270" s="298" t="s">
        <v>378</v>
      </c>
      <c r="F270" s="299" t="s">
        <v>379</v>
      </c>
      <c r="G270" s="300" t="s">
        <v>1385</v>
      </c>
      <c r="H270" s="301">
        <v>4.8</v>
      </c>
      <c r="I270" s="95"/>
      <c r="J270" s="302">
        <f>ROUND(I270*H270,2)</f>
        <v>0</v>
      </c>
      <c r="K270" s="299" t="s">
        <v>1177</v>
      </c>
      <c r="L270" s="303"/>
      <c r="M270" s="304" t="s">
        <v>1177</v>
      </c>
      <c r="N270" s="305" t="s">
        <v>1219</v>
      </c>
      <c r="O270" s="188"/>
      <c r="P270" s="274">
        <f>O270*H270</f>
        <v>0</v>
      </c>
      <c r="Q270" s="274">
        <v>0.001</v>
      </c>
      <c r="R270" s="274">
        <f>Q270*H270</f>
        <v>0.0048</v>
      </c>
      <c r="S270" s="274">
        <v>0</v>
      </c>
      <c r="T270" s="275">
        <f>S270*H270</f>
        <v>0</v>
      </c>
      <c r="AR270" s="176" t="s">
        <v>1357</v>
      </c>
      <c r="AT270" s="176" t="s">
        <v>1382</v>
      </c>
      <c r="AU270" s="176" t="s">
        <v>1257</v>
      </c>
      <c r="AY270" s="176" t="s">
        <v>1317</v>
      </c>
      <c r="BE270" s="276">
        <f>IF(N270="základní",J270,0)</f>
        <v>0</v>
      </c>
      <c r="BF270" s="276">
        <f>IF(N270="snížená",J270,0)</f>
        <v>0</v>
      </c>
      <c r="BG270" s="276">
        <f>IF(N270="zákl. přenesená",J270,0)</f>
        <v>0</v>
      </c>
      <c r="BH270" s="276">
        <f>IF(N270="sníž. přenesená",J270,0)</f>
        <v>0</v>
      </c>
      <c r="BI270" s="276">
        <f>IF(N270="nulová",J270,0)</f>
        <v>0</v>
      </c>
      <c r="BJ270" s="176" t="s">
        <v>1196</v>
      </c>
      <c r="BK270" s="276">
        <f>ROUND(I270*H270,2)</f>
        <v>0</v>
      </c>
      <c r="BL270" s="176" t="s">
        <v>1324</v>
      </c>
      <c r="BM270" s="176" t="s">
        <v>380</v>
      </c>
    </row>
    <row r="271" spans="2:51" s="282" customFormat="1" ht="13.5">
      <c r="B271" s="281"/>
      <c r="D271" s="277" t="s">
        <v>1334</v>
      </c>
      <c r="E271" s="283" t="s">
        <v>1177</v>
      </c>
      <c r="F271" s="284" t="s">
        <v>381</v>
      </c>
      <c r="H271" s="285">
        <v>4.8</v>
      </c>
      <c r="I271" s="93"/>
      <c r="L271" s="281"/>
      <c r="M271" s="286"/>
      <c r="N271" s="287"/>
      <c r="O271" s="287"/>
      <c r="P271" s="287"/>
      <c r="Q271" s="287"/>
      <c r="R271" s="287"/>
      <c r="S271" s="287"/>
      <c r="T271" s="288"/>
      <c r="AT271" s="283" t="s">
        <v>1334</v>
      </c>
      <c r="AU271" s="283" t="s">
        <v>1257</v>
      </c>
      <c r="AV271" s="282" t="s">
        <v>1257</v>
      </c>
      <c r="AW271" s="282" t="s">
        <v>1211</v>
      </c>
      <c r="AX271" s="282" t="s">
        <v>1248</v>
      </c>
      <c r="AY271" s="283" t="s">
        <v>1317</v>
      </c>
    </row>
    <row r="272" spans="2:63" s="254" customFormat="1" ht="37.35" customHeight="1">
      <c r="B272" s="253"/>
      <c r="D272" s="255" t="s">
        <v>1247</v>
      </c>
      <c r="E272" s="256" t="s">
        <v>1637</v>
      </c>
      <c r="F272" s="256" t="s">
        <v>1638</v>
      </c>
      <c r="I272" s="90"/>
      <c r="J272" s="257">
        <f>BK272</f>
        <v>0</v>
      </c>
      <c r="L272" s="253"/>
      <c r="M272" s="258"/>
      <c r="N272" s="259"/>
      <c r="O272" s="259"/>
      <c r="P272" s="260">
        <f>SUM(P273:P274)</f>
        <v>0</v>
      </c>
      <c r="Q272" s="259"/>
      <c r="R272" s="260">
        <f>SUM(R273:R274)</f>
        <v>0</v>
      </c>
      <c r="S272" s="259"/>
      <c r="T272" s="261">
        <f>SUM(T273:T274)</f>
        <v>0</v>
      </c>
      <c r="AR272" s="255" t="s">
        <v>1324</v>
      </c>
      <c r="AT272" s="262" t="s">
        <v>1247</v>
      </c>
      <c r="AU272" s="262" t="s">
        <v>1248</v>
      </c>
      <c r="AY272" s="255" t="s">
        <v>1317</v>
      </c>
      <c r="BK272" s="263">
        <f>SUM(BK273:BK274)</f>
        <v>0</v>
      </c>
    </row>
    <row r="273" spans="2:65" s="186" customFormat="1" ht="16.5" customHeight="1">
      <c r="B273" s="187"/>
      <c r="C273" s="266" t="s">
        <v>1600</v>
      </c>
      <c r="D273" s="266" t="s">
        <v>1319</v>
      </c>
      <c r="E273" s="267" t="s">
        <v>1926</v>
      </c>
      <c r="F273" s="268" t="s">
        <v>1927</v>
      </c>
      <c r="G273" s="269" t="s">
        <v>1642</v>
      </c>
      <c r="H273" s="270">
        <v>467.408</v>
      </c>
      <c r="I273" s="91"/>
      <c r="J273" s="271">
        <f>ROUND(I273*H273,2)</f>
        <v>0</v>
      </c>
      <c r="K273" s="268" t="s">
        <v>1323</v>
      </c>
      <c r="L273" s="187"/>
      <c r="M273" s="272" t="s">
        <v>1177</v>
      </c>
      <c r="N273" s="273" t="s">
        <v>1219</v>
      </c>
      <c r="O273" s="188"/>
      <c r="P273" s="274">
        <f>O273*H273</f>
        <v>0</v>
      </c>
      <c r="Q273" s="274">
        <v>0</v>
      </c>
      <c r="R273" s="274">
        <f>Q273*H273</f>
        <v>0</v>
      </c>
      <c r="S273" s="274">
        <v>0</v>
      </c>
      <c r="T273" s="275">
        <f>S273*H273</f>
        <v>0</v>
      </c>
      <c r="AR273" s="176" t="s">
        <v>1324</v>
      </c>
      <c r="AT273" s="176" t="s">
        <v>1319</v>
      </c>
      <c r="AU273" s="176" t="s">
        <v>1196</v>
      </c>
      <c r="AY273" s="176" t="s">
        <v>1317</v>
      </c>
      <c r="BE273" s="276">
        <f>IF(N273="základní",J273,0)</f>
        <v>0</v>
      </c>
      <c r="BF273" s="276">
        <f>IF(N273="snížená",J273,0)</f>
        <v>0</v>
      </c>
      <c r="BG273" s="276">
        <f>IF(N273="zákl. přenesená",J273,0)</f>
        <v>0</v>
      </c>
      <c r="BH273" s="276">
        <f>IF(N273="sníž. přenesená",J273,0)</f>
        <v>0</v>
      </c>
      <c r="BI273" s="276">
        <f>IF(N273="nulová",J273,0)</f>
        <v>0</v>
      </c>
      <c r="BJ273" s="176" t="s">
        <v>1196</v>
      </c>
      <c r="BK273" s="276">
        <f>ROUND(I273*H273,2)</f>
        <v>0</v>
      </c>
      <c r="BL273" s="176" t="s">
        <v>1324</v>
      </c>
      <c r="BM273" s="176" t="s">
        <v>1604</v>
      </c>
    </row>
    <row r="274" spans="2:47" s="186" customFormat="1" ht="13.5">
      <c r="B274" s="187"/>
      <c r="D274" s="277" t="s">
        <v>1326</v>
      </c>
      <c r="F274" s="278" t="s">
        <v>1928</v>
      </c>
      <c r="I274" s="92"/>
      <c r="L274" s="187"/>
      <c r="M274" s="279"/>
      <c r="N274" s="188"/>
      <c r="O274" s="188"/>
      <c r="P274" s="188"/>
      <c r="Q274" s="188"/>
      <c r="R274" s="188"/>
      <c r="S274" s="188"/>
      <c r="T274" s="280"/>
      <c r="AT274" s="176" t="s">
        <v>1326</v>
      </c>
      <c r="AU274" s="176" t="s">
        <v>1196</v>
      </c>
    </row>
    <row r="275" spans="2:63" s="254" customFormat="1" ht="37.35" customHeight="1">
      <c r="B275" s="253"/>
      <c r="D275" s="255" t="s">
        <v>1247</v>
      </c>
      <c r="E275" s="256" t="s">
        <v>1382</v>
      </c>
      <c r="F275" s="256" t="s">
        <v>1929</v>
      </c>
      <c r="I275" s="90"/>
      <c r="J275" s="257">
        <f>BK275</f>
        <v>0</v>
      </c>
      <c r="L275" s="253"/>
      <c r="M275" s="258"/>
      <c r="N275" s="259"/>
      <c r="O275" s="259"/>
      <c r="P275" s="260">
        <f>P276+P282</f>
        <v>0</v>
      </c>
      <c r="Q275" s="259"/>
      <c r="R275" s="260">
        <f>R276+R282</f>
        <v>0.09419999999999999</v>
      </c>
      <c r="S275" s="259"/>
      <c r="T275" s="261">
        <f>T276+T282</f>
        <v>0</v>
      </c>
      <c r="AR275" s="255" t="s">
        <v>1329</v>
      </c>
      <c r="AT275" s="262" t="s">
        <v>1247</v>
      </c>
      <c r="AU275" s="262" t="s">
        <v>1248</v>
      </c>
      <c r="AY275" s="255" t="s">
        <v>1317</v>
      </c>
      <c r="BK275" s="263">
        <f>BK276+BK282</f>
        <v>0</v>
      </c>
    </row>
    <row r="276" spans="2:63" s="254" customFormat="1" ht="19.9" customHeight="1">
      <c r="B276" s="253"/>
      <c r="D276" s="255" t="s">
        <v>1247</v>
      </c>
      <c r="E276" s="264" t="s">
        <v>1930</v>
      </c>
      <c r="F276" s="264" t="s">
        <v>1931</v>
      </c>
      <c r="I276" s="90"/>
      <c r="J276" s="265">
        <f>BK276</f>
        <v>0</v>
      </c>
      <c r="L276" s="253"/>
      <c r="M276" s="258"/>
      <c r="N276" s="259"/>
      <c r="O276" s="259"/>
      <c r="P276" s="260">
        <f>SUM(P277:P281)</f>
        <v>0</v>
      </c>
      <c r="Q276" s="259"/>
      <c r="R276" s="260">
        <f>SUM(R277:R281)</f>
        <v>0.0078000000000000005</v>
      </c>
      <c r="S276" s="259"/>
      <c r="T276" s="261">
        <f>SUM(T277:T281)</f>
        <v>0</v>
      </c>
      <c r="AR276" s="255" t="s">
        <v>1329</v>
      </c>
      <c r="AT276" s="262" t="s">
        <v>1247</v>
      </c>
      <c r="AU276" s="262" t="s">
        <v>1196</v>
      </c>
      <c r="AY276" s="255" t="s">
        <v>1317</v>
      </c>
      <c r="BK276" s="263">
        <f>SUM(BK277:BK281)</f>
        <v>0</v>
      </c>
    </row>
    <row r="277" spans="2:65" s="186" customFormat="1" ht="25.5" customHeight="1">
      <c r="B277" s="187"/>
      <c r="C277" s="266" t="s">
        <v>1604</v>
      </c>
      <c r="D277" s="266" t="s">
        <v>1319</v>
      </c>
      <c r="E277" s="267" t="s">
        <v>1933</v>
      </c>
      <c r="F277" s="268" t="s">
        <v>1934</v>
      </c>
      <c r="G277" s="269" t="s">
        <v>1432</v>
      </c>
      <c r="H277" s="270">
        <v>195</v>
      </c>
      <c r="I277" s="91"/>
      <c r="J277" s="271">
        <f>ROUND(I277*H277,2)</f>
        <v>0</v>
      </c>
      <c r="K277" s="268" t="s">
        <v>1323</v>
      </c>
      <c r="L277" s="187"/>
      <c r="M277" s="272" t="s">
        <v>1177</v>
      </c>
      <c r="N277" s="273" t="s">
        <v>1219</v>
      </c>
      <c r="O277" s="188"/>
      <c r="P277" s="274">
        <f>O277*H277</f>
        <v>0</v>
      </c>
      <c r="Q277" s="274">
        <v>0</v>
      </c>
      <c r="R277" s="274">
        <f>Q277*H277</f>
        <v>0</v>
      </c>
      <c r="S277" s="274">
        <v>0</v>
      </c>
      <c r="T277" s="275">
        <f>S277*H277</f>
        <v>0</v>
      </c>
      <c r="AR277" s="176" t="s">
        <v>1626</v>
      </c>
      <c r="AT277" s="176" t="s">
        <v>1319</v>
      </c>
      <c r="AU277" s="176" t="s">
        <v>1257</v>
      </c>
      <c r="AY277" s="176" t="s">
        <v>1317</v>
      </c>
      <c r="BE277" s="276">
        <f>IF(N277="základní",J277,0)</f>
        <v>0</v>
      </c>
      <c r="BF277" s="276">
        <f>IF(N277="snížená",J277,0)</f>
        <v>0</v>
      </c>
      <c r="BG277" s="276">
        <f>IF(N277="zákl. přenesená",J277,0)</f>
        <v>0</v>
      </c>
      <c r="BH277" s="276">
        <f>IF(N277="sníž. přenesená",J277,0)</f>
        <v>0</v>
      </c>
      <c r="BI277" s="276">
        <f>IF(N277="nulová",J277,0)</f>
        <v>0</v>
      </c>
      <c r="BJ277" s="176" t="s">
        <v>1196</v>
      </c>
      <c r="BK277" s="276">
        <f>ROUND(I277*H277,2)</f>
        <v>0</v>
      </c>
      <c r="BL277" s="176" t="s">
        <v>1626</v>
      </c>
      <c r="BM277" s="176" t="s">
        <v>1608</v>
      </c>
    </row>
    <row r="278" spans="2:47" s="186" customFormat="1" ht="13.5">
      <c r="B278" s="187"/>
      <c r="D278" s="277" t="s">
        <v>1326</v>
      </c>
      <c r="F278" s="278" t="s">
        <v>1935</v>
      </c>
      <c r="I278" s="92"/>
      <c r="L278" s="187"/>
      <c r="M278" s="279"/>
      <c r="N278" s="188"/>
      <c r="O278" s="188"/>
      <c r="P278" s="188"/>
      <c r="Q278" s="188"/>
      <c r="R278" s="188"/>
      <c r="S278" s="188"/>
      <c r="T278" s="280"/>
      <c r="AT278" s="176" t="s">
        <v>1326</v>
      </c>
      <c r="AU278" s="176" t="s">
        <v>1257</v>
      </c>
    </row>
    <row r="279" spans="2:47" s="186" customFormat="1" ht="27">
      <c r="B279" s="187"/>
      <c r="D279" s="277" t="s">
        <v>1509</v>
      </c>
      <c r="F279" s="306" t="s">
        <v>1936</v>
      </c>
      <c r="I279" s="92"/>
      <c r="L279" s="187"/>
      <c r="M279" s="279"/>
      <c r="N279" s="188"/>
      <c r="O279" s="188"/>
      <c r="P279" s="188"/>
      <c r="Q279" s="188"/>
      <c r="R279" s="188"/>
      <c r="S279" s="188"/>
      <c r="T279" s="280"/>
      <c r="AT279" s="176" t="s">
        <v>1509</v>
      </c>
      <c r="AU279" s="176" t="s">
        <v>1257</v>
      </c>
    </row>
    <row r="280" spans="2:65" s="186" customFormat="1" ht="16.5" customHeight="1">
      <c r="B280" s="187"/>
      <c r="C280" s="297" t="s">
        <v>1608</v>
      </c>
      <c r="D280" s="297" t="s">
        <v>1382</v>
      </c>
      <c r="E280" s="298" t="s">
        <v>382</v>
      </c>
      <c r="F280" s="299" t="s">
        <v>383</v>
      </c>
      <c r="G280" s="300" t="s">
        <v>1432</v>
      </c>
      <c r="H280" s="301">
        <v>195</v>
      </c>
      <c r="I280" s="95"/>
      <c r="J280" s="302">
        <f>ROUND(I280*H280,2)</f>
        <v>0</v>
      </c>
      <c r="K280" s="299" t="s">
        <v>1323</v>
      </c>
      <c r="L280" s="303"/>
      <c r="M280" s="304" t="s">
        <v>1177</v>
      </c>
      <c r="N280" s="305" t="s">
        <v>1219</v>
      </c>
      <c r="O280" s="188"/>
      <c r="P280" s="274">
        <f>O280*H280</f>
        <v>0</v>
      </c>
      <c r="Q280" s="274">
        <v>4E-05</v>
      </c>
      <c r="R280" s="274">
        <f>Q280*H280</f>
        <v>0.0078000000000000005</v>
      </c>
      <c r="S280" s="274">
        <v>0</v>
      </c>
      <c r="T280" s="275">
        <f>S280*H280</f>
        <v>0</v>
      </c>
      <c r="AR280" s="176" t="s">
        <v>1940</v>
      </c>
      <c r="AT280" s="176" t="s">
        <v>1382</v>
      </c>
      <c r="AU280" s="176" t="s">
        <v>1257</v>
      </c>
      <c r="AY280" s="176" t="s">
        <v>1317</v>
      </c>
      <c r="BE280" s="276">
        <f>IF(N280="základní",J280,0)</f>
        <v>0</v>
      </c>
      <c r="BF280" s="276">
        <f>IF(N280="snížená",J280,0)</f>
        <v>0</v>
      </c>
      <c r="BG280" s="276">
        <f>IF(N280="zákl. přenesená",J280,0)</f>
        <v>0</v>
      </c>
      <c r="BH280" s="276">
        <f>IF(N280="sníž. přenesená",J280,0)</f>
        <v>0</v>
      </c>
      <c r="BI280" s="276">
        <f>IF(N280="nulová",J280,0)</f>
        <v>0</v>
      </c>
      <c r="BJ280" s="176" t="s">
        <v>1196</v>
      </c>
      <c r="BK280" s="276">
        <f>ROUND(I280*H280,2)</f>
        <v>0</v>
      </c>
      <c r="BL280" s="176" t="s">
        <v>1626</v>
      </c>
      <c r="BM280" s="176" t="s">
        <v>1615</v>
      </c>
    </row>
    <row r="281" spans="2:47" s="186" customFormat="1" ht="13.5">
      <c r="B281" s="187"/>
      <c r="D281" s="277" t="s">
        <v>1326</v>
      </c>
      <c r="F281" s="278" t="s">
        <v>384</v>
      </c>
      <c r="I281" s="92"/>
      <c r="L281" s="187"/>
      <c r="M281" s="279"/>
      <c r="N281" s="188"/>
      <c r="O281" s="188"/>
      <c r="P281" s="188"/>
      <c r="Q281" s="188"/>
      <c r="R281" s="188"/>
      <c r="S281" s="188"/>
      <c r="T281" s="280"/>
      <c r="AT281" s="176" t="s">
        <v>1326</v>
      </c>
      <c r="AU281" s="176" t="s">
        <v>1257</v>
      </c>
    </row>
    <row r="282" spans="2:63" s="254" customFormat="1" ht="29.85" customHeight="1">
      <c r="B282" s="253"/>
      <c r="D282" s="255" t="s">
        <v>1247</v>
      </c>
      <c r="E282" s="264" t="s">
        <v>1942</v>
      </c>
      <c r="F282" s="264" t="s">
        <v>1943</v>
      </c>
      <c r="I282" s="90"/>
      <c r="J282" s="265">
        <f>BK282</f>
        <v>0</v>
      </c>
      <c r="L282" s="253"/>
      <c r="M282" s="258"/>
      <c r="N282" s="259"/>
      <c r="O282" s="259"/>
      <c r="P282" s="260">
        <f>SUM(P283:P298)</f>
        <v>0</v>
      </c>
      <c r="Q282" s="259"/>
      <c r="R282" s="260">
        <f>SUM(R283:R298)</f>
        <v>0.08639999999999999</v>
      </c>
      <c r="S282" s="259"/>
      <c r="T282" s="261">
        <f>SUM(T283:T298)</f>
        <v>0</v>
      </c>
      <c r="AR282" s="255" t="s">
        <v>1329</v>
      </c>
      <c r="AT282" s="262" t="s">
        <v>1247</v>
      </c>
      <c r="AU282" s="262" t="s">
        <v>1196</v>
      </c>
      <c r="AY282" s="255" t="s">
        <v>1317</v>
      </c>
      <c r="BK282" s="263">
        <f>SUM(BK283:BK298)</f>
        <v>0</v>
      </c>
    </row>
    <row r="283" spans="2:65" s="186" customFormat="1" ht="16.5" customHeight="1">
      <c r="B283" s="187"/>
      <c r="C283" s="266" t="s">
        <v>1615</v>
      </c>
      <c r="D283" s="266" t="s">
        <v>1319</v>
      </c>
      <c r="E283" s="267" t="s">
        <v>385</v>
      </c>
      <c r="F283" s="268" t="s">
        <v>386</v>
      </c>
      <c r="G283" s="269" t="s">
        <v>1432</v>
      </c>
      <c r="H283" s="270">
        <v>4</v>
      </c>
      <c r="I283" s="91"/>
      <c r="J283" s="271">
        <f>ROUND(I283*H283,2)</f>
        <v>0</v>
      </c>
      <c r="K283" s="268" t="s">
        <v>1323</v>
      </c>
      <c r="L283" s="187"/>
      <c r="M283" s="272" t="s">
        <v>1177</v>
      </c>
      <c r="N283" s="273" t="s">
        <v>1219</v>
      </c>
      <c r="O283" s="188"/>
      <c r="P283" s="274">
        <f>O283*H283</f>
        <v>0</v>
      </c>
      <c r="Q283" s="274">
        <v>4E-05</v>
      </c>
      <c r="R283" s="274">
        <f>Q283*H283</f>
        <v>0.00016</v>
      </c>
      <c r="S283" s="274">
        <v>0</v>
      </c>
      <c r="T283" s="275">
        <f>S283*H283</f>
        <v>0</v>
      </c>
      <c r="AR283" s="176" t="s">
        <v>1626</v>
      </c>
      <c r="AT283" s="176" t="s">
        <v>1319</v>
      </c>
      <c r="AU283" s="176" t="s">
        <v>1257</v>
      </c>
      <c r="AY283" s="176" t="s">
        <v>1317</v>
      </c>
      <c r="BE283" s="276">
        <f>IF(N283="základní",J283,0)</f>
        <v>0</v>
      </c>
      <c r="BF283" s="276">
        <f>IF(N283="snížená",J283,0)</f>
        <v>0</v>
      </c>
      <c r="BG283" s="276">
        <f>IF(N283="zákl. přenesená",J283,0)</f>
        <v>0</v>
      </c>
      <c r="BH283" s="276">
        <f>IF(N283="sníž. přenesená",J283,0)</f>
        <v>0</v>
      </c>
      <c r="BI283" s="276">
        <f>IF(N283="nulová",J283,0)</f>
        <v>0</v>
      </c>
      <c r="BJ283" s="176" t="s">
        <v>1196</v>
      </c>
      <c r="BK283" s="276">
        <f>ROUND(I283*H283,2)</f>
        <v>0</v>
      </c>
      <c r="BL283" s="176" t="s">
        <v>1626</v>
      </c>
      <c r="BM283" s="176" t="s">
        <v>387</v>
      </c>
    </row>
    <row r="284" spans="2:47" s="186" customFormat="1" ht="13.5">
      <c r="B284" s="187"/>
      <c r="D284" s="277" t="s">
        <v>1326</v>
      </c>
      <c r="F284" s="278" t="s">
        <v>388</v>
      </c>
      <c r="I284" s="92"/>
      <c r="L284" s="187"/>
      <c r="M284" s="279"/>
      <c r="N284" s="188"/>
      <c r="O284" s="188"/>
      <c r="P284" s="188"/>
      <c r="Q284" s="188"/>
      <c r="R284" s="188"/>
      <c r="S284" s="188"/>
      <c r="T284" s="280"/>
      <c r="AT284" s="176" t="s">
        <v>1326</v>
      </c>
      <c r="AU284" s="176" t="s">
        <v>1257</v>
      </c>
    </row>
    <row r="285" spans="2:47" s="186" customFormat="1" ht="27">
      <c r="B285" s="187"/>
      <c r="D285" s="277" t="s">
        <v>1509</v>
      </c>
      <c r="F285" s="306" t="s">
        <v>389</v>
      </c>
      <c r="I285" s="92"/>
      <c r="L285" s="187"/>
      <c r="M285" s="279"/>
      <c r="N285" s="188"/>
      <c r="O285" s="188"/>
      <c r="P285" s="188"/>
      <c r="Q285" s="188"/>
      <c r="R285" s="188"/>
      <c r="S285" s="188"/>
      <c r="T285" s="280"/>
      <c r="AT285" s="176" t="s">
        <v>1509</v>
      </c>
      <c r="AU285" s="176" t="s">
        <v>1257</v>
      </c>
    </row>
    <row r="286" spans="2:65" s="186" customFormat="1" ht="16.5" customHeight="1">
      <c r="B286" s="187"/>
      <c r="C286" s="297" t="s">
        <v>1620</v>
      </c>
      <c r="D286" s="297" t="s">
        <v>1382</v>
      </c>
      <c r="E286" s="298" t="s">
        <v>390</v>
      </c>
      <c r="F286" s="299" t="s">
        <v>391</v>
      </c>
      <c r="G286" s="300" t="s">
        <v>1432</v>
      </c>
      <c r="H286" s="301">
        <v>4</v>
      </c>
      <c r="I286" s="95"/>
      <c r="J286" s="302">
        <f>ROUND(I286*H286,2)</f>
        <v>0</v>
      </c>
      <c r="K286" s="299" t="s">
        <v>1323</v>
      </c>
      <c r="L286" s="303"/>
      <c r="M286" s="304" t="s">
        <v>1177</v>
      </c>
      <c r="N286" s="305" t="s">
        <v>1219</v>
      </c>
      <c r="O286" s="188"/>
      <c r="P286" s="274">
        <f>O286*H286</f>
        <v>0</v>
      </c>
      <c r="Q286" s="274">
        <v>0.0108</v>
      </c>
      <c r="R286" s="274">
        <f>Q286*H286</f>
        <v>0.0432</v>
      </c>
      <c r="S286" s="274">
        <v>0</v>
      </c>
      <c r="T286" s="275">
        <f>S286*H286</f>
        <v>0</v>
      </c>
      <c r="AR286" s="176" t="s">
        <v>1940</v>
      </c>
      <c r="AT286" s="176" t="s">
        <v>1382</v>
      </c>
      <c r="AU286" s="176" t="s">
        <v>1257</v>
      </c>
      <c r="AY286" s="176" t="s">
        <v>1317</v>
      </c>
      <c r="BE286" s="276">
        <f>IF(N286="základní",J286,0)</f>
        <v>0</v>
      </c>
      <c r="BF286" s="276">
        <f>IF(N286="snížená",J286,0)</f>
        <v>0</v>
      </c>
      <c r="BG286" s="276">
        <f>IF(N286="zákl. přenesená",J286,0)</f>
        <v>0</v>
      </c>
      <c r="BH286" s="276">
        <f>IF(N286="sníž. přenesená",J286,0)</f>
        <v>0</v>
      </c>
      <c r="BI286" s="276">
        <f>IF(N286="nulová",J286,0)</f>
        <v>0</v>
      </c>
      <c r="BJ286" s="176" t="s">
        <v>1196</v>
      </c>
      <c r="BK286" s="276">
        <f>ROUND(I286*H286,2)</f>
        <v>0</v>
      </c>
      <c r="BL286" s="176" t="s">
        <v>1626</v>
      </c>
      <c r="BM286" s="176" t="s">
        <v>392</v>
      </c>
    </row>
    <row r="287" spans="2:47" s="186" customFormat="1" ht="13.5">
      <c r="B287" s="187"/>
      <c r="D287" s="277" t="s">
        <v>1326</v>
      </c>
      <c r="F287" s="278" t="s">
        <v>391</v>
      </c>
      <c r="I287" s="92"/>
      <c r="L287" s="187"/>
      <c r="M287" s="279"/>
      <c r="N287" s="188"/>
      <c r="O287" s="188"/>
      <c r="P287" s="188"/>
      <c r="Q287" s="188"/>
      <c r="R287" s="188"/>
      <c r="S287" s="188"/>
      <c r="T287" s="280"/>
      <c r="AT287" s="176" t="s">
        <v>1326</v>
      </c>
      <c r="AU287" s="176" t="s">
        <v>1257</v>
      </c>
    </row>
    <row r="288" spans="2:65" s="186" customFormat="1" ht="16.5" customHeight="1">
      <c r="B288" s="187"/>
      <c r="C288" s="266" t="s">
        <v>1626</v>
      </c>
      <c r="D288" s="266" t="s">
        <v>1319</v>
      </c>
      <c r="E288" s="267" t="s">
        <v>393</v>
      </c>
      <c r="F288" s="268" t="s">
        <v>394</v>
      </c>
      <c r="G288" s="269" t="s">
        <v>1432</v>
      </c>
      <c r="H288" s="270">
        <v>4</v>
      </c>
      <c r="I288" s="91"/>
      <c r="J288" s="271">
        <f>ROUND(I288*H288,2)</f>
        <v>0</v>
      </c>
      <c r="K288" s="268" t="s">
        <v>1323</v>
      </c>
      <c r="L288" s="187"/>
      <c r="M288" s="272" t="s">
        <v>1177</v>
      </c>
      <c r="N288" s="273" t="s">
        <v>1219</v>
      </c>
      <c r="O288" s="188"/>
      <c r="P288" s="274">
        <f>O288*H288</f>
        <v>0</v>
      </c>
      <c r="Q288" s="274">
        <v>0.00036</v>
      </c>
      <c r="R288" s="274">
        <f>Q288*H288</f>
        <v>0.00144</v>
      </c>
      <c r="S288" s="274">
        <v>0</v>
      </c>
      <c r="T288" s="275">
        <f>S288*H288</f>
        <v>0</v>
      </c>
      <c r="AR288" s="176" t="s">
        <v>1626</v>
      </c>
      <c r="AT288" s="176" t="s">
        <v>1319</v>
      </c>
      <c r="AU288" s="176" t="s">
        <v>1257</v>
      </c>
      <c r="AY288" s="176" t="s">
        <v>1317</v>
      </c>
      <c r="BE288" s="276">
        <f>IF(N288="základní",J288,0)</f>
        <v>0</v>
      </c>
      <c r="BF288" s="276">
        <f>IF(N288="snížená",J288,0)</f>
        <v>0</v>
      </c>
      <c r="BG288" s="276">
        <f>IF(N288="zákl. přenesená",J288,0)</f>
        <v>0</v>
      </c>
      <c r="BH288" s="276">
        <f>IF(N288="sníž. přenesená",J288,0)</f>
        <v>0</v>
      </c>
      <c r="BI288" s="276">
        <f>IF(N288="nulová",J288,0)</f>
        <v>0</v>
      </c>
      <c r="BJ288" s="176" t="s">
        <v>1196</v>
      </c>
      <c r="BK288" s="276">
        <f>ROUND(I288*H288,2)</f>
        <v>0</v>
      </c>
      <c r="BL288" s="176" t="s">
        <v>1626</v>
      </c>
      <c r="BM288" s="176" t="s">
        <v>395</v>
      </c>
    </row>
    <row r="289" spans="2:47" s="186" customFormat="1" ht="13.5">
      <c r="B289" s="187"/>
      <c r="D289" s="277" t="s">
        <v>1326</v>
      </c>
      <c r="F289" s="278" t="s">
        <v>396</v>
      </c>
      <c r="I289" s="92"/>
      <c r="L289" s="187"/>
      <c r="M289" s="279"/>
      <c r="N289" s="188"/>
      <c r="O289" s="188"/>
      <c r="P289" s="188"/>
      <c r="Q289" s="188"/>
      <c r="R289" s="188"/>
      <c r="S289" s="188"/>
      <c r="T289" s="280"/>
      <c r="AT289" s="176" t="s">
        <v>1326</v>
      </c>
      <c r="AU289" s="176" t="s">
        <v>1257</v>
      </c>
    </row>
    <row r="290" spans="2:47" s="186" customFormat="1" ht="27">
      <c r="B290" s="187"/>
      <c r="D290" s="277" t="s">
        <v>1509</v>
      </c>
      <c r="F290" s="306" t="s">
        <v>389</v>
      </c>
      <c r="I290" s="92"/>
      <c r="L290" s="187"/>
      <c r="M290" s="279"/>
      <c r="N290" s="188"/>
      <c r="O290" s="188"/>
      <c r="P290" s="188"/>
      <c r="Q290" s="188"/>
      <c r="R290" s="188"/>
      <c r="S290" s="188"/>
      <c r="T290" s="280"/>
      <c r="AT290" s="176" t="s">
        <v>1509</v>
      </c>
      <c r="AU290" s="176" t="s">
        <v>1257</v>
      </c>
    </row>
    <row r="291" spans="2:65" s="186" customFormat="1" ht="16.5" customHeight="1">
      <c r="B291" s="187"/>
      <c r="C291" s="297" t="s">
        <v>1632</v>
      </c>
      <c r="D291" s="297" t="s">
        <v>1382</v>
      </c>
      <c r="E291" s="298" t="s">
        <v>397</v>
      </c>
      <c r="F291" s="299" t="s">
        <v>398</v>
      </c>
      <c r="G291" s="300" t="s">
        <v>1432</v>
      </c>
      <c r="H291" s="301">
        <v>4</v>
      </c>
      <c r="I291" s="95"/>
      <c r="J291" s="302">
        <f>ROUND(I291*H291,2)</f>
        <v>0</v>
      </c>
      <c r="K291" s="299" t="s">
        <v>1177</v>
      </c>
      <c r="L291" s="303"/>
      <c r="M291" s="304" t="s">
        <v>1177</v>
      </c>
      <c r="N291" s="305" t="s">
        <v>1219</v>
      </c>
      <c r="O291" s="188"/>
      <c r="P291" s="274">
        <f>O291*H291</f>
        <v>0</v>
      </c>
      <c r="Q291" s="274">
        <v>0</v>
      </c>
      <c r="R291" s="274">
        <f>Q291*H291</f>
        <v>0</v>
      </c>
      <c r="S291" s="274">
        <v>0</v>
      </c>
      <c r="T291" s="275">
        <f>S291*H291</f>
        <v>0</v>
      </c>
      <c r="AR291" s="176" t="s">
        <v>1940</v>
      </c>
      <c r="AT291" s="176" t="s">
        <v>1382</v>
      </c>
      <c r="AU291" s="176" t="s">
        <v>1257</v>
      </c>
      <c r="AY291" s="176" t="s">
        <v>1317</v>
      </c>
      <c r="BE291" s="276">
        <f>IF(N291="základní",J291,0)</f>
        <v>0</v>
      </c>
      <c r="BF291" s="276">
        <f>IF(N291="snížená",J291,0)</f>
        <v>0</v>
      </c>
      <c r="BG291" s="276">
        <f>IF(N291="zákl. přenesená",J291,0)</f>
        <v>0</v>
      </c>
      <c r="BH291" s="276">
        <f>IF(N291="sníž. přenesená",J291,0)</f>
        <v>0</v>
      </c>
      <c r="BI291" s="276">
        <f>IF(N291="nulová",J291,0)</f>
        <v>0</v>
      </c>
      <c r="BJ291" s="176" t="s">
        <v>1196</v>
      </c>
      <c r="BK291" s="276">
        <f>ROUND(I291*H291,2)</f>
        <v>0</v>
      </c>
      <c r="BL291" s="176" t="s">
        <v>1626</v>
      </c>
      <c r="BM291" s="176" t="s">
        <v>1639</v>
      </c>
    </row>
    <row r="292" spans="2:47" s="186" customFormat="1" ht="13.5">
      <c r="B292" s="187"/>
      <c r="D292" s="277" t="s">
        <v>1326</v>
      </c>
      <c r="F292" s="278" t="s">
        <v>398</v>
      </c>
      <c r="I292" s="92"/>
      <c r="L292" s="187"/>
      <c r="M292" s="279"/>
      <c r="N292" s="188"/>
      <c r="O292" s="188"/>
      <c r="P292" s="188"/>
      <c r="Q292" s="188"/>
      <c r="R292" s="188"/>
      <c r="S292" s="188"/>
      <c r="T292" s="280"/>
      <c r="AT292" s="176" t="s">
        <v>1326</v>
      </c>
      <c r="AU292" s="176" t="s">
        <v>1257</v>
      </c>
    </row>
    <row r="293" spans="2:65" s="186" customFormat="1" ht="16.5" customHeight="1">
      <c r="B293" s="187"/>
      <c r="C293" s="266" t="s">
        <v>1639</v>
      </c>
      <c r="D293" s="266" t="s">
        <v>1319</v>
      </c>
      <c r="E293" s="267" t="s">
        <v>1954</v>
      </c>
      <c r="F293" s="268" t="s">
        <v>1955</v>
      </c>
      <c r="G293" s="269" t="s">
        <v>1432</v>
      </c>
      <c r="H293" s="270">
        <v>4</v>
      </c>
      <c r="I293" s="91"/>
      <c r="J293" s="271">
        <f>ROUND(I293*H293,2)</f>
        <v>0</v>
      </c>
      <c r="K293" s="268" t="s">
        <v>1323</v>
      </c>
      <c r="L293" s="187"/>
      <c r="M293" s="272" t="s">
        <v>1177</v>
      </c>
      <c r="N293" s="273" t="s">
        <v>1219</v>
      </c>
      <c r="O293" s="188"/>
      <c r="P293" s="274">
        <f>O293*H293</f>
        <v>0</v>
      </c>
      <c r="Q293" s="274">
        <v>0.00492</v>
      </c>
      <c r="R293" s="274">
        <f>Q293*H293</f>
        <v>0.01968</v>
      </c>
      <c r="S293" s="274">
        <v>0</v>
      </c>
      <c r="T293" s="275">
        <f>S293*H293</f>
        <v>0</v>
      </c>
      <c r="AR293" s="176" t="s">
        <v>1626</v>
      </c>
      <c r="AT293" s="176" t="s">
        <v>1319</v>
      </c>
      <c r="AU293" s="176" t="s">
        <v>1257</v>
      </c>
      <c r="AY293" s="176" t="s">
        <v>1317</v>
      </c>
      <c r="BE293" s="276">
        <f>IF(N293="základní",J293,0)</f>
        <v>0</v>
      </c>
      <c r="BF293" s="276">
        <f>IF(N293="snížená",J293,0)</f>
        <v>0</v>
      </c>
      <c r="BG293" s="276">
        <f>IF(N293="zákl. přenesená",J293,0)</f>
        <v>0</v>
      </c>
      <c r="BH293" s="276">
        <f>IF(N293="sníž. přenesená",J293,0)</f>
        <v>0</v>
      </c>
      <c r="BI293" s="276">
        <f>IF(N293="nulová",J293,0)</f>
        <v>0</v>
      </c>
      <c r="BJ293" s="176" t="s">
        <v>1196</v>
      </c>
      <c r="BK293" s="276">
        <f>ROUND(I293*H293,2)</f>
        <v>0</v>
      </c>
      <c r="BL293" s="176" t="s">
        <v>1626</v>
      </c>
      <c r="BM293" s="176" t="s">
        <v>1916</v>
      </c>
    </row>
    <row r="294" spans="2:47" s="186" customFormat="1" ht="13.5">
      <c r="B294" s="187"/>
      <c r="D294" s="277" t="s">
        <v>1326</v>
      </c>
      <c r="F294" s="278" t="s">
        <v>1956</v>
      </c>
      <c r="I294" s="92"/>
      <c r="L294" s="187"/>
      <c r="M294" s="279"/>
      <c r="N294" s="188"/>
      <c r="O294" s="188"/>
      <c r="P294" s="188"/>
      <c r="Q294" s="188"/>
      <c r="R294" s="188"/>
      <c r="S294" s="188"/>
      <c r="T294" s="280"/>
      <c r="AT294" s="176" t="s">
        <v>1326</v>
      </c>
      <c r="AU294" s="176" t="s">
        <v>1257</v>
      </c>
    </row>
    <row r="295" spans="2:47" s="186" customFormat="1" ht="27">
      <c r="B295" s="187"/>
      <c r="D295" s="277" t="s">
        <v>1509</v>
      </c>
      <c r="F295" s="306" t="s">
        <v>1957</v>
      </c>
      <c r="I295" s="92"/>
      <c r="L295" s="187"/>
      <c r="M295" s="279"/>
      <c r="N295" s="188"/>
      <c r="O295" s="188"/>
      <c r="P295" s="188"/>
      <c r="Q295" s="188"/>
      <c r="R295" s="188"/>
      <c r="S295" s="188"/>
      <c r="T295" s="280"/>
      <c r="AT295" s="176" t="s">
        <v>1509</v>
      </c>
      <c r="AU295" s="176" t="s">
        <v>1257</v>
      </c>
    </row>
    <row r="296" spans="2:65" s="186" customFormat="1" ht="16.5" customHeight="1">
      <c r="B296" s="187"/>
      <c r="C296" s="266" t="s">
        <v>1916</v>
      </c>
      <c r="D296" s="266" t="s">
        <v>1319</v>
      </c>
      <c r="E296" s="267" t="s">
        <v>399</v>
      </c>
      <c r="F296" s="268" t="s">
        <v>400</v>
      </c>
      <c r="G296" s="269" t="s">
        <v>1432</v>
      </c>
      <c r="H296" s="270">
        <v>4</v>
      </c>
      <c r="I296" s="91"/>
      <c r="J296" s="271">
        <f>ROUND(I296*H296,2)</f>
        <v>0</v>
      </c>
      <c r="K296" s="268" t="s">
        <v>1323</v>
      </c>
      <c r="L296" s="187"/>
      <c r="M296" s="272" t="s">
        <v>1177</v>
      </c>
      <c r="N296" s="273" t="s">
        <v>1219</v>
      </c>
      <c r="O296" s="188"/>
      <c r="P296" s="274">
        <f>O296*H296</f>
        <v>0</v>
      </c>
      <c r="Q296" s="274">
        <v>0.00548</v>
      </c>
      <c r="R296" s="274">
        <f>Q296*H296</f>
        <v>0.02192</v>
      </c>
      <c r="S296" s="274">
        <v>0</v>
      </c>
      <c r="T296" s="275">
        <f>S296*H296</f>
        <v>0</v>
      </c>
      <c r="AR296" s="176" t="s">
        <v>1626</v>
      </c>
      <c r="AT296" s="176" t="s">
        <v>1319</v>
      </c>
      <c r="AU296" s="176" t="s">
        <v>1257</v>
      </c>
      <c r="AY296" s="176" t="s">
        <v>1317</v>
      </c>
      <c r="BE296" s="276">
        <f>IF(N296="základní",J296,0)</f>
        <v>0</v>
      </c>
      <c r="BF296" s="276">
        <f>IF(N296="snížená",J296,0)</f>
        <v>0</v>
      </c>
      <c r="BG296" s="276">
        <f>IF(N296="zákl. přenesená",J296,0)</f>
        <v>0</v>
      </c>
      <c r="BH296" s="276">
        <f>IF(N296="sníž. přenesená",J296,0)</f>
        <v>0</v>
      </c>
      <c r="BI296" s="276">
        <f>IF(N296="nulová",J296,0)</f>
        <v>0</v>
      </c>
      <c r="BJ296" s="176" t="s">
        <v>1196</v>
      </c>
      <c r="BK296" s="276">
        <f>ROUND(I296*H296,2)</f>
        <v>0</v>
      </c>
      <c r="BL296" s="176" t="s">
        <v>1626</v>
      </c>
      <c r="BM296" s="176" t="s">
        <v>1920</v>
      </c>
    </row>
    <row r="297" spans="2:47" s="186" customFormat="1" ht="13.5">
      <c r="B297" s="187"/>
      <c r="D297" s="277" t="s">
        <v>1326</v>
      </c>
      <c r="F297" s="278" t="s">
        <v>1956</v>
      </c>
      <c r="I297" s="92"/>
      <c r="L297" s="187"/>
      <c r="M297" s="279"/>
      <c r="N297" s="188"/>
      <c r="O297" s="188"/>
      <c r="P297" s="188"/>
      <c r="Q297" s="188"/>
      <c r="R297" s="188"/>
      <c r="S297" s="188"/>
      <c r="T297" s="280"/>
      <c r="AT297" s="176" t="s">
        <v>1326</v>
      </c>
      <c r="AU297" s="176" t="s">
        <v>1257</v>
      </c>
    </row>
    <row r="298" spans="2:47" s="186" customFormat="1" ht="27">
      <c r="B298" s="187"/>
      <c r="D298" s="277" t="s">
        <v>1509</v>
      </c>
      <c r="F298" s="306" t="s">
        <v>401</v>
      </c>
      <c r="I298" s="92"/>
      <c r="L298" s="187"/>
      <c r="M298" s="279"/>
      <c r="N298" s="188"/>
      <c r="O298" s="188"/>
      <c r="P298" s="188"/>
      <c r="Q298" s="188"/>
      <c r="R298" s="188"/>
      <c r="S298" s="188"/>
      <c r="T298" s="280"/>
      <c r="AT298" s="176" t="s">
        <v>1509</v>
      </c>
      <c r="AU298" s="176" t="s">
        <v>1257</v>
      </c>
    </row>
    <row r="299" spans="2:63" s="254" customFormat="1" ht="37.35" customHeight="1">
      <c r="B299" s="253"/>
      <c r="D299" s="255" t="s">
        <v>1247</v>
      </c>
      <c r="E299" s="256" t="s">
        <v>402</v>
      </c>
      <c r="F299" s="256" t="s">
        <v>403</v>
      </c>
      <c r="I299" s="90"/>
      <c r="J299" s="257">
        <f>BK299</f>
        <v>0</v>
      </c>
      <c r="L299" s="253"/>
      <c r="M299" s="258"/>
      <c r="N299" s="259"/>
      <c r="O299" s="259"/>
      <c r="P299" s="260">
        <f>P300</f>
        <v>0</v>
      </c>
      <c r="Q299" s="259"/>
      <c r="R299" s="260">
        <f>R300</f>
        <v>0</v>
      </c>
      <c r="S299" s="259"/>
      <c r="T299" s="261">
        <f>T300</f>
        <v>0</v>
      </c>
      <c r="AR299" s="255" t="s">
        <v>1324</v>
      </c>
      <c r="AT299" s="262" t="s">
        <v>1247</v>
      </c>
      <c r="AU299" s="262" t="s">
        <v>1248</v>
      </c>
      <c r="AY299" s="255" t="s">
        <v>1317</v>
      </c>
      <c r="BK299" s="263">
        <f>BK300</f>
        <v>0</v>
      </c>
    </row>
    <row r="300" spans="2:63" s="254" customFormat="1" ht="19.9" customHeight="1">
      <c r="B300" s="253"/>
      <c r="D300" s="255" t="s">
        <v>1247</v>
      </c>
      <c r="E300" s="264" t="s">
        <v>404</v>
      </c>
      <c r="F300" s="264" t="s">
        <v>405</v>
      </c>
      <c r="I300" s="90"/>
      <c r="J300" s="265">
        <f>BK300</f>
        <v>0</v>
      </c>
      <c r="L300" s="253"/>
      <c r="M300" s="258"/>
      <c r="N300" s="259"/>
      <c r="O300" s="259"/>
      <c r="P300" s="260">
        <f>SUM(P301:P306)</f>
        <v>0</v>
      </c>
      <c r="Q300" s="259"/>
      <c r="R300" s="260">
        <f>SUM(R301:R306)</f>
        <v>0</v>
      </c>
      <c r="S300" s="259"/>
      <c r="T300" s="261">
        <f>SUM(T301:T306)</f>
        <v>0</v>
      </c>
      <c r="AR300" s="255" t="s">
        <v>1324</v>
      </c>
      <c r="AT300" s="262" t="s">
        <v>1247</v>
      </c>
      <c r="AU300" s="262" t="s">
        <v>1196</v>
      </c>
      <c r="AY300" s="255" t="s">
        <v>1317</v>
      </c>
      <c r="BK300" s="263">
        <f>SUM(BK301:BK306)</f>
        <v>0</v>
      </c>
    </row>
    <row r="301" spans="2:65" s="186" customFormat="1" ht="16.5" customHeight="1">
      <c r="B301" s="187"/>
      <c r="C301" s="266" t="s">
        <v>1920</v>
      </c>
      <c r="D301" s="266" t="s">
        <v>1319</v>
      </c>
      <c r="E301" s="267" t="s">
        <v>406</v>
      </c>
      <c r="F301" s="268" t="s">
        <v>407</v>
      </c>
      <c r="G301" s="269" t="s">
        <v>1432</v>
      </c>
      <c r="H301" s="270">
        <v>67</v>
      </c>
      <c r="I301" s="91"/>
      <c r="J301" s="271">
        <f>ROUND(I301*H301,2)</f>
        <v>0</v>
      </c>
      <c r="K301" s="268" t="s">
        <v>1323</v>
      </c>
      <c r="L301" s="187"/>
      <c r="M301" s="272" t="s">
        <v>1177</v>
      </c>
      <c r="N301" s="273" t="s">
        <v>1219</v>
      </c>
      <c r="O301" s="188"/>
      <c r="P301" s="274">
        <f>O301*H301</f>
        <v>0</v>
      </c>
      <c r="Q301" s="274">
        <v>0</v>
      </c>
      <c r="R301" s="274">
        <f>Q301*H301</f>
        <v>0</v>
      </c>
      <c r="S301" s="274">
        <v>0</v>
      </c>
      <c r="T301" s="275">
        <f>S301*H301</f>
        <v>0</v>
      </c>
      <c r="AR301" s="176" t="s">
        <v>408</v>
      </c>
      <c r="AT301" s="176" t="s">
        <v>1319</v>
      </c>
      <c r="AU301" s="176" t="s">
        <v>1257</v>
      </c>
      <c r="AY301" s="176" t="s">
        <v>1317</v>
      </c>
      <c r="BE301" s="276">
        <f>IF(N301="základní",J301,0)</f>
        <v>0</v>
      </c>
      <c r="BF301" s="276">
        <f>IF(N301="snížená",J301,0)</f>
        <v>0</v>
      </c>
      <c r="BG301" s="276">
        <f>IF(N301="zákl. přenesená",J301,0)</f>
        <v>0</v>
      </c>
      <c r="BH301" s="276">
        <f>IF(N301="sníž. přenesená",J301,0)</f>
        <v>0</v>
      </c>
      <c r="BI301" s="276">
        <f>IF(N301="nulová",J301,0)</f>
        <v>0</v>
      </c>
      <c r="BJ301" s="176" t="s">
        <v>1196</v>
      </c>
      <c r="BK301" s="276">
        <f>ROUND(I301*H301,2)</f>
        <v>0</v>
      </c>
      <c r="BL301" s="176" t="s">
        <v>408</v>
      </c>
      <c r="BM301" s="176" t="s">
        <v>1925</v>
      </c>
    </row>
    <row r="302" spans="2:47" s="186" customFormat="1" ht="13.5">
      <c r="B302" s="187"/>
      <c r="D302" s="277" t="s">
        <v>1326</v>
      </c>
      <c r="F302" s="278" t="s">
        <v>409</v>
      </c>
      <c r="I302" s="92"/>
      <c r="L302" s="187"/>
      <c r="M302" s="279"/>
      <c r="N302" s="188"/>
      <c r="O302" s="188"/>
      <c r="P302" s="188"/>
      <c r="Q302" s="188"/>
      <c r="R302" s="188"/>
      <c r="S302" s="188"/>
      <c r="T302" s="280"/>
      <c r="AT302" s="176" t="s">
        <v>1326</v>
      </c>
      <c r="AU302" s="176" t="s">
        <v>1257</v>
      </c>
    </row>
    <row r="303" spans="2:47" s="186" customFormat="1" ht="27">
      <c r="B303" s="187"/>
      <c r="D303" s="277" t="s">
        <v>1509</v>
      </c>
      <c r="F303" s="306" t="s">
        <v>410</v>
      </c>
      <c r="I303" s="92"/>
      <c r="L303" s="187"/>
      <c r="M303" s="279"/>
      <c r="N303" s="188"/>
      <c r="O303" s="188"/>
      <c r="P303" s="188"/>
      <c r="Q303" s="188"/>
      <c r="R303" s="188"/>
      <c r="S303" s="188"/>
      <c r="T303" s="280"/>
      <c r="AT303" s="176" t="s">
        <v>1509</v>
      </c>
      <c r="AU303" s="176" t="s">
        <v>1257</v>
      </c>
    </row>
    <row r="304" spans="2:65" s="186" customFormat="1" ht="16.5" customHeight="1">
      <c r="B304" s="187"/>
      <c r="C304" s="266" t="s">
        <v>1925</v>
      </c>
      <c r="D304" s="266" t="s">
        <v>1319</v>
      </c>
      <c r="E304" s="267" t="s">
        <v>411</v>
      </c>
      <c r="F304" s="268" t="s">
        <v>412</v>
      </c>
      <c r="G304" s="269" t="s">
        <v>1432</v>
      </c>
      <c r="H304" s="270">
        <v>147</v>
      </c>
      <c r="I304" s="91"/>
      <c r="J304" s="271">
        <f>ROUND(I304*H304,2)</f>
        <v>0</v>
      </c>
      <c r="K304" s="268" t="s">
        <v>1323</v>
      </c>
      <c r="L304" s="187"/>
      <c r="M304" s="272" t="s">
        <v>1177</v>
      </c>
      <c r="N304" s="273" t="s">
        <v>1219</v>
      </c>
      <c r="O304" s="188"/>
      <c r="P304" s="274">
        <f>O304*H304</f>
        <v>0</v>
      </c>
      <c r="Q304" s="274">
        <v>0</v>
      </c>
      <c r="R304" s="274">
        <f>Q304*H304</f>
        <v>0</v>
      </c>
      <c r="S304" s="274">
        <v>0</v>
      </c>
      <c r="T304" s="275">
        <f>S304*H304</f>
        <v>0</v>
      </c>
      <c r="AR304" s="176" t="s">
        <v>408</v>
      </c>
      <c r="AT304" s="176" t="s">
        <v>1319</v>
      </c>
      <c r="AU304" s="176" t="s">
        <v>1257</v>
      </c>
      <c r="AY304" s="176" t="s">
        <v>1317</v>
      </c>
      <c r="BE304" s="276">
        <f>IF(N304="základní",J304,0)</f>
        <v>0</v>
      </c>
      <c r="BF304" s="276">
        <f>IF(N304="snížená",J304,0)</f>
        <v>0</v>
      </c>
      <c r="BG304" s="276">
        <f>IF(N304="zákl. přenesená",J304,0)</f>
        <v>0</v>
      </c>
      <c r="BH304" s="276">
        <f>IF(N304="sníž. přenesená",J304,0)</f>
        <v>0</v>
      </c>
      <c r="BI304" s="276">
        <f>IF(N304="nulová",J304,0)</f>
        <v>0</v>
      </c>
      <c r="BJ304" s="176" t="s">
        <v>1196</v>
      </c>
      <c r="BK304" s="276">
        <f>ROUND(I304*H304,2)</f>
        <v>0</v>
      </c>
      <c r="BL304" s="176" t="s">
        <v>408</v>
      </c>
      <c r="BM304" s="176" t="s">
        <v>1932</v>
      </c>
    </row>
    <row r="305" spans="2:47" s="186" customFormat="1" ht="13.5">
      <c r="B305" s="187"/>
      <c r="D305" s="277" t="s">
        <v>1326</v>
      </c>
      <c r="F305" s="278" t="s">
        <v>409</v>
      </c>
      <c r="L305" s="187"/>
      <c r="M305" s="279"/>
      <c r="N305" s="188"/>
      <c r="O305" s="188"/>
      <c r="P305" s="188"/>
      <c r="Q305" s="188"/>
      <c r="R305" s="188"/>
      <c r="S305" s="188"/>
      <c r="T305" s="280"/>
      <c r="AT305" s="176" t="s">
        <v>1326</v>
      </c>
      <c r="AU305" s="176" t="s">
        <v>1257</v>
      </c>
    </row>
    <row r="306" spans="2:47" s="186" customFormat="1" ht="27">
      <c r="B306" s="187"/>
      <c r="D306" s="277" t="s">
        <v>1509</v>
      </c>
      <c r="F306" s="306" t="s">
        <v>413</v>
      </c>
      <c r="L306" s="187"/>
      <c r="M306" s="307"/>
      <c r="N306" s="308"/>
      <c r="O306" s="308"/>
      <c r="P306" s="308"/>
      <c r="Q306" s="308"/>
      <c r="R306" s="308"/>
      <c r="S306" s="308"/>
      <c r="T306" s="309"/>
      <c r="AT306" s="176" t="s">
        <v>1509</v>
      </c>
      <c r="AU306" s="176" t="s">
        <v>1257</v>
      </c>
    </row>
    <row r="307" spans="2:12" s="186" customFormat="1" ht="6.95" customHeight="1">
      <c r="B307" s="211"/>
      <c r="C307" s="212"/>
      <c r="D307" s="212"/>
      <c r="E307" s="212"/>
      <c r="F307" s="212"/>
      <c r="G307" s="212"/>
      <c r="H307" s="212"/>
      <c r="I307" s="212"/>
      <c r="J307" s="212"/>
      <c r="K307" s="212"/>
      <c r="L307" s="187"/>
    </row>
  </sheetData>
  <sheetProtection password="C797" sheet="1"/>
  <autoFilter ref="C86:K306"/>
  <mergeCells count="10">
    <mergeCell ref="E79:H79"/>
    <mergeCell ref="G1:H1"/>
    <mergeCell ref="E45:H45"/>
    <mergeCell ref="E47:H47"/>
    <mergeCell ref="L2:V2"/>
    <mergeCell ref="E7:H7"/>
    <mergeCell ref="E9:H9"/>
    <mergeCell ref="E24:H24"/>
    <mergeCell ref="J51:J52"/>
    <mergeCell ref="E77:H77"/>
  </mergeCells>
  <hyperlinks>
    <hyperlink ref="F1:G1" location="C2" display="1) Krycí list soupisu"/>
    <hyperlink ref="G1:H1" location="C54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54"/>
  <sheetViews>
    <sheetView showGridLines="0" workbookViewId="0" topLeftCell="A1">
      <pane ySplit="1" topLeftCell="A238" activePane="bottomLeft" state="frozen"/>
      <selection pane="bottomLeft" activeCell="F240" sqref="F240"/>
    </sheetView>
  </sheetViews>
  <sheetFormatPr defaultColWidth="9.33203125" defaultRowHeight="13.5"/>
  <cols>
    <col min="1" max="1" width="8.33203125" style="175" customWidth="1"/>
    <col min="2" max="2" width="1.66796875" style="175" customWidth="1"/>
    <col min="3" max="3" width="4.16015625" style="175" customWidth="1"/>
    <col min="4" max="4" width="4.33203125" style="175" customWidth="1"/>
    <col min="5" max="5" width="17.16015625" style="175" customWidth="1"/>
    <col min="6" max="6" width="75" style="175" customWidth="1"/>
    <col min="7" max="7" width="8.66015625" style="175" customWidth="1"/>
    <col min="8" max="8" width="11.16015625" style="175" customWidth="1"/>
    <col min="9" max="9" width="12.66015625" style="175" customWidth="1"/>
    <col min="10" max="10" width="23.5" style="175" customWidth="1"/>
    <col min="11" max="11" width="15.5" style="175" customWidth="1"/>
    <col min="12" max="12" width="9.33203125" style="175" customWidth="1"/>
    <col min="13" max="18" width="9.33203125" style="175" hidden="1" customWidth="1"/>
    <col min="19" max="19" width="8.16015625" style="175" hidden="1" customWidth="1"/>
    <col min="20" max="20" width="29.66015625" style="175" hidden="1" customWidth="1"/>
    <col min="21" max="21" width="16.33203125" style="175" hidden="1" customWidth="1"/>
    <col min="22" max="22" width="12.33203125" style="175" customWidth="1"/>
    <col min="23" max="23" width="16.33203125" style="175" customWidth="1"/>
    <col min="24" max="24" width="12.33203125" style="175" customWidth="1"/>
    <col min="25" max="25" width="15" style="175" customWidth="1"/>
    <col min="26" max="26" width="11" style="175" customWidth="1"/>
    <col min="27" max="27" width="15" style="175" customWidth="1"/>
    <col min="28" max="28" width="16.33203125" style="175" customWidth="1"/>
    <col min="29" max="29" width="11" style="175" customWidth="1"/>
    <col min="30" max="30" width="15" style="175" customWidth="1"/>
    <col min="31" max="31" width="16.33203125" style="175" customWidth="1"/>
    <col min="32" max="43" width="9.33203125" style="175" customWidth="1"/>
    <col min="44" max="65" width="9.33203125" style="175" hidden="1" customWidth="1"/>
    <col min="66" max="16384" width="9.33203125" style="175" customWidth="1"/>
  </cols>
  <sheetData>
    <row r="1" spans="1:70" ht="21.75" customHeight="1">
      <c r="A1" s="89"/>
      <c r="B1" s="8"/>
      <c r="C1" s="8"/>
      <c r="D1" s="9" t="s">
        <v>1173</v>
      </c>
      <c r="E1" s="8"/>
      <c r="F1" s="173" t="s">
        <v>1279</v>
      </c>
      <c r="G1" s="357" t="s">
        <v>1280</v>
      </c>
      <c r="H1" s="357"/>
      <c r="I1" s="8"/>
      <c r="J1" s="173" t="s">
        <v>1281</v>
      </c>
      <c r="K1" s="9" t="s">
        <v>1282</v>
      </c>
      <c r="L1" s="173" t="s">
        <v>1283</v>
      </c>
      <c r="M1" s="173"/>
      <c r="N1" s="173"/>
      <c r="O1" s="173"/>
      <c r="P1" s="173"/>
      <c r="Q1" s="173"/>
      <c r="R1" s="173"/>
      <c r="S1" s="173"/>
      <c r="T1" s="173"/>
      <c r="U1" s="174"/>
      <c r="V1" s="174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</row>
    <row r="2" spans="3:46" ht="36.95" customHeight="1">
      <c r="L2" s="362" t="s">
        <v>1180</v>
      </c>
      <c r="M2" s="363"/>
      <c r="N2" s="363"/>
      <c r="O2" s="363"/>
      <c r="P2" s="363"/>
      <c r="Q2" s="363"/>
      <c r="R2" s="363"/>
      <c r="S2" s="363"/>
      <c r="T2" s="363"/>
      <c r="U2" s="363"/>
      <c r="V2" s="363"/>
      <c r="AT2" s="176" t="s">
        <v>1266</v>
      </c>
    </row>
    <row r="3" spans="2:46" ht="6.95" customHeight="1">
      <c r="B3" s="177"/>
      <c r="C3" s="178"/>
      <c r="D3" s="178"/>
      <c r="E3" s="178"/>
      <c r="F3" s="178"/>
      <c r="G3" s="178"/>
      <c r="H3" s="178"/>
      <c r="I3" s="178"/>
      <c r="J3" s="178"/>
      <c r="K3" s="179"/>
      <c r="AT3" s="176" t="s">
        <v>1257</v>
      </c>
    </row>
    <row r="4" spans="2:46" ht="36.95" customHeight="1">
      <c r="B4" s="180"/>
      <c r="C4" s="181"/>
      <c r="D4" s="182" t="s">
        <v>1284</v>
      </c>
      <c r="E4" s="181"/>
      <c r="F4" s="181"/>
      <c r="G4" s="181"/>
      <c r="H4" s="181"/>
      <c r="I4" s="181"/>
      <c r="J4" s="181"/>
      <c r="K4" s="183"/>
      <c r="M4" s="184" t="s">
        <v>1185</v>
      </c>
      <c r="AT4" s="176" t="s">
        <v>1178</v>
      </c>
    </row>
    <row r="5" spans="2:11" ht="6.95" customHeight="1">
      <c r="B5" s="180"/>
      <c r="C5" s="181"/>
      <c r="D5" s="181"/>
      <c r="E5" s="181"/>
      <c r="F5" s="181"/>
      <c r="G5" s="181"/>
      <c r="H5" s="181"/>
      <c r="I5" s="181"/>
      <c r="J5" s="181"/>
      <c r="K5" s="183"/>
    </row>
    <row r="6" spans="2:11" ht="15">
      <c r="B6" s="180"/>
      <c r="C6" s="181"/>
      <c r="D6" s="185" t="s">
        <v>1191</v>
      </c>
      <c r="E6" s="181"/>
      <c r="F6" s="181"/>
      <c r="G6" s="181"/>
      <c r="H6" s="181"/>
      <c r="I6" s="181"/>
      <c r="J6" s="181"/>
      <c r="K6" s="183"/>
    </row>
    <row r="7" spans="2:11" ht="16.5" customHeight="1">
      <c r="B7" s="180"/>
      <c r="C7" s="181"/>
      <c r="D7" s="181"/>
      <c r="E7" s="358" t="str">
        <f>'Rekapitulace stavby'!K6</f>
        <v>Chlum Sv. Máří - Inženýrské sítě pro 8 RD</v>
      </c>
      <c r="F7" s="359"/>
      <c r="G7" s="359"/>
      <c r="H7" s="359"/>
      <c r="I7" s="181"/>
      <c r="J7" s="181"/>
      <c r="K7" s="183"/>
    </row>
    <row r="8" spans="2:11" s="186" customFormat="1" ht="15">
      <c r="B8" s="187"/>
      <c r="C8" s="188"/>
      <c r="D8" s="185" t="s">
        <v>1285</v>
      </c>
      <c r="E8" s="188"/>
      <c r="F8" s="188"/>
      <c r="G8" s="188"/>
      <c r="H8" s="188"/>
      <c r="I8" s="188"/>
      <c r="J8" s="188"/>
      <c r="K8" s="189"/>
    </row>
    <row r="9" spans="2:11" s="186" customFormat="1" ht="36.95" customHeight="1">
      <c r="B9" s="187"/>
      <c r="C9" s="188"/>
      <c r="D9" s="188"/>
      <c r="E9" s="360" t="s">
        <v>414</v>
      </c>
      <c r="F9" s="361"/>
      <c r="G9" s="361"/>
      <c r="H9" s="361"/>
      <c r="I9" s="188"/>
      <c r="J9" s="188"/>
      <c r="K9" s="189"/>
    </row>
    <row r="10" spans="2:11" s="186" customFormat="1" ht="13.5">
      <c r="B10" s="187"/>
      <c r="C10" s="188"/>
      <c r="D10" s="188"/>
      <c r="E10" s="188"/>
      <c r="F10" s="188"/>
      <c r="G10" s="188"/>
      <c r="H10" s="188"/>
      <c r="I10" s="188"/>
      <c r="J10" s="188"/>
      <c r="K10" s="189"/>
    </row>
    <row r="11" spans="2:11" s="186" customFormat="1" ht="14.45" customHeight="1">
      <c r="B11" s="187"/>
      <c r="C11" s="188"/>
      <c r="D11" s="185" t="s">
        <v>1194</v>
      </c>
      <c r="E11" s="188"/>
      <c r="F11" s="190" t="s">
        <v>1177</v>
      </c>
      <c r="G11" s="188"/>
      <c r="H11" s="188"/>
      <c r="I11" s="185" t="s">
        <v>1195</v>
      </c>
      <c r="J11" s="190" t="s">
        <v>1177</v>
      </c>
      <c r="K11" s="189"/>
    </row>
    <row r="12" spans="2:11" s="186" customFormat="1" ht="14.45" customHeight="1">
      <c r="B12" s="187"/>
      <c r="C12" s="188"/>
      <c r="D12" s="185" t="s">
        <v>1197</v>
      </c>
      <c r="E12" s="188"/>
      <c r="F12" s="190" t="s">
        <v>1198</v>
      </c>
      <c r="G12" s="188"/>
      <c r="H12" s="188"/>
      <c r="I12" s="185" t="s">
        <v>1199</v>
      </c>
      <c r="J12" s="191" t="str">
        <f>'Rekapitulace stavby'!AN8</f>
        <v>3.10.2017</v>
      </c>
      <c r="K12" s="189"/>
    </row>
    <row r="13" spans="2:11" s="186" customFormat="1" ht="10.9" customHeight="1">
      <c r="B13" s="187"/>
      <c r="C13" s="188"/>
      <c r="D13" s="188"/>
      <c r="E13" s="188"/>
      <c r="F13" s="188"/>
      <c r="G13" s="188"/>
      <c r="H13" s="188"/>
      <c r="I13" s="188"/>
      <c r="J13" s="188"/>
      <c r="K13" s="189"/>
    </row>
    <row r="14" spans="2:11" s="186" customFormat="1" ht="14.45" customHeight="1">
      <c r="B14" s="187"/>
      <c r="C14" s="188"/>
      <c r="D14" s="185" t="s">
        <v>1203</v>
      </c>
      <c r="E14" s="188"/>
      <c r="F14" s="188"/>
      <c r="G14" s="188"/>
      <c r="H14" s="188"/>
      <c r="I14" s="185" t="s">
        <v>1204</v>
      </c>
      <c r="J14" s="190" t="str">
        <f>IF('Rekapitulace stavby'!AN10="","",'Rekapitulace stavby'!AN10)</f>
        <v/>
      </c>
      <c r="K14" s="189"/>
    </row>
    <row r="15" spans="2:11" s="186" customFormat="1" ht="18" customHeight="1">
      <c r="B15" s="187"/>
      <c r="C15" s="188"/>
      <c r="D15" s="188"/>
      <c r="E15" s="190" t="str">
        <f>IF('Rekapitulace stavby'!E11="","",'Rekapitulace stavby'!E11)</f>
        <v xml:space="preserve"> </v>
      </c>
      <c r="F15" s="188"/>
      <c r="G15" s="188"/>
      <c r="H15" s="188"/>
      <c r="I15" s="185" t="s">
        <v>1206</v>
      </c>
      <c r="J15" s="190" t="str">
        <f>IF('Rekapitulace stavby'!AN11="","",'Rekapitulace stavby'!AN11)</f>
        <v/>
      </c>
      <c r="K15" s="189"/>
    </row>
    <row r="16" spans="2:11" s="186" customFormat="1" ht="6.95" customHeight="1">
      <c r="B16" s="187"/>
      <c r="C16" s="188"/>
      <c r="D16" s="188"/>
      <c r="E16" s="188"/>
      <c r="F16" s="188"/>
      <c r="G16" s="188"/>
      <c r="H16" s="188"/>
      <c r="I16" s="188"/>
      <c r="J16" s="188"/>
      <c r="K16" s="189"/>
    </row>
    <row r="17" spans="2:11" s="186" customFormat="1" ht="14.45" customHeight="1">
      <c r="B17" s="187"/>
      <c r="C17" s="188"/>
      <c r="D17" s="185" t="s">
        <v>1207</v>
      </c>
      <c r="E17" s="188"/>
      <c r="F17" s="188"/>
      <c r="G17" s="188"/>
      <c r="H17" s="188"/>
      <c r="I17" s="185" t="s">
        <v>1204</v>
      </c>
      <c r="J17" s="190" t="str">
        <f>IF('Rekapitulace stavby'!AN13="Vyplň údaj","",IF('Rekapitulace stavby'!AN13="","",'Rekapitulace stavby'!AN13))</f>
        <v/>
      </c>
      <c r="K17" s="189"/>
    </row>
    <row r="18" spans="2:11" s="186" customFormat="1" ht="18" customHeight="1">
      <c r="B18" s="187"/>
      <c r="C18" s="188"/>
      <c r="D18" s="188"/>
      <c r="E18" s="190" t="str">
        <f>IF('Rekapitulace stavby'!E14="Vyplň údaj","",IF('Rekapitulace stavby'!E14="","",'Rekapitulace stavby'!E14))</f>
        <v/>
      </c>
      <c r="F18" s="188"/>
      <c r="G18" s="188"/>
      <c r="H18" s="188"/>
      <c r="I18" s="185" t="s">
        <v>1206</v>
      </c>
      <c r="J18" s="190" t="str">
        <f>IF('Rekapitulace stavby'!AN14="Vyplň údaj","",IF('Rekapitulace stavby'!AN14="","",'Rekapitulace stavby'!AN14))</f>
        <v/>
      </c>
      <c r="K18" s="189"/>
    </row>
    <row r="19" spans="2:11" s="186" customFormat="1" ht="6.95" customHeight="1">
      <c r="B19" s="187"/>
      <c r="C19" s="188"/>
      <c r="D19" s="188"/>
      <c r="E19" s="188"/>
      <c r="F19" s="188"/>
      <c r="G19" s="188"/>
      <c r="H19" s="188"/>
      <c r="I19" s="188"/>
      <c r="J19" s="188"/>
      <c r="K19" s="189"/>
    </row>
    <row r="20" spans="2:11" s="186" customFormat="1" ht="14.45" customHeight="1">
      <c r="B20" s="187"/>
      <c r="C20" s="188"/>
      <c r="D20" s="185" t="s">
        <v>1209</v>
      </c>
      <c r="E20" s="188"/>
      <c r="F20" s="188"/>
      <c r="G20" s="188"/>
      <c r="H20" s="188"/>
      <c r="I20" s="185" t="s">
        <v>1204</v>
      </c>
      <c r="J20" s="190" t="s">
        <v>1177</v>
      </c>
      <c r="K20" s="189"/>
    </row>
    <row r="21" spans="2:11" s="186" customFormat="1" ht="18" customHeight="1">
      <c r="B21" s="187"/>
      <c r="C21" s="188"/>
      <c r="D21" s="188"/>
      <c r="E21" s="190" t="s">
        <v>1210</v>
      </c>
      <c r="F21" s="188"/>
      <c r="G21" s="188"/>
      <c r="H21" s="188"/>
      <c r="I21" s="185" t="s">
        <v>1206</v>
      </c>
      <c r="J21" s="190" t="s">
        <v>1177</v>
      </c>
      <c r="K21" s="189"/>
    </row>
    <row r="22" spans="2:11" s="186" customFormat="1" ht="6.95" customHeight="1">
      <c r="B22" s="187"/>
      <c r="C22" s="188"/>
      <c r="D22" s="188"/>
      <c r="E22" s="188"/>
      <c r="F22" s="188"/>
      <c r="G22" s="188"/>
      <c r="H22" s="188"/>
      <c r="I22" s="188"/>
      <c r="J22" s="188"/>
      <c r="K22" s="189"/>
    </row>
    <row r="23" spans="2:11" s="186" customFormat="1" ht="14.45" customHeight="1">
      <c r="B23" s="187"/>
      <c r="C23" s="188"/>
      <c r="D23" s="185" t="s">
        <v>1212</v>
      </c>
      <c r="E23" s="188"/>
      <c r="F23" s="188"/>
      <c r="G23" s="188"/>
      <c r="H23" s="188"/>
      <c r="I23" s="188"/>
      <c r="J23" s="188"/>
      <c r="K23" s="189"/>
    </row>
    <row r="24" spans="2:11" s="195" customFormat="1" ht="85.5" customHeight="1">
      <c r="B24" s="192"/>
      <c r="C24" s="193"/>
      <c r="D24" s="193"/>
      <c r="E24" s="364" t="s">
        <v>1287</v>
      </c>
      <c r="F24" s="364"/>
      <c r="G24" s="364"/>
      <c r="H24" s="364"/>
      <c r="I24" s="193"/>
      <c r="J24" s="193"/>
      <c r="K24" s="194"/>
    </row>
    <row r="25" spans="2:11" s="186" customFormat="1" ht="6.95" customHeight="1">
      <c r="B25" s="187"/>
      <c r="C25" s="188"/>
      <c r="D25" s="188"/>
      <c r="E25" s="188"/>
      <c r="F25" s="188"/>
      <c r="G25" s="188"/>
      <c r="H25" s="188"/>
      <c r="I25" s="188"/>
      <c r="J25" s="188"/>
      <c r="K25" s="189"/>
    </row>
    <row r="26" spans="2:11" s="186" customFormat="1" ht="6.95" customHeight="1">
      <c r="B26" s="187"/>
      <c r="C26" s="188"/>
      <c r="D26" s="196"/>
      <c r="E26" s="196"/>
      <c r="F26" s="196"/>
      <c r="G26" s="196"/>
      <c r="H26" s="196"/>
      <c r="I26" s="196"/>
      <c r="J26" s="196"/>
      <c r="K26" s="197"/>
    </row>
    <row r="27" spans="2:11" s="186" customFormat="1" ht="25.35" customHeight="1">
      <c r="B27" s="187"/>
      <c r="C27" s="188"/>
      <c r="D27" s="198" t="s">
        <v>1214</v>
      </c>
      <c r="E27" s="188"/>
      <c r="F27" s="188"/>
      <c r="G27" s="188"/>
      <c r="H27" s="188"/>
      <c r="I27" s="188"/>
      <c r="J27" s="199">
        <f>ROUND(J83,2)</f>
        <v>0</v>
      </c>
      <c r="K27" s="189"/>
    </row>
    <row r="28" spans="2:11" s="186" customFormat="1" ht="6.95" customHeight="1">
      <c r="B28" s="187"/>
      <c r="C28" s="188"/>
      <c r="D28" s="196"/>
      <c r="E28" s="196"/>
      <c r="F28" s="196"/>
      <c r="G28" s="196"/>
      <c r="H28" s="196"/>
      <c r="I28" s="196"/>
      <c r="J28" s="196"/>
      <c r="K28" s="197"/>
    </row>
    <row r="29" spans="2:11" s="186" customFormat="1" ht="14.45" customHeight="1">
      <c r="B29" s="187"/>
      <c r="C29" s="188"/>
      <c r="D29" s="188"/>
      <c r="E29" s="188"/>
      <c r="F29" s="200" t="s">
        <v>1216</v>
      </c>
      <c r="G29" s="188"/>
      <c r="H29" s="188"/>
      <c r="I29" s="200" t="s">
        <v>1215</v>
      </c>
      <c r="J29" s="200" t="s">
        <v>1217</v>
      </c>
      <c r="K29" s="189"/>
    </row>
    <row r="30" spans="2:11" s="186" customFormat="1" ht="14.45" customHeight="1">
      <c r="B30" s="187"/>
      <c r="C30" s="188"/>
      <c r="D30" s="201" t="s">
        <v>1218</v>
      </c>
      <c r="E30" s="201" t="s">
        <v>1219</v>
      </c>
      <c r="F30" s="202">
        <f>ROUND(SUM(BE83:BE253),2)</f>
        <v>0</v>
      </c>
      <c r="G30" s="188"/>
      <c r="H30" s="188"/>
      <c r="I30" s="203">
        <v>0.21</v>
      </c>
      <c r="J30" s="202">
        <f>ROUND(ROUND((SUM(BE83:BE253)),2)*I30,2)</f>
        <v>0</v>
      </c>
      <c r="K30" s="189"/>
    </row>
    <row r="31" spans="2:11" s="186" customFormat="1" ht="14.45" customHeight="1">
      <c r="B31" s="187"/>
      <c r="C31" s="188"/>
      <c r="D31" s="188"/>
      <c r="E31" s="201" t="s">
        <v>1220</v>
      </c>
      <c r="F31" s="202">
        <f>ROUND(SUM(BF83:BF253),2)</f>
        <v>0</v>
      </c>
      <c r="G31" s="188"/>
      <c r="H31" s="188"/>
      <c r="I31" s="203">
        <v>0.15</v>
      </c>
      <c r="J31" s="202">
        <f>ROUND(ROUND((SUM(BF83:BF253)),2)*I31,2)</f>
        <v>0</v>
      </c>
      <c r="K31" s="189"/>
    </row>
    <row r="32" spans="2:11" s="186" customFormat="1" ht="14.45" customHeight="1" hidden="1">
      <c r="B32" s="187"/>
      <c r="C32" s="188"/>
      <c r="D32" s="188"/>
      <c r="E32" s="201" t="s">
        <v>1221</v>
      </c>
      <c r="F32" s="202">
        <f>ROUND(SUM(BG83:BG253),2)</f>
        <v>0</v>
      </c>
      <c r="G32" s="188"/>
      <c r="H32" s="188"/>
      <c r="I32" s="203">
        <v>0.21</v>
      </c>
      <c r="J32" s="202">
        <v>0</v>
      </c>
      <c r="K32" s="189"/>
    </row>
    <row r="33" spans="2:11" s="186" customFormat="1" ht="14.45" customHeight="1" hidden="1">
      <c r="B33" s="187"/>
      <c r="C33" s="188"/>
      <c r="D33" s="188"/>
      <c r="E33" s="201" t="s">
        <v>1222</v>
      </c>
      <c r="F33" s="202">
        <f>ROUND(SUM(BH83:BH253),2)</f>
        <v>0</v>
      </c>
      <c r="G33" s="188"/>
      <c r="H33" s="188"/>
      <c r="I33" s="203">
        <v>0.15</v>
      </c>
      <c r="J33" s="202">
        <v>0</v>
      </c>
      <c r="K33" s="189"/>
    </row>
    <row r="34" spans="2:11" s="186" customFormat="1" ht="14.45" customHeight="1" hidden="1">
      <c r="B34" s="187"/>
      <c r="C34" s="188"/>
      <c r="D34" s="188"/>
      <c r="E34" s="201" t="s">
        <v>1223</v>
      </c>
      <c r="F34" s="202">
        <f>ROUND(SUM(BI83:BI253),2)</f>
        <v>0</v>
      </c>
      <c r="G34" s="188"/>
      <c r="H34" s="188"/>
      <c r="I34" s="203">
        <v>0</v>
      </c>
      <c r="J34" s="202">
        <v>0</v>
      </c>
      <c r="K34" s="189"/>
    </row>
    <row r="35" spans="2:11" s="186" customFormat="1" ht="6.95" customHeight="1">
      <c r="B35" s="187"/>
      <c r="C35" s="188"/>
      <c r="D35" s="188"/>
      <c r="E35" s="188"/>
      <c r="F35" s="188"/>
      <c r="G35" s="188"/>
      <c r="H35" s="188"/>
      <c r="I35" s="188"/>
      <c r="J35" s="188"/>
      <c r="K35" s="189"/>
    </row>
    <row r="36" spans="2:11" s="186" customFormat="1" ht="25.35" customHeight="1">
      <c r="B36" s="187"/>
      <c r="C36" s="204"/>
      <c r="D36" s="205" t="s">
        <v>1224</v>
      </c>
      <c r="E36" s="206"/>
      <c r="F36" s="206"/>
      <c r="G36" s="207" t="s">
        <v>1225</v>
      </c>
      <c r="H36" s="208" t="s">
        <v>1226</v>
      </c>
      <c r="I36" s="206"/>
      <c r="J36" s="209">
        <f>SUM(J27:J34)</f>
        <v>0</v>
      </c>
      <c r="K36" s="210"/>
    </row>
    <row r="37" spans="2:11" s="186" customFormat="1" ht="14.45" customHeight="1">
      <c r="B37" s="211"/>
      <c r="C37" s="212"/>
      <c r="D37" s="212"/>
      <c r="E37" s="212"/>
      <c r="F37" s="212"/>
      <c r="G37" s="212"/>
      <c r="H37" s="212"/>
      <c r="I37" s="212"/>
      <c r="J37" s="212"/>
      <c r="K37" s="213"/>
    </row>
    <row r="41" spans="2:11" s="186" customFormat="1" ht="6.95" customHeight="1">
      <c r="B41" s="214"/>
      <c r="C41" s="215"/>
      <c r="D41" s="215"/>
      <c r="E41" s="215"/>
      <c r="F41" s="215"/>
      <c r="G41" s="215"/>
      <c r="H41" s="215"/>
      <c r="I41" s="215"/>
      <c r="J41" s="215"/>
      <c r="K41" s="216"/>
    </row>
    <row r="42" spans="2:11" s="186" customFormat="1" ht="36.95" customHeight="1">
      <c r="B42" s="187"/>
      <c r="C42" s="182" t="s">
        <v>1288</v>
      </c>
      <c r="D42" s="188"/>
      <c r="E42" s="188"/>
      <c r="F42" s="188"/>
      <c r="G42" s="188"/>
      <c r="H42" s="188"/>
      <c r="I42" s="188"/>
      <c r="J42" s="188"/>
      <c r="K42" s="189"/>
    </row>
    <row r="43" spans="2:11" s="186" customFormat="1" ht="6.95" customHeight="1">
      <c r="B43" s="187"/>
      <c r="C43" s="188"/>
      <c r="D43" s="188"/>
      <c r="E43" s="188"/>
      <c r="F43" s="188"/>
      <c r="G43" s="188"/>
      <c r="H43" s="188"/>
      <c r="I43" s="188"/>
      <c r="J43" s="188"/>
      <c r="K43" s="189"/>
    </row>
    <row r="44" spans="2:11" s="186" customFormat="1" ht="14.45" customHeight="1">
      <c r="B44" s="187"/>
      <c r="C44" s="185" t="s">
        <v>1191</v>
      </c>
      <c r="D44" s="188"/>
      <c r="E44" s="188"/>
      <c r="F44" s="188"/>
      <c r="G44" s="188"/>
      <c r="H44" s="188"/>
      <c r="I44" s="188"/>
      <c r="J44" s="188"/>
      <c r="K44" s="189"/>
    </row>
    <row r="45" spans="2:11" s="186" customFormat="1" ht="16.5" customHeight="1">
      <c r="B45" s="187"/>
      <c r="C45" s="188"/>
      <c r="D45" s="188"/>
      <c r="E45" s="358" t="str">
        <f>E7</f>
        <v>Chlum Sv. Máří - Inženýrské sítě pro 8 RD</v>
      </c>
      <c r="F45" s="359"/>
      <c r="G45" s="359"/>
      <c r="H45" s="359"/>
      <c r="I45" s="188"/>
      <c r="J45" s="188"/>
      <c r="K45" s="189"/>
    </row>
    <row r="46" spans="2:11" s="186" customFormat="1" ht="14.45" customHeight="1">
      <c r="B46" s="187"/>
      <c r="C46" s="185" t="s">
        <v>1285</v>
      </c>
      <c r="D46" s="188"/>
      <c r="E46" s="188"/>
      <c r="F46" s="188"/>
      <c r="G46" s="188"/>
      <c r="H46" s="188"/>
      <c r="I46" s="188"/>
      <c r="J46" s="188"/>
      <c r="K46" s="189"/>
    </row>
    <row r="47" spans="2:11" s="186" customFormat="1" ht="17.25" customHeight="1">
      <c r="B47" s="187"/>
      <c r="C47" s="188"/>
      <c r="D47" s="188"/>
      <c r="E47" s="360" t="str">
        <f>E9</f>
        <v>SO 04 - Dešťová kanalizace</v>
      </c>
      <c r="F47" s="361"/>
      <c r="G47" s="361"/>
      <c r="H47" s="361"/>
      <c r="I47" s="188"/>
      <c r="J47" s="188"/>
      <c r="K47" s="189"/>
    </row>
    <row r="48" spans="2:11" s="186" customFormat="1" ht="6.95" customHeight="1">
      <c r="B48" s="187"/>
      <c r="C48" s="188"/>
      <c r="D48" s="188"/>
      <c r="E48" s="188"/>
      <c r="F48" s="188"/>
      <c r="G48" s="188"/>
      <c r="H48" s="188"/>
      <c r="I48" s="188"/>
      <c r="J48" s="188"/>
      <c r="K48" s="189"/>
    </row>
    <row r="49" spans="2:11" s="186" customFormat="1" ht="18" customHeight="1">
      <c r="B49" s="187"/>
      <c r="C49" s="185" t="s">
        <v>1197</v>
      </c>
      <c r="D49" s="188"/>
      <c r="E49" s="188"/>
      <c r="F49" s="190" t="str">
        <f>F12</f>
        <v>Chlum Sv. Máří</v>
      </c>
      <c r="G49" s="188"/>
      <c r="H49" s="188"/>
      <c r="I49" s="185" t="s">
        <v>1199</v>
      </c>
      <c r="J49" s="191" t="str">
        <f>IF(J12="","",J12)</f>
        <v>3.10.2017</v>
      </c>
      <c r="K49" s="189"/>
    </row>
    <row r="50" spans="2:11" s="186" customFormat="1" ht="6.95" customHeight="1">
      <c r="B50" s="187"/>
      <c r="C50" s="188"/>
      <c r="D50" s="188"/>
      <c r="E50" s="188"/>
      <c r="F50" s="188"/>
      <c r="G50" s="188"/>
      <c r="H50" s="188"/>
      <c r="I50" s="188"/>
      <c r="J50" s="188"/>
      <c r="K50" s="189"/>
    </row>
    <row r="51" spans="2:11" s="186" customFormat="1" ht="15">
      <c r="B51" s="187"/>
      <c r="C51" s="185" t="s">
        <v>1203</v>
      </c>
      <c r="D51" s="188"/>
      <c r="E51" s="188"/>
      <c r="F51" s="190" t="str">
        <f>E15</f>
        <v xml:space="preserve"> </v>
      </c>
      <c r="G51" s="188"/>
      <c r="H51" s="188"/>
      <c r="I51" s="185" t="s">
        <v>1209</v>
      </c>
      <c r="J51" s="364" t="str">
        <f>E21</f>
        <v>KV ENGINEERING s.r.o.</v>
      </c>
      <c r="K51" s="189"/>
    </row>
    <row r="52" spans="2:11" s="186" customFormat="1" ht="14.45" customHeight="1">
      <c r="B52" s="187"/>
      <c r="C52" s="185" t="s">
        <v>1207</v>
      </c>
      <c r="D52" s="188"/>
      <c r="E52" s="188"/>
      <c r="F52" s="190" t="str">
        <f>IF(E18="","",E18)</f>
        <v/>
      </c>
      <c r="G52" s="188"/>
      <c r="H52" s="188"/>
      <c r="I52" s="188"/>
      <c r="J52" s="365"/>
      <c r="K52" s="189"/>
    </row>
    <row r="53" spans="2:11" s="186" customFormat="1" ht="10.35" customHeight="1">
      <c r="B53" s="187"/>
      <c r="C53" s="188"/>
      <c r="D53" s="188"/>
      <c r="E53" s="188"/>
      <c r="F53" s="188"/>
      <c r="G53" s="188"/>
      <c r="H53" s="188"/>
      <c r="I53" s="188"/>
      <c r="J53" s="188"/>
      <c r="K53" s="189"/>
    </row>
    <row r="54" spans="2:11" s="186" customFormat="1" ht="29.25" customHeight="1">
      <c r="B54" s="187"/>
      <c r="C54" s="217" t="s">
        <v>1289</v>
      </c>
      <c r="D54" s="204"/>
      <c r="E54" s="204"/>
      <c r="F54" s="204"/>
      <c r="G54" s="204"/>
      <c r="H54" s="204"/>
      <c r="I54" s="204"/>
      <c r="J54" s="218" t="s">
        <v>1290</v>
      </c>
      <c r="K54" s="219"/>
    </row>
    <row r="55" spans="2:11" s="186" customFormat="1" ht="10.35" customHeight="1">
      <c r="B55" s="187"/>
      <c r="C55" s="188"/>
      <c r="D55" s="188"/>
      <c r="E55" s="188"/>
      <c r="F55" s="188"/>
      <c r="G55" s="188"/>
      <c r="H55" s="188"/>
      <c r="I55" s="188"/>
      <c r="J55" s="188"/>
      <c r="K55" s="189"/>
    </row>
    <row r="56" spans="2:47" s="186" customFormat="1" ht="29.25" customHeight="1">
      <c r="B56" s="187"/>
      <c r="C56" s="220" t="s">
        <v>1291</v>
      </c>
      <c r="D56" s="188"/>
      <c r="E56" s="188"/>
      <c r="F56" s="188"/>
      <c r="G56" s="188"/>
      <c r="H56" s="188"/>
      <c r="I56" s="188"/>
      <c r="J56" s="199">
        <f>J83</f>
        <v>0</v>
      </c>
      <c r="K56" s="189"/>
      <c r="AU56" s="176" t="s">
        <v>1292</v>
      </c>
    </row>
    <row r="57" spans="2:11" s="227" customFormat="1" ht="24.95" customHeight="1">
      <c r="B57" s="221"/>
      <c r="C57" s="222"/>
      <c r="D57" s="223" t="s">
        <v>1293</v>
      </c>
      <c r="E57" s="224"/>
      <c r="F57" s="224"/>
      <c r="G57" s="224"/>
      <c r="H57" s="224"/>
      <c r="I57" s="224"/>
      <c r="J57" s="225">
        <f>J84</f>
        <v>0</v>
      </c>
      <c r="K57" s="226"/>
    </row>
    <row r="58" spans="2:11" s="234" customFormat="1" ht="19.9" customHeight="1">
      <c r="B58" s="228"/>
      <c r="C58" s="229"/>
      <c r="D58" s="230" t="s">
        <v>1645</v>
      </c>
      <c r="E58" s="231"/>
      <c r="F58" s="231"/>
      <c r="G58" s="231"/>
      <c r="H58" s="231"/>
      <c r="I58" s="231"/>
      <c r="J58" s="232">
        <f>J85</f>
        <v>0</v>
      </c>
      <c r="K58" s="233"/>
    </row>
    <row r="59" spans="2:11" s="234" customFormat="1" ht="19.9" customHeight="1">
      <c r="B59" s="228"/>
      <c r="C59" s="229"/>
      <c r="D59" s="230" t="s">
        <v>1646</v>
      </c>
      <c r="E59" s="231"/>
      <c r="F59" s="231"/>
      <c r="G59" s="231"/>
      <c r="H59" s="231"/>
      <c r="I59" s="231"/>
      <c r="J59" s="232">
        <f>J164</f>
        <v>0</v>
      </c>
      <c r="K59" s="233"/>
    </row>
    <row r="60" spans="2:11" s="234" customFormat="1" ht="19.9" customHeight="1">
      <c r="B60" s="228"/>
      <c r="C60" s="229"/>
      <c r="D60" s="230" t="s">
        <v>1647</v>
      </c>
      <c r="E60" s="231"/>
      <c r="F60" s="231"/>
      <c r="G60" s="231"/>
      <c r="H60" s="231"/>
      <c r="I60" s="231"/>
      <c r="J60" s="232">
        <f>J186</f>
        <v>0</v>
      </c>
      <c r="K60" s="233"/>
    </row>
    <row r="61" spans="2:11" s="234" customFormat="1" ht="19.9" customHeight="1">
      <c r="B61" s="228"/>
      <c r="C61" s="229"/>
      <c r="D61" s="230" t="s">
        <v>1300</v>
      </c>
      <c r="E61" s="231"/>
      <c r="F61" s="231"/>
      <c r="G61" s="231"/>
      <c r="H61" s="231"/>
      <c r="I61" s="231"/>
      <c r="J61" s="232">
        <f>J240</f>
        <v>0</v>
      </c>
      <c r="K61" s="233"/>
    </row>
    <row r="62" spans="2:11" s="227" customFormat="1" ht="24.95" customHeight="1">
      <c r="B62" s="221"/>
      <c r="C62" s="222"/>
      <c r="D62" s="223" t="s">
        <v>1960</v>
      </c>
      <c r="E62" s="224"/>
      <c r="F62" s="224"/>
      <c r="G62" s="224"/>
      <c r="H62" s="224"/>
      <c r="I62" s="224"/>
      <c r="J62" s="225">
        <f>J243</f>
        <v>0</v>
      </c>
      <c r="K62" s="226"/>
    </row>
    <row r="63" spans="2:11" s="234" customFormat="1" ht="19.9" customHeight="1">
      <c r="B63" s="228"/>
      <c r="C63" s="229"/>
      <c r="D63" s="230" t="s">
        <v>1961</v>
      </c>
      <c r="E63" s="231"/>
      <c r="F63" s="231"/>
      <c r="G63" s="231"/>
      <c r="H63" s="231"/>
      <c r="I63" s="231"/>
      <c r="J63" s="232">
        <f>J244</f>
        <v>0</v>
      </c>
      <c r="K63" s="233"/>
    </row>
    <row r="64" spans="2:11" s="186" customFormat="1" ht="21.75" customHeight="1">
      <c r="B64" s="187"/>
      <c r="C64" s="188"/>
      <c r="D64" s="188"/>
      <c r="E64" s="188"/>
      <c r="F64" s="188"/>
      <c r="G64" s="188"/>
      <c r="H64" s="188"/>
      <c r="I64" s="188"/>
      <c r="J64" s="188"/>
      <c r="K64" s="189"/>
    </row>
    <row r="65" spans="2:11" s="186" customFormat="1" ht="6.95" customHeight="1">
      <c r="B65" s="211"/>
      <c r="C65" s="212"/>
      <c r="D65" s="212"/>
      <c r="E65" s="212"/>
      <c r="F65" s="212"/>
      <c r="G65" s="212"/>
      <c r="H65" s="212"/>
      <c r="I65" s="212"/>
      <c r="J65" s="212"/>
      <c r="K65" s="213"/>
    </row>
    <row r="69" spans="2:12" s="186" customFormat="1" ht="6.95" customHeight="1">
      <c r="B69" s="214"/>
      <c r="C69" s="215"/>
      <c r="D69" s="215"/>
      <c r="E69" s="215"/>
      <c r="F69" s="215"/>
      <c r="G69" s="215"/>
      <c r="H69" s="215"/>
      <c r="I69" s="215"/>
      <c r="J69" s="215"/>
      <c r="K69" s="215"/>
      <c r="L69" s="187"/>
    </row>
    <row r="70" spans="2:12" s="186" customFormat="1" ht="36.95" customHeight="1">
      <c r="B70" s="187"/>
      <c r="C70" s="235" t="s">
        <v>1301</v>
      </c>
      <c r="L70" s="187"/>
    </row>
    <row r="71" spans="2:12" s="186" customFormat="1" ht="6.95" customHeight="1">
      <c r="B71" s="187"/>
      <c r="L71" s="187"/>
    </row>
    <row r="72" spans="2:12" s="186" customFormat="1" ht="14.45" customHeight="1">
      <c r="B72" s="187"/>
      <c r="C72" s="236" t="s">
        <v>1191</v>
      </c>
      <c r="L72" s="187"/>
    </row>
    <row r="73" spans="2:12" s="186" customFormat="1" ht="16.5" customHeight="1">
      <c r="B73" s="187"/>
      <c r="E73" s="366" t="str">
        <f>E7</f>
        <v>Chlum Sv. Máří - Inženýrské sítě pro 8 RD</v>
      </c>
      <c r="F73" s="367"/>
      <c r="G73" s="367"/>
      <c r="H73" s="367"/>
      <c r="L73" s="187"/>
    </row>
    <row r="74" spans="2:12" s="186" customFormat="1" ht="14.45" customHeight="1">
      <c r="B74" s="187"/>
      <c r="C74" s="236" t="s">
        <v>1285</v>
      </c>
      <c r="L74" s="187"/>
    </row>
    <row r="75" spans="2:12" s="186" customFormat="1" ht="17.25" customHeight="1">
      <c r="B75" s="187"/>
      <c r="E75" s="355" t="str">
        <f>E9</f>
        <v>SO 04 - Dešťová kanalizace</v>
      </c>
      <c r="F75" s="356"/>
      <c r="G75" s="356"/>
      <c r="H75" s="356"/>
      <c r="L75" s="187"/>
    </row>
    <row r="76" spans="2:12" s="186" customFormat="1" ht="6.95" customHeight="1">
      <c r="B76" s="187"/>
      <c r="L76" s="187"/>
    </row>
    <row r="77" spans="2:12" s="186" customFormat="1" ht="18" customHeight="1">
      <c r="B77" s="187"/>
      <c r="C77" s="236" t="s">
        <v>1197</v>
      </c>
      <c r="F77" s="237" t="str">
        <f>F12</f>
        <v>Chlum Sv. Máří</v>
      </c>
      <c r="I77" s="236" t="s">
        <v>1199</v>
      </c>
      <c r="J77" s="238" t="str">
        <f>IF(J12="","",J12)</f>
        <v>3.10.2017</v>
      </c>
      <c r="L77" s="187"/>
    </row>
    <row r="78" spans="2:12" s="186" customFormat="1" ht="6.95" customHeight="1">
      <c r="B78" s="187"/>
      <c r="L78" s="187"/>
    </row>
    <row r="79" spans="2:12" s="186" customFormat="1" ht="15">
      <c r="B79" s="187"/>
      <c r="C79" s="236" t="s">
        <v>1203</v>
      </c>
      <c r="F79" s="237" t="str">
        <f>E15</f>
        <v xml:space="preserve"> </v>
      </c>
      <c r="I79" s="236" t="s">
        <v>1209</v>
      </c>
      <c r="J79" s="237" t="str">
        <f>E21</f>
        <v>KV ENGINEERING s.r.o.</v>
      </c>
      <c r="L79" s="187"/>
    </row>
    <row r="80" spans="2:12" s="186" customFormat="1" ht="14.45" customHeight="1">
      <c r="B80" s="187"/>
      <c r="C80" s="236" t="s">
        <v>1207</v>
      </c>
      <c r="F80" s="237" t="str">
        <f>IF(E18="","",E18)</f>
        <v/>
      </c>
      <c r="L80" s="187"/>
    </row>
    <row r="81" spans="2:12" s="186" customFormat="1" ht="10.35" customHeight="1">
      <c r="B81" s="187"/>
      <c r="L81" s="187"/>
    </row>
    <row r="82" spans="2:20" s="246" customFormat="1" ht="29.25" customHeight="1">
      <c r="B82" s="239"/>
      <c r="C82" s="240" t="s">
        <v>1302</v>
      </c>
      <c r="D82" s="241" t="s">
        <v>1233</v>
      </c>
      <c r="E82" s="241" t="s">
        <v>1229</v>
      </c>
      <c r="F82" s="241" t="s">
        <v>1303</v>
      </c>
      <c r="G82" s="241" t="s">
        <v>1304</v>
      </c>
      <c r="H82" s="241" t="s">
        <v>1305</v>
      </c>
      <c r="I82" s="241" t="s">
        <v>1306</v>
      </c>
      <c r="J82" s="241" t="s">
        <v>1290</v>
      </c>
      <c r="K82" s="242" t="s">
        <v>1307</v>
      </c>
      <c r="L82" s="239"/>
      <c r="M82" s="243" t="s">
        <v>1308</v>
      </c>
      <c r="N82" s="244" t="s">
        <v>1218</v>
      </c>
      <c r="O82" s="244" t="s">
        <v>1309</v>
      </c>
      <c r="P82" s="244" t="s">
        <v>1310</v>
      </c>
      <c r="Q82" s="244" t="s">
        <v>1311</v>
      </c>
      <c r="R82" s="244" t="s">
        <v>1312</v>
      </c>
      <c r="S82" s="244" t="s">
        <v>1313</v>
      </c>
      <c r="T82" s="245" t="s">
        <v>1314</v>
      </c>
    </row>
    <row r="83" spans="2:63" s="186" customFormat="1" ht="29.25" customHeight="1">
      <c r="B83" s="187"/>
      <c r="C83" s="247" t="s">
        <v>1291</v>
      </c>
      <c r="J83" s="248">
        <f>BK83</f>
        <v>0</v>
      </c>
      <c r="L83" s="187"/>
      <c r="M83" s="249"/>
      <c r="N83" s="196"/>
      <c r="O83" s="196"/>
      <c r="P83" s="250">
        <f>P84+P243</f>
        <v>0</v>
      </c>
      <c r="Q83" s="196"/>
      <c r="R83" s="250">
        <f>R84+R243</f>
        <v>176.81866422000002</v>
      </c>
      <c r="S83" s="196"/>
      <c r="T83" s="251">
        <f>T84+T243</f>
        <v>0</v>
      </c>
      <c r="AT83" s="176" t="s">
        <v>1247</v>
      </c>
      <c r="AU83" s="176" t="s">
        <v>1292</v>
      </c>
      <c r="BK83" s="252">
        <f>BK84+BK243</f>
        <v>0</v>
      </c>
    </row>
    <row r="84" spans="2:63" s="254" customFormat="1" ht="37.35" customHeight="1">
      <c r="B84" s="253"/>
      <c r="D84" s="255" t="s">
        <v>1247</v>
      </c>
      <c r="E84" s="256" t="s">
        <v>1315</v>
      </c>
      <c r="F84" s="256" t="s">
        <v>1316</v>
      </c>
      <c r="J84" s="257">
        <f>BK84</f>
        <v>0</v>
      </c>
      <c r="L84" s="253"/>
      <c r="M84" s="258"/>
      <c r="N84" s="259"/>
      <c r="O84" s="259"/>
      <c r="P84" s="260">
        <f>P85+P164+P186+P240</f>
        <v>0</v>
      </c>
      <c r="Q84" s="259"/>
      <c r="R84" s="260">
        <f>R85+R164+R186+R240</f>
        <v>176.81866422000002</v>
      </c>
      <c r="S84" s="259"/>
      <c r="T84" s="261">
        <f>T85+T164+T186+T240</f>
        <v>0</v>
      </c>
      <c r="AR84" s="255" t="s">
        <v>1196</v>
      </c>
      <c r="AT84" s="262" t="s">
        <v>1247</v>
      </c>
      <c r="AU84" s="262" t="s">
        <v>1248</v>
      </c>
      <c r="AY84" s="255" t="s">
        <v>1317</v>
      </c>
      <c r="BK84" s="263">
        <f>BK85+BK164+BK186+BK240</f>
        <v>0</v>
      </c>
    </row>
    <row r="85" spans="2:63" s="254" customFormat="1" ht="19.9" customHeight="1">
      <c r="B85" s="253"/>
      <c r="D85" s="255" t="s">
        <v>1247</v>
      </c>
      <c r="E85" s="264" t="s">
        <v>1196</v>
      </c>
      <c r="F85" s="264" t="s">
        <v>1652</v>
      </c>
      <c r="J85" s="265">
        <f>BK85</f>
        <v>0</v>
      </c>
      <c r="L85" s="253"/>
      <c r="M85" s="258"/>
      <c r="N85" s="259"/>
      <c r="O85" s="259"/>
      <c r="P85" s="260">
        <f>SUM(P86:P163)</f>
        <v>0</v>
      </c>
      <c r="Q85" s="259"/>
      <c r="R85" s="260">
        <f>SUM(R86:R163)</f>
        <v>116.3182326</v>
      </c>
      <c r="S85" s="259"/>
      <c r="T85" s="261">
        <f>SUM(T86:T163)</f>
        <v>0</v>
      </c>
      <c r="AR85" s="255" t="s">
        <v>1196</v>
      </c>
      <c r="AT85" s="262" t="s">
        <v>1247</v>
      </c>
      <c r="AU85" s="262" t="s">
        <v>1196</v>
      </c>
      <c r="AY85" s="255" t="s">
        <v>1317</v>
      </c>
      <c r="BK85" s="263">
        <f>SUM(BK86:BK163)</f>
        <v>0</v>
      </c>
    </row>
    <row r="86" spans="2:65" s="186" customFormat="1" ht="16.5" customHeight="1">
      <c r="B86" s="187"/>
      <c r="C86" s="266" t="s">
        <v>1196</v>
      </c>
      <c r="D86" s="266" t="s">
        <v>1319</v>
      </c>
      <c r="E86" s="267" t="s">
        <v>1653</v>
      </c>
      <c r="F86" s="268" t="s">
        <v>1654</v>
      </c>
      <c r="G86" s="269" t="s">
        <v>1655</v>
      </c>
      <c r="H86" s="270">
        <v>100</v>
      </c>
      <c r="I86" s="91"/>
      <c r="J86" s="271">
        <f>ROUND(I86*H86,2)</f>
        <v>0</v>
      </c>
      <c r="K86" s="268" t="s">
        <v>1323</v>
      </c>
      <c r="L86" s="187"/>
      <c r="M86" s="272" t="s">
        <v>1177</v>
      </c>
      <c r="N86" s="273" t="s">
        <v>1219</v>
      </c>
      <c r="O86" s="188"/>
      <c r="P86" s="274">
        <f>O86*H86</f>
        <v>0</v>
      </c>
      <c r="Q86" s="274">
        <v>0</v>
      </c>
      <c r="R86" s="274">
        <f>Q86*H86</f>
        <v>0</v>
      </c>
      <c r="S86" s="274">
        <v>0</v>
      </c>
      <c r="T86" s="275">
        <f>S86*H86</f>
        <v>0</v>
      </c>
      <c r="AR86" s="176" t="s">
        <v>1324</v>
      </c>
      <c r="AT86" s="176" t="s">
        <v>1319</v>
      </c>
      <c r="AU86" s="176" t="s">
        <v>1257</v>
      </c>
      <c r="AY86" s="176" t="s">
        <v>1317</v>
      </c>
      <c r="BE86" s="276">
        <f>IF(N86="základní",J86,0)</f>
        <v>0</v>
      </c>
      <c r="BF86" s="276">
        <f>IF(N86="snížená",J86,0)</f>
        <v>0</v>
      </c>
      <c r="BG86" s="276">
        <f>IF(N86="zákl. přenesená",J86,0)</f>
        <v>0</v>
      </c>
      <c r="BH86" s="276">
        <f>IF(N86="sníž. přenesená",J86,0)</f>
        <v>0</v>
      </c>
      <c r="BI86" s="276">
        <f>IF(N86="nulová",J86,0)</f>
        <v>0</v>
      </c>
      <c r="BJ86" s="176" t="s">
        <v>1196</v>
      </c>
      <c r="BK86" s="276">
        <f>ROUND(I86*H86,2)</f>
        <v>0</v>
      </c>
      <c r="BL86" s="176" t="s">
        <v>1324</v>
      </c>
      <c r="BM86" s="176" t="s">
        <v>1196</v>
      </c>
    </row>
    <row r="87" spans="2:47" s="186" customFormat="1" ht="13.5">
      <c r="B87" s="187"/>
      <c r="D87" s="277" t="s">
        <v>1326</v>
      </c>
      <c r="F87" s="278" t="s">
        <v>1656</v>
      </c>
      <c r="I87" s="92"/>
      <c r="L87" s="187"/>
      <c r="M87" s="279"/>
      <c r="N87" s="188"/>
      <c r="O87" s="188"/>
      <c r="P87" s="188"/>
      <c r="Q87" s="188"/>
      <c r="R87" s="188"/>
      <c r="S87" s="188"/>
      <c r="T87" s="280"/>
      <c r="AT87" s="176" t="s">
        <v>1326</v>
      </c>
      <c r="AU87" s="176" t="s">
        <v>1257</v>
      </c>
    </row>
    <row r="88" spans="2:65" s="186" customFormat="1" ht="25.5" customHeight="1">
      <c r="B88" s="187"/>
      <c r="C88" s="266" t="s">
        <v>1257</v>
      </c>
      <c r="D88" s="266" t="s">
        <v>1319</v>
      </c>
      <c r="E88" s="267" t="s">
        <v>1657</v>
      </c>
      <c r="F88" s="268" t="s">
        <v>1658</v>
      </c>
      <c r="G88" s="269" t="s">
        <v>1659</v>
      </c>
      <c r="H88" s="270">
        <v>10</v>
      </c>
      <c r="I88" s="91"/>
      <c r="J88" s="271">
        <f>ROUND(I88*H88,2)</f>
        <v>0</v>
      </c>
      <c r="K88" s="268" t="s">
        <v>1323</v>
      </c>
      <c r="L88" s="187"/>
      <c r="M88" s="272" t="s">
        <v>1177</v>
      </c>
      <c r="N88" s="273" t="s">
        <v>1219</v>
      </c>
      <c r="O88" s="188"/>
      <c r="P88" s="274">
        <f>O88*H88</f>
        <v>0</v>
      </c>
      <c r="Q88" s="274">
        <v>0</v>
      </c>
      <c r="R88" s="274">
        <f>Q88*H88</f>
        <v>0</v>
      </c>
      <c r="S88" s="274">
        <v>0</v>
      </c>
      <c r="T88" s="275">
        <f>S88*H88</f>
        <v>0</v>
      </c>
      <c r="AR88" s="176" t="s">
        <v>1324</v>
      </c>
      <c r="AT88" s="176" t="s">
        <v>1319</v>
      </c>
      <c r="AU88" s="176" t="s">
        <v>1257</v>
      </c>
      <c r="AY88" s="176" t="s">
        <v>1317</v>
      </c>
      <c r="BE88" s="276">
        <f>IF(N88="základní",J88,0)</f>
        <v>0</v>
      </c>
      <c r="BF88" s="276">
        <f>IF(N88="snížená",J88,0)</f>
        <v>0</v>
      </c>
      <c r="BG88" s="276">
        <f>IF(N88="zákl. přenesená",J88,0)</f>
        <v>0</v>
      </c>
      <c r="BH88" s="276">
        <f>IF(N88="sníž. přenesená",J88,0)</f>
        <v>0</v>
      </c>
      <c r="BI88" s="276">
        <f>IF(N88="nulová",J88,0)</f>
        <v>0</v>
      </c>
      <c r="BJ88" s="176" t="s">
        <v>1196</v>
      </c>
      <c r="BK88" s="276">
        <f>ROUND(I88*H88,2)</f>
        <v>0</v>
      </c>
      <c r="BL88" s="176" t="s">
        <v>1324</v>
      </c>
      <c r="BM88" s="176" t="s">
        <v>1257</v>
      </c>
    </row>
    <row r="89" spans="2:47" s="186" customFormat="1" ht="13.5">
      <c r="B89" s="187"/>
      <c r="D89" s="277" t="s">
        <v>1326</v>
      </c>
      <c r="F89" s="278" t="s">
        <v>1660</v>
      </c>
      <c r="I89" s="92"/>
      <c r="L89" s="187"/>
      <c r="M89" s="279"/>
      <c r="N89" s="188"/>
      <c r="O89" s="188"/>
      <c r="P89" s="188"/>
      <c r="Q89" s="188"/>
      <c r="R89" s="188"/>
      <c r="S89" s="188"/>
      <c r="T89" s="280"/>
      <c r="AT89" s="176" t="s">
        <v>1326</v>
      </c>
      <c r="AU89" s="176" t="s">
        <v>1257</v>
      </c>
    </row>
    <row r="90" spans="2:65" s="186" customFormat="1" ht="16.5" customHeight="1">
      <c r="B90" s="187"/>
      <c r="C90" s="266" t="s">
        <v>1329</v>
      </c>
      <c r="D90" s="266" t="s">
        <v>1319</v>
      </c>
      <c r="E90" s="267" t="s">
        <v>1661</v>
      </c>
      <c r="F90" s="268" t="s">
        <v>1662</v>
      </c>
      <c r="G90" s="269" t="s">
        <v>1332</v>
      </c>
      <c r="H90" s="270">
        <v>119.68</v>
      </c>
      <c r="I90" s="91"/>
      <c r="J90" s="271">
        <f>ROUND(I90*H90,2)</f>
        <v>0</v>
      </c>
      <c r="K90" s="268" t="s">
        <v>1323</v>
      </c>
      <c r="L90" s="187"/>
      <c r="M90" s="272" t="s">
        <v>1177</v>
      </c>
      <c r="N90" s="273" t="s">
        <v>1219</v>
      </c>
      <c r="O90" s="188"/>
      <c r="P90" s="274">
        <f>O90*H90</f>
        <v>0</v>
      </c>
      <c r="Q90" s="274">
        <v>0</v>
      </c>
      <c r="R90" s="274">
        <f>Q90*H90</f>
        <v>0</v>
      </c>
      <c r="S90" s="274">
        <v>0</v>
      </c>
      <c r="T90" s="275">
        <f>S90*H90</f>
        <v>0</v>
      </c>
      <c r="AR90" s="176" t="s">
        <v>1324</v>
      </c>
      <c r="AT90" s="176" t="s">
        <v>1319</v>
      </c>
      <c r="AU90" s="176" t="s">
        <v>1257</v>
      </c>
      <c r="AY90" s="176" t="s">
        <v>1317</v>
      </c>
      <c r="BE90" s="276">
        <f>IF(N90="základní",J90,0)</f>
        <v>0</v>
      </c>
      <c r="BF90" s="276">
        <f>IF(N90="snížená",J90,0)</f>
        <v>0</v>
      </c>
      <c r="BG90" s="276">
        <f>IF(N90="zákl. přenesená",J90,0)</f>
        <v>0</v>
      </c>
      <c r="BH90" s="276">
        <f>IF(N90="sníž. přenesená",J90,0)</f>
        <v>0</v>
      </c>
      <c r="BI90" s="276">
        <f>IF(N90="nulová",J90,0)</f>
        <v>0</v>
      </c>
      <c r="BJ90" s="176" t="s">
        <v>1196</v>
      </c>
      <c r="BK90" s="276">
        <f>ROUND(I90*H90,2)</f>
        <v>0</v>
      </c>
      <c r="BL90" s="176" t="s">
        <v>1324</v>
      </c>
      <c r="BM90" s="176" t="s">
        <v>1329</v>
      </c>
    </row>
    <row r="91" spans="2:47" s="186" customFormat="1" ht="13.5">
      <c r="B91" s="187"/>
      <c r="D91" s="277" t="s">
        <v>1326</v>
      </c>
      <c r="F91" s="278" t="s">
        <v>1663</v>
      </c>
      <c r="I91" s="92"/>
      <c r="L91" s="187"/>
      <c r="M91" s="279"/>
      <c r="N91" s="188"/>
      <c r="O91" s="188"/>
      <c r="P91" s="188"/>
      <c r="Q91" s="188"/>
      <c r="R91" s="188"/>
      <c r="S91" s="188"/>
      <c r="T91" s="280"/>
      <c r="AT91" s="176" t="s">
        <v>1326</v>
      </c>
      <c r="AU91" s="176" t="s">
        <v>1257</v>
      </c>
    </row>
    <row r="92" spans="2:51" s="282" customFormat="1" ht="13.5">
      <c r="B92" s="281"/>
      <c r="D92" s="277" t="s">
        <v>1334</v>
      </c>
      <c r="E92" s="283" t="s">
        <v>1177</v>
      </c>
      <c r="F92" s="284" t="s">
        <v>415</v>
      </c>
      <c r="H92" s="285">
        <v>71.97</v>
      </c>
      <c r="I92" s="93"/>
      <c r="L92" s="281"/>
      <c r="M92" s="286"/>
      <c r="N92" s="287"/>
      <c r="O92" s="287"/>
      <c r="P92" s="287"/>
      <c r="Q92" s="287"/>
      <c r="R92" s="287"/>
      <c r="S92" s="287"/>
      <c r="T92" s="288"/>
      <c r="AT92" s="283" t="s">
        <v>1334</v>
      </c>
      <c r="AU92" s="283" t="s">
        <v>1257</v>
      </c>
      <c r="AV92" s="282" t="s">
        <v>1257</v>
      </c>
      <c r="AW92" s="282" t="s">
        <v>1211</v>
      </c>
      <c r="AX92" s="282" t="s">
        <v>1248</v>
      </c>
      <c r="AY92" s="283" t="s">
        <v>1317</v>
      </c>
    </row>
    <row r="93" spans="2:51" s="311" customFormat="1" ht="13.5">
      <c r="B93" s="310"/>
      <c r="D93" s="277" t="s">
        <v>1334</v>
      </c>
      <c r="E93" s="312" t="s">
        <v>1177</v>
      </c>
      <c r="F93" s="313" t="s">
        <v>416</v>
      </c>
      <c r="H93" s="312" t="s">
        <v>1177</v>
      </c>
      <c r="I93" s="96"/>
      <c r="L93" s="310"/>
      <c r="M93" s="314"/>
      <c r="N93" s="315"/>
      <c r="O93" s="315"/>
      <c r="P93" s="315"/>
      <c r="Q93" s="315"/>
      <c r="R93" s="315"/>
      <c r="S93" s="315"/>
      <c r="T93" s="316"/>
      <c r="AT93" s="312" t="s">
        <v>1334</v>
      </c>
      <c r="AU93" s="312" t="s">
        <v>1257</v>
      </c>
      <c r="AV93" s="311" t="s">
        <v>1196</v>
      </c>
      <c r="AW93" s="311" t="s">
        <v>1211</v>
      </c>
      <c r="AX93" s="311" t="s">
        <v>1248</v>
      </c>
      <c r="AY93" s="312" t="s">
        <v>1317</v>
      </c>
    </row>
    <row r="94" spans="2:51" s="282" customFormat="1" ht="13.5">
      <c r="B94" s="281"/>
      <c r="D94" s="277" t="s">
        <v>1334</v>
      </c>
      <c r="E94" s="283" t="s">
        <v>1177</v>
      </c>
      <c r="F94" s="284" t="s">
        <v>417</v>
      </c>
      <c r="H94" s="285">
        <v>9.181</v>
      </c>
      <c r="I94" s="93"/>
      <c r="L94" s="281"/>
      <c r="M94" s="286"/>
      <c r="N94" s="287"/>
      <c r="O94" s="287"/>
      <c r="P94" s="287"/>
      <c r="Q94" s="287"/>
      <c r="R94" s="287"/>
      <c r="S94" s="287"/>
      <c r="T94" s="288"/>
      <c r="AT94" s="283" t="s">
        <v>1334</v>
      </c>
      <c r="AU94" s="283" t="s">
        <v>1257</v>
      </c>
      <c r="AV94" s="282" t="s">
        <v>1257</v>
      </c>
      <c r="AW94" s="282" t="s">
        <v>1211</v>
      </c>
      <c r="AX94" s="282" t="s">
        <v>1248</v>
      </c>
      <c r="AY94" s="283" t="s">
        <v>1317</v>
      </c>
    </row>
    <row r="95" spans="2:51" s="311" customFormat="1" ht="13.5">
      <c r="B95" s="310"/>
      <c r="D95" s="277" t="s">
        <v>1334</v>
      </c>
      <c r="E95" s="312" t="s">
        <v>1177</v>
      </c>
      <c r="F95" s="313" t="s">
        <v>1669</v>
      </c>
      <c r="H95" s="312" t="s">
        <v>1177</v>
      </c>
      <c r="I95" s="96"/>
      <c r="L95" s="310"/>
      <c r="M95" s="314"/>
      <c r="N95" s="315"/>
      <c r="O95" s="315"/>
      <c r="P95" s="315"/>
      <c r="Q95" s="315"/>
      <c r="R95" s="315"/>
      <c r="S95" s="315"/>
      <c r="T95" s="316"/>
      <c r="AT95" s="312" t="s">
        <v>1334</v>
      </c>
      <c r="AU95" s="312" t="s">
        <v>1257</v>
      </c>
      <c r="AV95" s="311" t="s">
        <v>1196</v>
      </c>
      <c r="AW95" s="311" t="s">
        <v>1211</v>
      </c>
      <c r="AX95" s="311" t="s">
        <v>1248</v>
      </c>
      <c r="AY95" s="312" t="s">
        <v>1317</v>
      </c>
    </row>
    <row r="96" spans="2:51" s="282" customFormat="1" ht="13.5">
      <c r="B96" s="281"/>
      <c r="D96" s="277" t="s">
        <v>1334</v>
      </c>
      <c r="E96" s="283" t="s">
        <v>1177</v>
      </c>
      <c r="F96" s="284" t="s">
        <v>418</v>
      </c>
      <c r="H96" s="285">
        <v>37.09</v>
      </c>
      <c r="I96" s="93"/>
      <c r="L96" s="281"/>
      <c r="M96" s="286"/>
      <c r="N96" s="287"/>
      <c r="O96" s="287"/>
      <c r="P96" s="287"/>
      <c r="Q96" s="287"/>
      <c r="R96" s="287"/>
      <c r="S96" s="287"/>
      <c r="T96" s="288"/>
      <c r="AT96" s="283" t="s">
        <v>1334</v>
      </c>
      <c r="AU96" s="283" t="s">
        <v>1257</v>
      </c>
      <c r="AV96" s="282" t="s">
        <v>1257</v>
      </c>
      <c r="AW96" s="282" t="s">
        <v>1211</v>
      </c>
      <c r="AX96" s="282" t="s">
        <v>1248</v>
      </c>
      <c r="AY96" s="283" t="s">
        <v>1317</v>
      </c>
    </row>
    <row r="97" spans="2:51" s="311" customFormat="1" ht="13.5">
      <c r="B97" s="310"/>
      <c r="D97" s="277" t="s">
        <v>1334</v>
      </c>
      <c r="E97" s="312" t="s">
        <v>1177</v>
      </c>
      <c r="F97" s="313" t="s">
        <v>419</v>
      </c>
      <c r="H97" s="312" t="s">
        <v>1177</v>
      </c>
      <c r="I97" s="96"/>
      <c r="L97" s="310"/>
      <c r="M97" s="314"/>
      <c r="N97" s="315"/>
      <c r="O97" s="315"/>
      <c r="P97" s="315"/>
      <c r="Q97" s="315"/>
      <c r="R97" s="315"/>
      <c r="S97" s="315"/>
      <c r="T97" s="316"/>
      <c r="AT97" s="312" t="s">
        <v>1334</v>
      </c>
      <c r="AU97" s="312" t="s">
        <v>1257</v>
      </c>
      <c r="AV97" s="311" t="s">
        <v>1196</v>
      </c>
      <c r="AW97" s="311" t="s">
        <v>1211</v>
      </c>
      <c r="AX97" s="311" t="s">
        <v>1248</v>
      </c>
      <c r="AY97" s="312" t="s">
        <v>1317</v>
      </c>
    </row>
    <row r="98" spans="2:51" s="282" customFormat="1" ht="13.5">
      <c r="B98" s="281"/>
      <c r="D98" s="277" t="s">
        <v>1334</v>
      </c>
      <c r="E98" s="283" t="s">
        <v>1177</v>
      </c>
      <c r="F98" s="284" t="s">
        <v>420</v>
      </c>
      <c r="H98" s="285">
        <v>1.439</v>
      </c>
      <c r="I98" s="93"/>
      <c r="L98" s="281"/>
      <c r="M98" s="286"/>
      <c r="N98" s="287"/>
      <c r="O98" s="287"/>
      <c r="P98" s="287"/>
      <c r="Q98" s="287"/>
      <c r="R98" s="287"/>
      <c r="S98" s="287"/>
      <c r="T98" s="288"/>
      <c r="AT98" s="283" t="s">
        <v>1334</v>
      </c>
      <c r="AU98" s="283" t="s">
        <v>1257</v>
      </c>
      <c r="AV98" s="282" t="s">
        <v>1257</v>
      </c>
      <c r="AW98" s="282" t="s">
        <v>1211</v>
      </c>
      <c r="AX98" s="282" t="s">
        <v>1248</v>
      </c>
      <c r="AY98" s="283" t="s">
        <v>1317</v>
      </c>
    </row>
    <row r="99" spans="2:51" s="290" customFormat="1" ht="13.5">
      <c r="B99" s="289"/>
      <c r="D99" s="277" t="s">
        <v>1334</v>
      </c>
      <c r="E99" s="291" t="s">
        <v>1177</v>
      </c>
      <c r="F99" s="292" t="s">
        <v>1338</v>
      </c>
      <c r="H99" s="293">
        <v>119.68</v>
      </c>
      <c r="I99" s="94"/>
      <c r="L99" s="289"/>
      <c r="M99" s="294"/>
      <c r="N99" s="295"/>
      <c r="O99" s="295"/>
      <c r="P99" s="295"/>
      <c r="Q99" s="295"/>
      <c r="R99" s="295"/>
      <c r="S99" s="295"/>
      <c r="T99" s="296"/>
      <c r="AT99" s="291" t="s">
        <v>1334</v>
      </c>
      <c r="AU99" s="291" t="s">
        <v>1257</v>
      </c>
      <c r="AV99" s="290" t="s">
        <v>1324</v>
      </c>
      <c r="AW99" s="290" t="s">
        <v>1211</v>
      </c>
      <c r="AX99" s="290" t="s">
        <v>1196</v>
      </c>
      <c r="AY99" s="291" t="s">
        <v>1317</v>
      </c>
    </row>
    <row r="100" spans="2:65" s="186" customFormat="1" ht="16.5" customHeight="1">
      <c r="B100" s="187"/>
      <c r="C100" s="266" t="s">
        <v>1324</v>
      </c>
      <c r="D100" s="266" t="s">
        <v>1319</v>
      </c>
      <c r="E100" s="267" t="s">
        <v>1674</v>
      </c>
      <c r="F100" s="268" t="s">
        <v>1675</v>
      </c>
      <c r="G100" s="269" t="s">
        <v>1332</v>
      </c>
      <c r="H100" s="270">
        <v>119.68</v>
      </c>
      <c r="I100" s="91"/>
      <c r="J100" s="271">
        <f>ROUND(I100*H100,2)</f>
        <v>0</v>
      </c>
      <c r="K100" s="268" t="s">
        <v>1323</v>
      </c>
      <c r="L100" s="187"/>
      <c r="M100" s="272" t="s">
        <v>1177</v>
      </c>
      <c r="N100" s="273" t="s">
        <v>1219</v>
      </c>
      <c r="O100" s="188"/>
      <c r="P100" s="274">
        <f>O100*H100</f>
        <v>0</v>
      </c>
      <c r="Q100" s="274">
        <v>0</v>
      </c>
      <c r="R100" s="274">
        <f>Q100*H100</f>
        <v>0</v>
      </c>
      <c r="S100" s="274">
        <v>0</v>
      </c>
      <c r="T100" s="275">
        <f>S100*H100</f>
        <v>0</v>
      </c>
      <c r="AR100" s="176" t="s">
        <v>1324</v>
      </c>
      <c r="AT100" s="176" t="s">
        <v>1319</v>
      </c>
      <c r="AU100" s="176" t="s">
        <v>1257</v>
      </c>
      <c r="AY100" s="176" t="s">
        <v>1317</v>
      </c>
      <c r="BE100" s="276">
        <f>IF(N100="základní",J100,0)</f>
        <v>0</v>
      </c>
      <c r="BF100" s="276">
        <f>IF(N100="snížená",J100,0)</f>
        <v>0</v>
      </c>
      <c r="BG100" s="276">
        <f>IF(N100="zákl. přenesená",J100,0)</f>
        <v>0</v>
      </c>
      <c r="BH100" s="276">
        <f>IF(N100="sníž. přenesená",J100,0)</f>
        <v>0</v>
      </c>
      <c r="BI100" s="276">
        <f>IF(N100="nulová",J100,0)</f>
        <v>0</v>
      </c>
      <c r="BJ100" s="176" t="s">
        <v>1196</v>
      </c>
      <c r="BK100" s="276">
        <f>ROUND(I100*H100,2)</f>
        <v>0</v>
      </c>
      <c r="BL100" s="176" t="s">
        <v>1324</v>
      </c>
      <c r="BM100" s="176" t="s">
        <v>1324</v>
      </c>
    </row>
    <row r="101" spans="2:47" s="186" customFormat="1" ht="13.5">
      <c r="B101" s="187"/>
      <c r="D101" s="277" t="s">
        <v>1326</v>
      </c>
      <c r="F101" s="278" t="s">
        <v>1676</v>
      </c>
      <c r="I101" s="92"/>
      <c r="L101" s="187"/>
      <c r="M101" s="279"/>
      <c r="N101" s="188"/>
      <c r="O101" s="188"/>
      <c r="P101" s="188"/>
      <c r="Q101" s="188"/>
      <c r="R101" s="188"/>
      <c r="S101" s="188"/>
      <c r="T101" s="280"/>
      <c r="AT101" s="176" t="s">
        <v>1326</v>
      </c>
      <c r="AU101" s="176" t="s">
        <v>1257</v>
      </c>
    </row>
    <row r="102" spans="2:65" s="186" customFormat="1" ht="16.5" customHeight="1">
      <c r="B102" s="187"/>
      <c r="C102" s="266" t="s">
        <v>1342</v>
      </c>
      <c r="D102" s="266" t="s">
        <v>1319</v>
      </c>
      <c r="E102" s="267" t="s">
        <v>1677</v>
      </c>
      <c r="F102" s="268" t="s">
        <v>1678</v>
      </c>
      <c r="G102" s="269" t="s">
        <v>1332</v>
      </c>
      <c r="H102" s="270">
        <v>119.68</v>
      </c>
      <c r="I102" s="91"/>
      <c r="J102" s="271">
        <f>ROUND(I102*H102,2)</f>
        <v>0</v>
      </c>
      <c r="K102" s="268" t="s">
        <v>1323</v>
      </c>
      <c r="L102" s="187"/>
      <c r="M102" s="272" t="s">
        <v>1177</v>
      </c>
      <c r="N102" s="273" t="s">
        <v>1219</v>
      </c>
      <c r="O102" s="188"/>
      <c r="P102" s="274">
        <f>O102*H102</f>
        <v>0</v>
      </c>
      <c r="Q102" s="274">
        <v>0</v>
      </c>
      <c r="R102" s="274">
        <f>Q102*H102</f>
        <v>0</v>
      </c>
      <c r="S102" s="274">
        <v>0</v>
      </c>
      <c r="T102" s="275">
        <f>S102*H102</f>
        <v>0</v>
      </c>
      <c r="AR102" s="176" t="s">
        <v>1324</v>
      </c>
      <c r="AT102" s="176" t="s">
        <v>1319</v>
      </c>
      <c r="AU102" s="176" t="s">
        <v>1257</v>
      </c>
      <c r="AY102" s="176" t="s">
        <v>1317</v>
      </c>
      <c r="BE102" s="276">
        <f>IF(N102="základní",J102,0)</f>
        <v>0</v>
      </c>
      <c r="BF102" s="276">
        <f>IF(N102="snížená",J102,0)</f>
        <v>0</v>
      </c>
      <c r="BG102" s="276">
        <f>IF(N102="zákl. přenesená",J102,0)</f>
        <v>0</v>
      </c>
      <c r="BH102" s="276">
        <f>IF(N102="sníž. přenesená",J102,0)</f>
        <v>0</v>
      </c>
      <c r="BI102" s="276">
        <f>IF(N102="nulová",J102,0)</f>
        <v>0</v>
      </c>
      <c r="BJ102" s="176" t="s">
        <v>1196</v>
      </c>
      <c r="BK102" s="276">
        <f>ROUND(I102*H102,2)</f>
        <v>0</v>
      </c>
      <c r="BL102" s="176" t="s">
        <v>1324</v>
      </c>
      <c r="BM102" s="176" t="s">
        <v>1342</v>
      </c>
    </row>
    <row r="103" spans="2:47" s="186" customFormat="1" ht="13.5">
      <c r="B103" s="187"/>
      <c r="D103" s="277" t="s">
        <v>1326</v>
      </c>
      <c r="F103" s="278" t="s">
        <v>1679</v>
      </c>
      <c r="I103" s="92"/>
      <c r="L103" s="187"/>
      <c r="M103" s="279"/>
      <c r="N103" s="188"/>
      <c r="O103" s="188"/>
      <c r="P103" s="188"/>
      <c r="Q103" s="188"/>
      <c r="R103" s="188"/>
      <c r="S103" s="188"/>
      <c r="T103" s="280"/>
      <c r="AT103" s="176" t="s">
        <v>1326</v>
      </c>
      <c r="AU103" s="176" t="s">
        <v>1257</v>
      </c>
    </row>
    <row r="104" spans="2:51" s="282" customFormat="1" ht="13.5">
      <c r="B104" s="281"/>
      <c r="D104" s="277" t="s">
        <v>1334</v>
      </c>
      <c r="E104" s="283" t="s">
        <v>1177</v>
      </c>
      <c r="F104" s="284" t="s">
        <v>421</v>
      </c>
      <c r="H104" s="285">
        <v>119.68</v>
      </c>
      <c r="I104" s="93"/>
      <c r="L104" s="281"/>
      <c r="M104" s="286"/>
      <c r="N104" s="287"/>
      <c r="O104" s="287"/>
      <c r="P104" s="287"/>
      <c r="Q104" s="287"/>
      <c r="R104" s="287"/>
      <c r="S104" s="287"/>
      <c r="T104" s="288"/>
      <c r="AT104" s="283" t="s">
        <v>1334</v>
      </c>
      <c r="AU104" s="283" t="s">
        <v>1257</v>
      </c>
      <c r="AV104" s="282" t="s">
        <v>1257</v>
      </c>
      <c r="AW104" s="282" t="s">
        <v>1211</v>
      </c>
      <c r="AX104" s="282" t="s">
        <v>1248</v>
      </c>
      <c r="AY104" s="283" t="s">
        <v>1317</v>
      </c>
    </row>
    <row r="105" spans="2:51" s="290" customFormat="1" ht="13.5">
      <c r="B105" s="289"/>
      <c r="D105" s="277" t="s">
        <v>1334</v>
      </c>
      <c r="E105" s="291" t="s">
        <v>1177</v>
      </c>
      <c r="F105" s="292" t="s">
        <v>1338</v>
      </c>
      <c r="H105" s="293">
        <v>119.68</v>
      </c>
      <c r="I105" s="94"/>
      <c r="L105" s="289"/>
      <c r="M105" s="294"/>
      <c r="N105" s="295"/>
      <c r="O105" s="295"/>
      <c r="P105" s="295"/>
      <c r="Q105" s="295"/>
      <c r="R105" s="295"/>
      <c r="S105" s="295"/>
      <c r="T105" s="296"/>
      <c r="AT105" s="291" t="s">
        <v>1334</v>
      </c>
      <c r="AU105" s="291" t="s">
        <v>1257</v>
      </c>
      <c r="AV105" s="290" t="s">
        <v>1324</v>
      </c>
      <c r="AW105" s="290" t="s">
        <v>1211</v>
      </c>
      <c r="AX105" s="290" t="s">
        <v>1196</v>
      </c>
      <c r="AY105" s="291" t="s">
        <v>1317</v>
      </c>
    </row>
    <row r="106" spans="2:65" s="186" customFormat="1" ht="16.5" customHeight="1">
      <c r="B106" s="187"/>
      <c r="C106" s="266" t="s">
        <v>1346</v>
      </c>
      <c r="D106" s="266" t="s">
        <v>1319</v>
      </c>
      <c r="E106" s="267" t="s">
        <v>1681</v>
      </c>
      <c r="F106" s="268" t="s">
        <v>1682</v>
      </c>
      <c r="G106" s="269" t="s">
        <v>1332</v>
      </c>
      <c r="H106" s="270">
        <v>119.68</v>
      </c>
      <c r="I106" s="91"/>
      <c r="J106" s="271">
        <f>ROUND(I106*H106,2)</f>
        <v>0</v>
      </c>
      <c r="K106" s="268" t="s">
        <v>1323</v>
      </c>
      <c r="L106" s="187"/>
      <c r="M106" s="272" t="s">
        <v>1177</v>
      </c>
      <c r="N106" s="273" t="s">
        <v>1219</v>
      </c>
      <c r="O106" s="188"/>
      <c r="P106" s="274">
        <f>O106*H106</f>
        <v>0</v>
      </c>
      <c r="Q106" s="274">
        <v>0</v>
      </c>
      <c r="R106" s="274">
        <f>Q106*H106</f>
        <v>0</v>
      </c>
      <c r="S106" s="274">
        <v>0</v>
      </c>
      <c r="T106" s="275">
        <f>S106*H106</f>
        <v>0</v>
      </c>
      <c r="AR106" s="176" t="s">
        <v>1324</v>
      </c>
      <c r="AT106" s="176" t="s">
        <v>1319</v>
      </c>
      <c r="AU106" s="176" t="s">
        <v>1257</v>
      </c>
      <c r="AY106" s="176" t="s">
        <v>1317</v>
      </c>
      <c r="BE106" s="276">
        <f>IF(N106="základní",J106,0)</f>
        <v>0</v>
      </c>
      <c r="BF106" s="276">
        <f>IF(N106="snížená",J106,0)</f>
        <v>0</v>
      </c>
      <c r="BG106" s="276">
        <f>IF(N106="zákl. přenesená",J106,0)</f>
        <v>0</v>
      </c>
      <c r="BH106" s="276">
        <f>IF(N106="sníž. přenesená",J106,0)</f>
        <v>0</v>
      </c>
      <c r="BI106" s="276">
        <f>IF(N106="nulová",J106,0)</f>
        <v>0</v>
      </c>
      <c r="BJ106" s="176" t="s">
        <v>1196</v>
      </c>
      <c r="BK106" s="276">
        <f>ROUND(I106*H106,2)</f>
        <v>0</v>
      </c>
      <c r="BL106" s="176" t="s">
        <v>1324</v>
      </c>
      <c r="BM106" s="176" t="s">
        <v>1346</v>
      </c>
    </row>
    <row r="107" spans="2:47" s="186" customFormat="1" ht="13.5">
      <c r="B107" s="187"/>
      <c r="D107" s="277" t="s">
        <v>1326</v>
      </c>
      <c r="F107" s="278" t="s">
        <v>1683</v>
      </c>
      <c r="I107" s="92"/>
      <c r="L107" s="187"/>
      <c r="M107" s="279"/>
      <c r="N107" s="188"/>
      <c r="O107" s="188"/>
      <c r="P107" s="188"/>
      <c r="Q107" s="188"/>
      <c r="R107" s="188"/>
      <c r="S107" s="188"/>
      <c r="T107" s="280"/>
      <c r="AT107" s="176" t="s">
        <v>1326</v>
      </c>
      <c r="AU107" s="176" t="s">
        <v>1257</v>
      </c>
    </row>
    <row r="108" spans="2:65" s="186" customFormat="1" ht="16.5" customHeight="1">
      <c r="B108" s="187"/>
      <c r="C108" s="266" t="s">
        <v>1352</v>
      </c>
      <c r="D108" s="266" t="s">
        <v>1319</v>
      </c>
      <c r="E108" s="267" t="s">
        <v>1684</v>
      </c>
      <c r="F108" s="268" t="s">
        <v>1685</v>
      </c>
      <c r="G108" s="269" t="s">
        <v>1322</v>
      </c>
      <c r="H108" s="270">
        <v>120.515</v>
      </c>
      <c r="I108" s="91"/>
      <c r="J108" s="271">
        <f>ROUND(I108*H108,2)</f>
        <v>0</v>
      </c>
      <c r="K108" s="268" t="s">
        <v>1323</v>
      </c>
      <c r="L108" s="187"/>
      <c r="M108" s="272" t="s">
        <v>1177</v>
      </c>
      <c r="N108" s="273" t="s">
        <v>1219</v>
      </c>
      <c r="O108" s="188"/>
      <c r="P108" s="274">
        <f>O108*H108</f>
        <v>0</v>
      </c>
      <c r="Q108" s="274">
        <v>0.00084</v>
      </c>
      <c r="R108" s="274">
        <f>Q108*H108</f>
        <v>0.1012326</v>
      </c>
      <c r="S108" s="274">
        <v>0</v>
      </c>
      <c r="T108" s="275">
        <f>S108*H108</f>
        <v>0</v>
      </c>
      <c r="AR108" s="176" t="s">
        <v>1324</v>
      </c>
      <c r="AT108" s="176" t="s">
        <v>1319</v>
      </c>
      <c r="AU108" s="176" t="s">
        <v>1257</v>
      </c>
      <c r="AY108" s="176" t="s">
        <v>1317</v>
      </c>
      <c r="BE108" s="276">
        <f>IF(N108="základní",J108,0)</f>
        <v>0</v>
      </c>
      <c r="BF108" s="276">
        <f>IF(N108="snížená",J108,0)</f>
        <v>0</v>
      </c>
      <c r="BG108" s="276">
        <f>IF(N108="zákl. přenesená",J108,0)</f>
        <v>0</v>
      </c>
      <c r="BH108" s="276">
        <f>IF(N108="sníž. přenesená",J108,0)</f>
        <v>0</v>
      </c>
      <c r="BI108" s="276">
        <f>IF(N108="nulová",J108,0)</f>
        <v>0</v>
      </c>
      <c r="BJ108" s="176" t="s">
        <v>1196</v>
      </c>
      <c r="BK108" s="276">
        <f>ROUND(I108*H108,2)</f>
        <v>0</v>
      </c>
      <c r="BL108" s="176" t="s">
        <v>1324</v>
      </c>
      <c r="BM108" s="176" t="s">
        <v>1352</v>
      </c>
    </row>
    <row r="109" spans="2:47" s="186" customFormat="1" ht="13.5">
      <c r="B109" s="187"/>
      <c r="D109" s="277" t="s">
        <v>1326</v>
      </c>
      <c r="F109" s="278" t="s">
        <v>1686</v>
      </c>
      <c r="I109" s="92"/>
      <c r="L109" s="187"/>
      <c r="M109" s="279"/>
      <c r="N109" s="188"/>
      <c r="O109" s="188"/>
      <c r="P109" s="188"/>
      <c r="Q109" s="188"/>
      <c r="R109" s="188"/>
      <c r="S109" s="188"/>
      <c r="T109" s="280"/>
      <c r="AT109" s="176" t="s">
        <v>1326</v>
      </c>
      <c r="AU109" s="176" t="s">
        <v>1257</v>
      </c>
    </row>
    <row r="110" spans="2:51" s="311" customFormat="1" ht="13.5">
      <c r="B110" s="310"/>
      <c r="D110" s="277" t="s">
        <v>1334</v>
      </c>
      <c r="E110" s="312" t="s">
        <v>1177</v>
      </c>
      <c r="F110" s="313" t="s">
        <v>1963</v>
      </c>
      <c r="H110" s="312" t="s">
        <v>1177</v>
      </c>
      <c r="I110" s="96"/>
      <c r="L110" s="310"/>
      <c r="M110" s="314"/>
      <c r="N110" s="315"/>
      <c r="O110" s="315"/>
      <c r="P110" s="315"/>
      <c r="Q110" s="315"/>
      <c r="R110" s="315"/>
      <c r="S110" s="315"/>
      <c r="T110" s="316"/>
      <c r="AT110" s="312" t="s">
        <v>1334</v>
      </c>
      <c r="AU110" s="312" t="s">
        <v>1257</v>
      </c>
      <c r="AV110" s="311" t="s">
        <v>1196</v>
      </c>
      <c r="AW110" s="311" t="s">
        <v>1211</v>
      </c>
      <c r="AX110" s="311" t="s">
        <v>1248</v>
      </c>
      <c r="AY110" s="312" t="s">
        <v>1317</v>
      </c>
    </row>
    <row r="111" spans="2:51" s="311" customFormat="1" ht="13.5">
      <c r="B111" s="310"/>
      <c r="D111" s="277" t="s">
        <v>1334</v>
      </c>
      <c r="E111" s="312" t="s">
        <v>1177</v>
      </c>
      <c r="F111" s="313" t="s">
        <v>1964</v>
      </c>
      <c r="H111" s="312" t="s">
        <v>1177</v>
      </c>
      <c r="I111" s="96"/>
      <c r="L111" s="310"/>
      <c r="M111" s="314"/>
      <c r="N111" s="315"/>
      <c r="O111" s="315"/>
      <c r="P111" s="315"/>
      <c r="Q111" s="315"/>
      <c r="R111" s="315"/>
      <c r="S111" s="315"/>
      <c r="T111" s="316"/>
      <c r="AT111" s="312" t="s">
        <v>1334</v>
      </c>
      <c r="AU111" s="312" t="s">
        <v>1257</v>
      </c>
      <c r="AV111" s="311" t="s">
        <v>1196</v>
      </c>
      <c r="AW111" s="311" t="s">
        <v>1211</v>
      </c>
      <c r="AX111" s="311" t="s">
        <v>1248</v>
      </c>
      <c r="AY111" s="312" t="s">
        <v>1317</v>
      </c>
    </row>
    <row r="112" spans="2:51" s="282" customFormat="1" ht="13.5">
      <c r="B112" s="281"/>
      <c r="D112" s="277" t="s">
        <v>1334</v>
      </c>
      <c r="E112" s="283" t="s">
        <v>1177</v>
      </c>
      <c r="F112" s="284" t="s">
        <v>422</v>
      </c>
      <c r="H112" s="285">
        <v>99.059</v>
      </c>
      <c r="I112" s="93"/>
      <c r="L112" s="281"/>
      <c r="M112" s="286"/>
      <c r="N112" s="287"/>
      <c r="O112" s="287"/>
      <c r="P112" s="287"/>
      <c r="Q112" s="287"/>
      <c r="R112" s="287"/>
      <c r="S112" s="287"/>
      <c r="T112" s="288"/>
      <c r="AT112" s="283" t="s">
        <v>1334</v>
      </c>
      <c r="AU112" s="283" t="s">
        <v>1257</v>
      </c>
      <c r="AV112" s="282" t="s">
        <v>1257</v>
      </c>
      <c r="AW112" s="282" t="s">
        <v>1211</v>
      </c>
      <c r="AX112" s="282" t="s">
        <v>1248</v>
      </c>
      <c r="AY112" s="283" t="s">
        <v>1317</v>
      </c>
    </row>
    <row r="113" spans="2:51" s="311" customFormat="1" ht="13.5">
      <c r="B113" s="310"/>
      <c r="D113" s="277" t="s">
        <v>1334</v>
      </c>
      <c r="E113" s="312" t="s">
        <v>1177</v>
      </c>
      <c r="F113" s="313" t="s">
        <v>1968</v>
      </c>
      <c r="H113" s="312" t="s">
        <v>1177</v>
      </c>
      <c r="I113" s="96"/>
      <c r="L113" s="310"/>
      <c r="M113" s="314"/>
      <c r="N113" s="315"/>
      <c r="O113" s="315"/>
      <c r="P113" s="315"/>
      <c r="Q113" s="315"/>
      <c r="R113" s="315"/>
      <c r="S113" s="315"/>
      <c r="T113" s="316"/>
      <c r="AT113" s="312" t="s">
        <v>1334</v>
      </c>
      <c r="AU113" s="312" t="s">
        <v>1257</v>
      </c>
      <c r="AV113" s="311" t="s">
        <v>1196</v>
      </c>
      <c r="AW113" s="311" t="s">
        <v>1211</v>
      </c>
      <c r="AX113" s="311" t="s">
        <v>1248</v>
      </c>
      <c r="AY113" s="312" t="s">
        <v>1317</v>
      </c>
    </row>
    <row r="114" spans="2:51" s="282" customFormat="1" ht="13.5">
      <c r="B114" s="281"/>
      <c r="D114" s="277" t="s">
        <v>1334</v>
      </c>
      <c r="E114" s="283" t="s">
        <v>1177</v>
      </c>
      <c r="F114" s="284" t="s">
        <v>423</v>
      </c>
      <c r="H114" s="285">
        <v>21.456</v>
      </c>
      <c r="I114" s="93"/>
      <c r="L114" s="281"/>
      <c r="M114" s="286"/>
      <c r="N114" s="287"/>
      <c r="O114" s="287"/>
      <c r="P114" s="287"/>
      <c r="Q114" s="287"/>
      <c r="R114" s="287"/>
      <c r="S114" s="287"/>
      <c r="T114" s="288"/>
      <c r="AT114" s="283" t="s">
        <v>1334</v>
      </c>
      <c r="AU114" s="283" t="s">
        <v>1257</v>
      </c>
      <c r="AV114" s="282" t="s">
        <v>1257</v>
      </c>
      <c r="AW114" s="282" t="s">
        <v>1211</v>
      </c>
      <c r="AX114" s="282" t="s">
        <v>1248</v>
      </c>
      <c r="AY114" s="283" t="s">
        <v>1317</v>
      </c>
    </row>
    <row r="115" spans="2:51" s="290" customFormat="1" ht="13.5">
      <c r="B115" s="289"/>
      <c r="D115" s="277" t="s">
        <v>1334</v>
      </c>
      <c r="E115" s="291" t="s">
        <v>1177</v>
      </c>
      <c r="F115" s="292" t="s">
        <v>1338</v>
      </c>
      <c r="H115" s="293">
        <v>120.515</v>
      </c>
      <c r="I115" s="94"/>
      <c r="L115" s="289"/>
      <c r="M115" s="294"/>
      <c r="N115" s="295"/>
      <c r="O115" s="295"/>
      <c r="P115" s="295"/>
      <c r="Q115" s="295"/>
      <c r="R115" s="295"/>
      <c r="S115" s="295"/>
      <c r="T115" s="296"/>
      <c r="AT115" s="291" t="s">
        <v>1334</v>
      </c>
      <c r="AU115" s="291" t="s">
        <v>1257</v>
      </c>
      <c r="AV115" s="290" t="s">
        <v>1324</v>
      </c>
      <c r="AW115" s="290" t="s">
        <v>1211</v>
      </c>
      <c r="AX115" s="290" t="s">
        <v>1196</v>
      </c>
      <c r="AY115" s="291" t="s">
        <v>1317</v>
      </c>
    </row>
    <row r="116" spans="2:65" s="186" customFormat="1" ht="16.5" customHeight="1">
      <c r="B116" s="187"/>
      <c r="C116" s="266" t="s">
        <v>1357</v>
      </c>
      <c r="D116" s="266" t="s">
        <v>1319</v>
      </c>
      <c r="E116" s="267" t="s">
        <v>1687</v>
      </c>
      <c r="F116" s="268" t="s">
        <v>1688</v>
      </c>
      <c r="G116" s="269" t="s">
        <v>1322</v>
      </c>
      <c r="H116" s="270">
        <v>120.515</v>
      </c>
      <c r="I116" s="91"/>
      <c r="J116" s="271">
        <f>ROUND(I116*H116,2)</f>
        <v>0</v>
      </c>
      <c r="K116" s="268" t="s">
        <v>1323</v>
      </c>
      <c r="L116" s="187"/>
      <c r="M116" s="272" t="s">
        <v>1177</v>
      </c>
      <c r="N116" s="273" t="s">
        <v>1219</v>
      </c>
      <c r="O116" s="188"/>
      <c r="P116" s="274">
        <f>O116*H116</f>
        <v>0</v>
      </c>
      <c r="Q116" s="274">
        <v>0</v>
      </c>
      <c r="R116" s="274">
        <f>Q116*H116</f>
        <v>0</v>
      </c>
      <c r="S116" s="274">
        <v>0</v>
      </c>
      <c r="T116" s="275">
        <f>S116*H116</f>
        <v>0</v>
      </c>
      <c r="AR116" s="176" t="s">
        <v>1324</v>
      </c>
      <c r="AT116" s="176" t="s">
        <v>1319</v>
      </c>
      <c r="AU116" s="176" t="s">
        <v>1257</v>
      </c>
      <c r="AY116" s="176" t="s">
        <v>1317</v>
      </c>
      <c r="BE116" s="276">
        <f>IF(N116="základní",J116,0)</f>
        <v>0</v>
      </c>
      <c r="BF116" s="276">
        <f>IF(N116="snížená",J116,0)</f>
        <v>0</v>
      </c>
      <c r="BG116" s="276">
        <f>IF(N116="zákl. přenesená",J116,0)</f>
        <v>0</v>
      </c>
      <c r="BH116" s="276">
        <f>IF(N116="sníž. přenesená",J116,0)</f>
        <v>0</v>
      </c>
      <c r="BI116" s="276">
        <f>IF(N116="nulová",J116,0)</f>
        <v>0</v>
      </c>
      <c r="BJ116" s="176" t="s">
        <v>1196</v>
      </c>
      <c r="BK116" s="276">
        <f>ROUND(I116*H116,2)</f>
        <v>0</v>
      </c>
      <c r="BL116" s="176" t="s">
        <v>1324</v>
      </c>
      <c r="BM116" s="176" t="s">
        <v>1357</v>
      </c>
    </row>
    <row r="117" spans="2:47" s="186" customFormat="1" ht="13.5">
      <c r="B117" s="187"/>
      <c r="D117" s="277" t="s">
        <v>1326</v>
      </c>
      <c r="F117" s="278" t="s">
        <v>1689</v>
      </c>
      <c r="I117" s="92"/>
      <c r="L117" s="187"/>
      <c r="M117" s="279"/>
      <c r="N117" s="188"/>
      <c r="O117" s="188"/>
      <c r="P117" s="188"/>
      <c r="Q117" s="188"/>
      <c r="R117" s="188"/>
      <c r="S117" s="188"/>
      <c r="T117" s="280"/>
      <c r="AT117" s="176" t="s">
        <v>1326</v>
      </c>
      <c r="AU117" s="176" t="s">
        <v>1257</v>
      </c>
    </row>
    <row r="118" spans="2:65" s="186" customFormat="1" ht="16.5" customHeight="1">
      <c r="B118" s="187"/>
      <c r="C118" s="266" t="s">
        <v>1360</v>
      </c>
      <c r="D118" s="266" t="s">
        <v>1319</v>
      </c>
      <c r="E118" s="267" t="s">
        <v>1697</v>
      </c>
      <c r="F118" s="268" t="s">
        <v>1698</v>
      </c>
      <c r="G118" s="269" t="s">
        <v>1332</v>
      </c>
      <c r="H118" s="270">
        <v>119.68</v>
      </c>
      <c r="I118" s="91"/>
      <c r="J118" s="271">
        <f>ROUND(I118*H118,2)</f>
        <v>0</v>
      </c>
      <c r="K118" s="268" t="s">
        <v>1323</v>
      </c>
      <c r="L118" s="187"/>
      <c r="M118" s="272" t="s">
        <v>1177</v>
      </c>
      <c r="N118" s="273" t="s">
        <v>1219</v>
      </c>
      <c r="O118" s="188"/>
      <c r="P118" s="274">
        <f>O118*H118</f>
        <v>0</v>
      </c>
      <c r="Q118" s="274">
        <v>0</v>
      </c>
      <c r="R118" s="274">
        <f>Q118*H118</f>
        <v>0</v>
      </c>
      <c r="S118" s="274">
        <v>0</v>
      </c>
      <c r="T118" s="275">
        <f>S118*H118</f>
        <v>0</v>
      </c>
      <c r="AR118" s="176" t="s">
        <v>1324</v>
      </c>
      <c r="AT118" s="176" t="s">
        <v>1319</v>
      </c>
      <c r="AU118" s="176" t="s">
        <v>1257</v>
      </c>
      <c r="AY118" s="176" t="s">
        <v>1317</v>
      </c>
      <c r="BE118" s="276">
        <f>IF(N118="základní",J118,0)</f>
        <v>0</v>
      </c>
      <c r="BF118" s="276">
        <f>IF(N118="snížená",J118,0)</f>
        <v>0</v>
      </c>
      <c r="BG118" s="276">
        <f>IF(N118="zákl. přenesená",J118,0)</f>
        <v>0</v>
      </c>
      <c r="BH118" s="276">
        <f>IF(N118="sníž. přenesená",J118,0)</f>
        <v>0</v>
      </c>
      <c r="BI118" s="276">
        <f>IF(N118="nulová",J118,0)</f>
        <v>0</v>
      </c>
      <c r="BJ118" s="176" t="s">
        <v>1196</v>
      </c>
      <c r="BK118" s="276">
        <f>ROUND(I118*H118,2)</f>
        <v>0</v>
      </c>
      <c r="BL118" s="176" t="s">
        <v>1324</v>
      </c>
      <c r="BM118" s="176" t="s">
        <v>1360</v>
      </c>
    </row>
    <row r="119" spans="2:47" s="186" customFormat="1" ht="13.5">
      <c r="B119" s="187"/>
      <c r="D119" s="277" t="s">
        <v>1326</v>
      </c>
      <c r="F119" s="278" t="s">
        <v>1699</v>
      </c>
      <c r="I119" s="92"/>
      <c r="L119" s="187"/>
      <c r="M119" s="279"/>
      <c r="N119" s="188"/>
      <c r="O119" s="188"/>
      <c r="P119" s="188"/>
      <c r="Q119" s="188"/>
      <c r="R119" s="188"/>
      <c r="S119" s="188"/>
      <c r="T119" s="280"/>
      <c r="AT119" s="176" t="s">
        <v>1326</v>
      </c>
      <c r="AU119" s="176" t="s">
        <v>1257</v>
      </c>
    </row>
    <row r="120" spans="2:51" s="282" customFormat="1" ht="13.5">
      <c r="B120" s="281"/>
      <c r="D120" s="277" t="s">
        <v>1334</v>
      </c>
      <c r="E120" s="283" t="s">
        <v>1177</v>
      </c>
      <c r="F120" s="284" t="s">
        <v>421</v>
      </c>
      <c r="H120" s="285">
        <v>119.68</v>
      </c>
      <c r="I120" s="93"/>
      <c r="L120" s="281"/>
      <c r="M120" s="286"/>
      <c r="N120" s="287"/>
      <c r="O120" s="287"/>
      <c r="P120" s="287"/>
      <c r="Q120" s="287"/>
      <c r="R120" s="287"/>
      <c r="S120" s="287"/>
      <c r="T120" s="288"/>
      <c r="AT120" s="283" t="s">
        <v>1334</v>
      </c>
      <c r="AU120" s="283" t="s">
        <v>1257</v>
      </c>
      <c r="AV120" s="282" t="s">
        <v>1257</v>
      </c>
      <c r="AW120" s="282" t="s">
        <v>1211</v>
      </c>
      <c r="AX120" s="282" t="s">
        <v>1248</v>
      </c>
      <c r="AY120" s="283" t="s">
        <v>1317</v>
      </c>
    </row>
    <row r="121" spans="2:51" s="290" customFormat="1" ht="13.5">
      <c r="B121" s="289"/>
      <c r="D121" s="277" t="s">
        <v>1334</v>
      </c>
      <c r="E121" s="291" t="s">
        <v>1177</v>
      </c>
      <c r="F121" s="292" t="s">
        <v>1338</v>
      </c>
      <c r="H121" s="293">
        <v>119.68</v>
      </c>
      <c r="I121" s="94"/>
      <c r="L121" s="289"/>
      <c r="M121" s="294"/>
      <c r="N121" s="295"/>
      <c r="O121" s="295"/>
      <c r="P121" s="295"/>
      <c r="Q121" s="295"/>
      <c r="R121" s="295"/>
      <c r="S121" s="295"/>
      <c r="T121" s="296"/>
      <c r="AT121" s="291" t="s">
        <v>1334</v>
      </c>
      <c r="AU121" s="291" t="s">
        <v>1257</v>
      </c>
      <c r="AV121" s="290" t="s">
        <v>1324</v>
      </c>
      <c r="AW121" s="290" t="s">
        <v>1211</v>
      </c>
      <c r="AX121" s="290" t="s">
        <v>1196</v>
      </c>
      <c r="AY121" s="291" t="s">
        <v>1317</v>
      </c>
    </row>
    <row r="122" spans="2:65" s="186" customFormat="1" ht="16.5" customHeight="1">
      <c r="B122" s="187"/>
      <c r="C122" s="266" t="s">
        <v>1201</v>
      </c>
      <c r="D122" s="266" t="s">
        <v>1319</v>
      </c>
      <c r="E122" s="267" t="s">
        <v>424</v>
      </c>
      <c r="F122" s="268" t="s">
        <v>425</v>
      </c>
      <c r="G122" s="269" t="s">
        <v>1332</v>
      </c>
      <c r="H122" s="270">
        <v>9.92</v>
      </c>
      <c r="I122" s="91"/>
      <c r="J122" s="271">
        <f>ROUND(I122*H122,2)</f>
        <v>0</v>
      </c>
      <c r="K122" s="268" t="s">
        <v>1323</v>
      </c>
      <c r="L122" s="187"/>
      <c r="M122" s="272" t="s">
        <v>1177</v>
      </c>
      <c r="N122" s="273" t="s">
        <v>1219</v>
      </c>
      <c r="O122" s="188"/>
      <c r="P122" s="274">
        <f>O122*H122</f>
        <v>0</v>
      </c>
      <c r="Q122" s="274">
        <v>0</v>
      </c>
      <c r="R122" s="274">
        <f>Q122*H122</f>
        <v>0</v>
      </c>
      <c r="S122" s="274">
        <v>0</v>
      </c>
      <c r="T122" s="275">
        <f>S122*H122</f>
        <v>0</v>
      </c>
      <c r="AR122" s="176" t="s">
        <v>1324</v>
      </c>
      <c r="AT122" s="176" t="s">
        <v>1319</v>
      </c>
      <c r="AU122" s="176" t="s">
        <v>1257</v>
      </c>
      <c r="AY122" s="176" t="s">
        <v>1317</v>
      </c>
      <c r="BE122" s="276">
        <f>IF(N122="základní",J122,0)</f>
        <v>0</v>
      </c>
      <c r="BF122" s="276">
        <f>IF(N122="snížená",J122,0)</f>
        <v>0</v>
      </c>
      <c r="BG122" s="276">
        <f>IF(N122="zákl. přenesená",J122,0)</f>
        <v>0</v>
      </c>
      <c r="BH122" s="276">
        <f>IF(N122="sníž. přenesená",J122,0)</f>
        <v>0</v>
      </c>
      <c r="BI122" s="276">
        <f>IF(N122="nulová",J122,0)</f>
        <v>0</v>
      </c>
      <c r="BJ122" s="176" t="s">
        <v>1196</v>
      </c>
      <c r="BK122" s="276">
        <f>ROUND(I122*H122,2)</f>
        <v>0</v>
      </c>
      <c r="BL122" s="176" t="s">
        <v>1324</v>
      </c>
      <c r="BM122" s="176" t="s">
        <v>1201</v>
      </c>
    </row>
    <row r="123" spans="2:47" s="186" customFormat="1" ht="13.5">
      <c r="B123" s="187"/>
      <c r="D123" s="277" t="s">
        <v>1326</v>
      </c>
      <c r="F123" s="278" t="s">
        <v>426</v>
      </c>
      <c r="I123" s="92"/>
      <c r="L123" s="187"/>
      <c r="M123" s="279"/>
      <c r="N123" s="188"/>
      <c r="O123" s="188"/>
      <c r="P123" s="188"/>
      <c r="Q123" s="188"/>
      <c r="R123" s="188"/>
      <c r="S123" s="188"/>
      <c r="T123" s="280"/>
      <c r="AT123" s="176" t="s">
        <v>1326</v>
      </c>
      <c r="AU123" s="176" t="s">
        <v>1257</v>
      </c>
    </row>
    <row r="124" spans="2:51" s="282" customFormat="1" ht="13.5">
      <c r="B124" s="281"/>
      <c r="D124" s="277" t="s">
        <v>1334</v>
      </c>
      <c r="E124" s="283" t="s">
        <v>1177</v>
      </c>
      <c r="F124" s="284" t="s">
        <v>427</v>
      </c>
      <c r="H124" s="285">
        <v>9.92</v>
      </c>
      <c r="I124" s="93"/>
      <c r="L124" s="281"/>
      <c r="M124" s="286"/>
      <c r="N124" s="287"/>
      <c r="O124" s="287"/>
      <c r="P124" s="287"/>
      <c r="Q124" s="287"/>
      <c r="R124" s="287"/>
      <c r="S124" s="287"/>
      <c r="T124" s="288"/>
      <c r="AT124" s="283" t="s">
        <v>1334</v>
      </c>
      <c r="AU124" s="283" t="s">
        <v>1257</v>
      </c>
      <c r="AV124" s="282" t="s">
        <v>1257</v>
      </c>
      <c r="AW124" s="282" t="s">
        <v>1211</v>
      </c>
      <c r="AX124" s="282" t="s">
        <v>1248</v>
      </c>
      <c r="AY124" s="283" t="s">
        <v>1317</v>
      </c>
    </row>
    <row r="125" spans="2:51" s="290" customFormat="1" ht="13.5">
      <c r="B125" s="289"/>
      <c r="D125" s="277" t="s">
        <v>1334</v>
      </c>
      <c r="E125" s="291" t="s">
        <v>1177</v>
      </c>
      <c r="F125" s="292" t="s">
        <v>1338</v>
      </c>
      <c r="H125" s="293">
        <v>9.92</v>
      </c>
      <c r="I125" s="94"/>
      <c r="L125" s="289"/>
      <c r="M125" s="294"/>
      <c r="N125" s="295"/>
      <c r="O125" s="295"/>
      <c r="P125" s="295"/>
      <c r="Q125" s="295"/>
      <c r="R125" s="295"/>
      <c r="S125" s="295"/>
      <c r="T125" s="296"/>
      <c r="AT125" s="291" t="s">
        <v>1334</v>
      </c>
      <c r="AU125" s="291" t="s">
        <v>1257</v>
      </c>
      <c r="AV125" s="290" t="s">
        <v>1324</v>
      </c>
      <c r="AW125" s="290" t="s">
        <v>1211</v>
      </c>
      <c r="AX125" s="290" t="s">
        <v>1196</v>
      </c>
      <c r="AY125" s="291" t="s">
        <v>1317</v>
      </c>
    </row>
    <row r="126" spans="2:65" s="186" customFormat="1" ht="16.5" customHeight="1">
      <c r="B126" s="187"/>
      <c r="C126" s="266" t="s">
        <v>1367</v>
      </c>
      <c r="D126" s="266" t="s">
        <v>1319</v>
      </c>
      <c r="E126" s="267" t="s">
        <v>1700</v>
      </c>
      <c r="F126" s="268" t="s">
        <v>1701</v>
      </c>
      <c r="G126" s="269" t="s">
        <v>1332</v>
      </c>
      <c r="H126" s="270">
        <v>103.985</v>
      </c>
      <c r="I126" s="91"/>
      <c r="J126" s="271">
        <f>ROUND(I126*H126,2)</f>
        <v>0</v>
      </c>
      <c r="K126" s="268" t="s">
        <v>1323</v>
      </c>
      <c r="L126" s="187"/>
      <c r="M126" s="272" t="s">
        <v>1177</v>
      </c>
      <c r="N126" s="273" t="s">
        <v>1219</v>
      </c>
      <c r="O126" s="188"/>
      <c r="P126" s="274">
        <f>O126*H126</f>
        <v>0</v>
      </c>
      <c r="Q126" s="274">
        <v>0</v>
      </c>
      <c r="R126" s="274">
        <f>Q126*H126</f>
        <v>0</v>
      </c>
      <c r="S126" s="274">
        <v>0</v>
      </c>
      <c r="T126" s="275">
        <f>S126*H126</f>
        <v>0</v>
      </c>
      <c r="AR126" s="176" t="s">
        <v>1324</v>
      </c>
      <c r="AT126" s="176" t="s">
        <v>1319</v>
      </c>
      <c r="AU126" s="176" t="s">
        <v>1257</v>
      </c>
      <c r="AY126" s="176" t="s">
        <v>1317</v>
      </c>
      <c r="BE126" s="276">
        <f>IF(N126="základní",J126,0)</f>
        <v>0</v>
      </c>
      <c r="BF126" s="276">
        <f>IF(N126="snížená",J126,0)</f>
        <v>0</v>
      </c>
      <c r="BG126" s="276">
        <f>IF(N126="zákl. přenesená",J126,0)</f>
        <v>0</v>
      </c>
      <c r="BH126" s="276">
        <f>IF(N126="sníž. přenesená",J126,0)</f>
        <v>0</v>
      </c>
      <c r="BI126" s="276">
        <f>IF(N126="nulová",J126,0)</f>
        <v>0</v>
      </c>
      <c r="BJ126" s="176" t="s">
        <v>1196</v>
      </c>
      <c r="BK126" s="276">
        <f>ROUND(I126*H126,2)</f>
        <v>0</v>
      </c>
      <c r="BL126" s="176" t="s">
        <v>1324</v>
      </c>
      <c r="BM126" s="176" t="s">
        <v>1367</v>
      </c>
    </row>
    <row r="127" spans="2:47" s="186" customFormat="1" ht="13.5">
      <c r="B127" s="187"/>
      <c r="D127" s="277" t="s">
        <v>1326</v>
      </c>
      <c r="F127" s="278" t="s">
        <v>1702</v>
      </c>
      <c r="I127" s="92"/>
      <c r="L127" s="187"/>
      <c r="M127" s="279"/>
      <c r="N127" s="188"/>
      <c r="O127" s="188"/>
      <c r="P127" s="188"/>
      <c r="Q127" s="188"/>
      <c r="R127" s="188"/>
      <c r="S127" s="188"/>
      <c r="T127" s="280"/>
      <c r="AT127" s="176" t="s">
        <v>1326</v>
      </c>
      <c r="AU127" s="176" t="s">
        <v>1257</v>
      </c>
    </row>
    <row r="128" spans="2:51" s="311" customFormat="1" ht="13.5">
      <c r="B128" s="310"/>
      <c r="D128" s="277" t="s">
        <v>1334</v>
      </c>
      <c r="E128" s="312" t="s">
        <v>1177</v>
      </c>
      <c r="F128" s="313" t="s">
        <v>1973</v>
      </c>
      <c r="H128" s="312" t="s">
        <v>1177</v>
      </c>
      <c r="I128" s="96"/>
      <c r="L128" s="310"/>
      <c r="M128" s="314"/>
      <c r="N128" s="315"/>
      <c r="O128" s="315"/>
      <c r="P128" s="315"/>
      <c r="Q128" s="315"/>
      <c r="R128" s="315"/>
      <c r="S128" s="315"/>
      <c r="T128" s="316"/>
      <c r="AT128" s="312" t="s">
        <v>1334</v>
      </c>
      <c r="AU128" s="312" t="s">
        <v>1257</v>
      </c>
      <c r="AV128" s="311" t="s">
        <v>1196</v>
      </c>
      <c r="AW128" s="311" t="s">
        <v>1211</v>
      </c>
      <c r="AX128" s="311" t="s">
        <v>1248</v>
      </c>
      <c r="AY128" s="312" t="s">
        <v>1317</v>
      </c>
    </row>
    <row r="129" spans="2:51" s="282" customFormat="1" ht="13.5">
      <c r="B129" s="281"/>
      <c r="D129" s="277" t="s">
        <v>1334</v>
      </c>
      <c r="E129" s="283" t="s">
        <v>1177</v>
      </c>
      <c r="F129" s="284" t="s">
        <v>1974</v>
      </c>
      <c r="H129" s="285">
        <v>17.616</v>
      </c>
      <c r="I129" s="93"/>
      <c r="L129" s="281"/>
      <c r="M129" s="286"/>
      <c r="N129" s="287"/>
      <c r="O129" s="287"/>
      <c r="P129" s="287"/>
      <c r="Q129" s="287"/>
      <c r="R129" s="287"/>
      <c r="S129" s="287"/>
      <c r="T129" s="288"/>
      <c r="AT129" s="283" t="s">
        <v>1334</v>
      </c>
      <c r="AU129" s="283" t="s">
        <v>1257</v>
      </c>
      <c r="AV129" s="282" t="s">
        <v>1257</v>
      </c>
      <c r="AW129" s="282" t="s">
        <v>1211</v>
      </c>
      <c r="AX129" s="282" t="s">
        <v>1248</v>
      </c>
      <c r="AY129" s="283" t="s">
        <v>1317</v>
      </c>
    </row>
    <row r="130" spans="2:51" s="311" customFormat="1" ht="13.5">
      <c r="B130" s="310"/>
      <c r="D130" s="277" t="s">
        <v>1334</v>
      </c>
      <c r="E130" s="312" t="s">
        <v>1177</v>
      </c>
      <c r="F130" s="313" t="s">
        <v>428</v>
      </c>
      <c r="H130" s="312" t="s">
        <v>1177</v>
      </c>
      <c r="I130" s="96"/>
      <c r="L130" s="310"/>
      <c r="M130" s="314"/>
      <c r="N130" s="315"/>
      <c r="O130" s="315"/>
      <c r="P130" s="315"/>
      <c r="Q130" s="315"/>
      <c r="R130" s="315"/>
      <c r="S130" s="315"/>
      <c r="T130" s="316"/>
      <c r="AT130" s="312" t="s">
        <v>1334</v>
      </c>
      <c r="AU130" s="312" t="s">
        <v>1257</v>
      </c>
      <c r="AV130" s="311" t="s">
        <v>1196</v>
      </c>
      <c r="AW130" s="311" t="s">
        <v>1211</v>
      </c>
      <c r="AX130" s="311" t="s">
        <v>1248</v>
      </c>
      <c r="AY130" s="312" t="s">
        <v>1317</v>
      </c>
    </row>
    <row r="131" spans="2:51" s="282" customFormat="1" ht="13.5">
      <c r="B131" s="281"/>
      <c r="D131" s="277" t="s">
        <v>1334</v>
      </c>
      <c r="E131" s="283" t="s">
        <v>1177</v>
      </c>
      <c r="F131" s="284" t="s">
        <v>429</v>
      </c>
      <c r="H131" s="285">
        <v>8.868</v>
      </c>
      <c r="I131" s="93"/>
      <c r="L131" s="281"/>
      <c r="M131" s="286"/>
      <c r="N131" s="287"/>
      <c r="O131" s="287"/>
      <c r="P131" s="287"/>
      <c r="Q131" s="287"/>
      <c r="R131" s="287"/>
      <c r="S131" s="287"/>
      <c r="T131" s="288"/>
      <c r="AT131" s="283" t="s">
        <v>1334</v>
      </c>
      <c r="AU131" s="283" t="s">
        <v>1257</v>
      </c>
      <c r="AV131" s="282" t="s">
        <v>1257</v>
      </c>
      <c r="AW131" s="282" t="s">
        <v>1211</v>
      </c>
      <c r="AX131" s="282" t="s">
        <v>1248</v>
      </c>
      <c r="AY131" s="283" t="s">
        <v>1317</v>
      </c>
    </row>
    <row r="132" spans="2:51" s="311" customFormat="1" ht="13.5">
      <c r="B132" s="310"/>
      <c r="D132" s="277" t="s">
        <v>1334</v>
      </c>
      <c r="E132" s="312" t="s">
        <v>1177</v>
      </c>
      <c r="F132" s="313" t="s">
        <v>1707</v>
      </c>
      <c r="H132" s="312" t="s">
        <v>1177</v>
      </c>
      <c r="I132" s="96"/>
      <c r="L132" s="310"/>
      <c r="M132" s="314"/>
      <c r="N132" s="315"/>
      <c r="O132" s="315"/>
      <c r="P132" s="315"/>
      <c r="Q132" s="315"/>
      <c r="R132" s="315"/>
      <c r="S132" s="315"/>
      <c r="T132" s="316"/>
      <c r="AT132" s="312" t="s">
        <v>1334</v>
      </c>
      <c r="AU132" s="312" t="s">
        <v>1257</v>
      </c>
      <c r="AV132" s="311" t="s">
        <v>1196</v>
      </c>
      <c r="AW132" s="311" t="s">
        <v>1211</v>
      </c>
      <c r="AX132" s="311" t="s">
        <v>1248</v>
      </c>
      <c r="AY132" s="312" t="s">
        <v>1317</v>
      </c>
    </row>
    <row r="133" spans="2:51" s="282" customFormat="1" ht="13.5">
      <c r="B133" s="281"/>
      <c r="D133" s="277" t="s">
        <v>1334</v>
      </c>
      <c r="E133" s="283" t="s">
        <v>1177</v>
      </c>
      <c r="F133" s="284" t="s">
        <v>430</v>
      </c>
      <c r="H133" s="285">
        <v>13.008</v>
      </c>
      <c r="I133" s="93"/>
      <c r="L133" s="281"/>
      <c r="M133" s="286"/>
      <c r="N133" s="287"/>
      <c r="O133" s="287"/>
      <c r="P133" s="287"/>
      <c r="Q133" s="287"/>
      <c r="R133" s="287"/>
      <c r="S133" s="287"/>
      <c r="T133" s="288"/>
      <c r="AT133" s="283" t="s">
        <v>1334</v>
      </c>
      <c r="AU133" s="283" t="s">
        <v>1257</v>
      </c>
      <c r="AV133" s="282" t="s">
        <v>1257</v>
      </c>
      <c r="AW133" s="282" t="s">
        <v>1211</v>
      </c>
      <c r="AX133" s="282" t="s">
        <v>1248</v>
      </c>
      <c r="AY133" s="283" t="s">
        <v>1317</v>
      </c>
    </row>
    <row r="134" spans="2:51" s="311" customFormat="1" ht="13.5">
      <c r="B134" s="310"/>
      <c r="D134" s="277" t="s">
        <v>1334</v>
      </c>
      <c r="E134" s="312" t="s">
        <v>1177</v>
      </c>
      <c r="F134" s="313" t="s">
        <v>431</v>
      </c>
      <c r="H134" s="312" t="s">
        <v>1177</v>
      </c>
      <c r="I134" s="96"/>
      <c r="L134" s="310"/>
      <c r="M134" s="314"/>
      <c r="N134" s="315"/>
      <c r="O134" s="315"/>
      <c r="P134" s="315"/>
      <c r="Q134" s="315"/>
      <c r="R134" s="315"/>
      <c r="S134" s="315"/>
      <c r="T134" s="316"/>
      <c r="AT134" s="312" t="s">
        <v>1334</v>
      </c>
      <c r="AU134" s="312" t="s">
        <v>1257</v>
      </c>
      <c r="AV134" s="311" t="s">
        <v>1196</v>
      </c>
      <c r="AW134" s="311" t="s">
        <v>1211</v>
      </c>
      <c r="AX134" s="311" t="s">
        <v>1248</v>
      </c>
      <c r="AY134" s="312" t="s">
        <v>1317</v>
      </c>
    </row>
    <row r="135" spans="2:51" s="282" customFormat="1" ht="13.5">
      <c r="B135" s="281"/>
      <c r="D135" s="277" t="s">
        <v>1334</v>
      </c>
      <c r="E135" s="283" t="s">
        <v>1177</v>
      </c>
      <c r="F135" s="284" t="s">
        <v>432</v>
      </c>
      <c r="H135" s="285">
        <v>48.774</v>
      </c>
      <c r="I135" s="93"/>
      <c r="L135" s="281"/>
      <c r="M135" s="286"/>
      <c r="N135" s="287"/>
      <c r="O135" s="287"/>
      <c r="P135" s="287"/>
      <c r="Q135" s="287"/>
      <c r="R135" s="287"/>
      <c r="S135" s="287"/>
      <c r="T135" s="288"/>
      <c r="AT135" s="283" t="s">
        <v>1334</v>
      </c>
      <c r="AU135" s="283" t="s">
        <v>1257</v>
      </c>
      <c r="AV135" s="282" t="s">
        <v>1257</v>
      </c>
      <c r="AW135" s="282" t="s">
        <v>1211</v>
      </c>
      <c r="AX135" s="282" t="s">
        <v>1248</v>
      </c>
      <c r="AY135" s="283" t="s">
        <v>1317</v>
      </c>
    </row>
    <row r="136" spans="2:51" s="311" customFormat="1" ht="13.5">
      <c r="B136" s="310"/>
      <c r="D136" s="277" t="s">
        <v>1334</v>
      </c>
      <c r="E136" s="312" t="s">
        <v>1177</v>
      </c>
      <c r="F136" s="313" t="s">
        <v>1715</v>
      </c>
      <c r="H136" s="312" t="s">
        <v>1177</v>
      </c>
      <c r="I136" s="96"/>
      <c r="L136" s="310"/>
      <c r="M136" s="314"/>
      <c r="N136" s="315"/>
      <c r="O136" s="315"/>
      <c r="P136" s="315"/>
      <c r="Q136" s="315"/>
      <c r="R136" s="315"/>
      <c r="S136" s="315"/>
      <c r="T136" s="316"/>
      <c r="AT136" s="312" t="s">
        <v>1334</v>
      </c>
      <c r="AU136" s="312" t="s">
        <v>1257</v>
      </c>
      <c r="AV136" s="311" t="s">
        <v>1196</v>
      </c>
      <c r="AW136" s="311" t="s">
        <v>1211</v>
      </c>
      <c r="AX136" s="311" t="s">
        <v>1248</v>
      </c>
      <c r="AY136" s="312" t="s">
        <v>1317</v>
      </c>
    </row>
    <row r="137" spans="2:51" s="282" customFormat="1" ht="13.5">
      <c r="B137" s="281"/>
      <c r="D137" s="277" t="s">
        <v>1334</v>
      </c>
      <c r="E137" s="283" t="s">
        <v>1177</v>
      </c>
      <c r="F137" s="284" t="s">
        <v>433</v>
      </c>
      <c r="H137" s="285">
        <v>18.63</v>
      </c>
      <c r="I137" s="93"/>
      <c r="L137" s="281"/>
      <c r="M137" s="286"/>
      <c r="N137" s="287"/>
      <c r="O137" s="287"/>
      <c r="P137" s="287"/>
      <c r="Q137" s="287"/>
      <c r="R137" s="287"/>
      <c r="S137" s="287"/>
      <c r="T137" s="288"/>
      <c r="AT137" s="283" t="s">
        <v>1334</v>
      </c>
      <c r="AU137" s="283" t="s">
        <v>1257</v>
      </c>
      <c r="AV137" s="282" t="s">
        <v>1257</v>
      </c>
      <c r="AW137" s="282" t="s">
        <v>1211</v>
      </c>
      <c r="AX137" s="282" t="s">
        <v>1248</v>
      </c>
      <c r="AY137" s="283" t="s">
        <v>1317</v>
      </c>
    </row>
    <row r="138" spans="2:51" s="311" customFormat="1" ht="13.5">
      <c r="B138" s="310"/>
      <c r="D138" s="277" t="s">
        <v>1334</v>
      </c>
      <c r="E138" s="312" t="s">
        <v>1177</v>
      </c>
      <c r="F138" s="313" t="s">
        <v>1983</v>
      </c>
      <c r="H138" s="312" t="s">
        <v>1177</v>
      </c>
      <c r="I138" s="96"/>
      <c r="L138" s="310"/>
      <c r="M138" s="314"/>
      <c r="N138" s="315"/>
      <c r="O138" s="315"/>
      <c r="P138" s="315"/>
      <c r="Q138" s="315"/>
      <c r="R138" s="315"/>
      <c r="S138" s="315"/>
      <c r="T138" s="316"/>
      <c r="AT138" s="312" t="s">
        <v>1334</v>
      </c>
      <c r="AU138" s="312" t="s">
        <v>1257</v>
      </c>
      <c r="AV138" s="311" t="s">
        <v>1196</v>
      </c>
      <c r="AW138" s="311" t="s">
        <v>1211</v>
      </c>
      <c r="AX138" s="311" t="s">
        <v>1248</v>
      </c>
      <c r="AY138" s="312" t="s">
        <v>1317</v>
      </c>
    </row>
    <row r="139" spans="2:51" s="282" customFormat="1" ht="13.5">
      <c r="B139" s="281"/>
      <c r="D139" s="277" t="s">
        <v>1334</v>
      </c>
      <c r="E139" s="283" t="s">
        <v>1177</v>
      </c>
      <c r="F139" s="284" t="s">
        <v>434</v>
      </c>
      <c r="H139" s="285">
        <v>6.387</v>
      </c>
      <c r="I139" s="93"/>
      <c r="L139" s="281"/>
      <c r="M139" s="286"/>
      <c r="N139" s="287"/>
      <c r="O139" s="287"/>
      <c r="P139" s="287"/>
      <c r="Q139" s="287"/>
      <c r="R139" s="287"/>
      <c r="S139" s="287"/>
      <c r="T139" s="288"/>
      <c r="AT139" s="283" t="s">
        <v>1334</v>
      </c>
      <c r="AU139" s="283" t="s">
        <v>1257</v>
      </c>
      <c r="AV139" s="282" t="s">
        <v>1257</v>
      </c>
      <c r="AW139" s="282" t="s">
        <v>1211</v>
      </c>
      <c r="AX139" s="282" t="s">
        <v>1248</v>
      </c>
      <c r="AY139" s="283" t="s">
        <v>1317</v>
      </c>
    </row>
    <row r="140" spans="2:51" s="311" customFormat="1" ht="13.5">
      <c r="B140" s="310"/>
      <c r="D140" s="277" t="s">
        <v>1334</v>
      </c>
      <c r="E140" s="312" t="s">
        <v>1177</v>
      </c>
      <c r="F140" s="313" t="s">
        <v>435</v>
      </c>
      <c r="H140" s="312" t="s">
        <v>1177</v>
      </c>
      <c r="I140" s="96"/>
      <c r="L140" s="310"/>
      <c r="M140" s="314"/>
      <c r="N140" s="315"/>
      <c r="O140" s="315"/>
      <c r="P140" s="315"/>
      <c r="Q140" s="315"/>
      <c r="R140" s="315"/>
      <c r="S140" s="315"/>
      <c r="T140" s="316"/>
      <c r="AT140" s="312" t="s">
        <v>1334</v>
      </c>
      <c r="AU140" s="312" t="s">
        <v>1257</v>
      </c>
      <c r="AV140" s="311" t="s">
        <v>1196</v>
      </c>
      <c r="AW140" s="311" t="s">
        <v>1211</v>
      </c>
      <c r="AX140" s="311" t="s">
        <v>1248</v>
      </c>
      <c r="AY140" s="312" t="s">
        <v>1317</v>
      </c>
    </row>
    <row r="141" spans="2:51" s="282" customFormat="1" ht="13.5">
      <c r="B141" s="281"/>
      <c r="D141" s="277" t="s">
        <v>1334</v>
      </c>
      <c r="E141" s="283" t="s">
        <v>1177</v>
      </c>
      <c r="F141" s="284" t="s">
        <v>436</v>
      </c>
      <c r="H141" s="285">
        <v>0.622</v>
      </c>
      <c r="I141" s="93"/>
      <c r="L141" s="281"/>
      <c r="M141" s="286"/>
      <c r="N141" s="287"/>
      <c r="O141" s="287"/>
      <c r="P141" s="287"/>
      <c r="Q141" s="287"/>
      <c r="R141" s="287"/>
      <c r="S141" s="287"/>
      <c r="T141" s="288"/>
      <c r="AT141" s="283" t="s">
        <v>1334</v>
      </c>
      <c r="AU141" s="283" t="s">
        <v>1257</v>
      </c>
      <c r="AV141" s="282" t="s">
        <v>1257</v>
      </c>
      <c r="AW141" s="282" t="s">
        <v>1211</v>
      </c>
      <c r="AX141" s="282" t="s">
        <v>1248</v>
      </c>
      <c r="AY141" s="283" t="s">
        <v>1317</v>
      </c>
    </row>
    <row r="142" spans="2:51" s="311" customFormat="1" ht="13.5">
      <c r="B142" s="310"/>
      <c r="D142" s="277" t="s">
        <v>1334</v>
      </c>
      <c r="E142" s="312" t="s">
        <v>1177</v>
      </c>
      <c r="F142" s="313" t="s">
        <v>437</v>
      </c>
      <c r="H142" s="312" t="s">
        <v>1177</v>
      </c>
      <c r="I142" s="96"/>
      <c r="L142" s="310"/>
      <c r="M142" s="314"/>
      <c r="N142" s="315"/>
      <c r="O142" s="315"/>
      <c r="P142" s="315"/>
      <c r="Q142" s="315"/>
      <c r="R142" s="315"/>
      <c r="S142" s="315"/>
      <c r="T142" s="316"/>
      <c r="AT142" s="312" t="s">
        <v>1334</v>
      </c>
      <c r="AU142" s="312" t="s">
        <v>1257</v>
      </c>
      <c r="AV142" s="311" t="s">
        <v>1196</v>
      </c>
      <c r="AW142" s="311" t="s">
        <v>1211</v>
      </c>
      <c r="AX142" s="311" t="s">
        <v>1248</v>
      </c>
      <c r="AY142" s="312" t="s">
        <v>1317</v>
      </c>
    </row>
    <row r="143" spans="2:51" s="282" customFormat="1" ht="13.5">
      <c r="B143" s="281"/>
      <c r="D143" s="277" t="s">
        <v>1334</v>
      </c>
      <c r="E143" s="283" t="s">
        <v>1177</v>
      </c>
      <c r="F143" s="284" t="s">
        <v>438</v>
      </c>
      <c r="H143" s="285">
        <v>-9.92</v>
      </c>
      <c r="I143" s="93"/>
      <c r="L143" s="281"/>
      <c r="M143" s="286"/>
      <c r="N143" s="287"/>
      <c r="O143" s="287"/>
      <c r="P143" s="287"/>
      <c r="Q143" s="287"/>
      <c r="R143" s="287"/>
      <c r="S143" s="287"/>
      <c r="T143" s="288"/>
      <c r="AT143" s="283" t="s">
        <v>1334</v>
      </c>
      <c r="AU143" s="283" t="s">
        <v>1257</v>
      </c>
      <c r="AV143" s="282" t="s">
        <v>1257</v>
      </c>
      <c r="AW143" s="282" t="s">
        <v>1211</v>
      </c>
      <c r="AX143" s="282" t="s">
        <v>1248</v>
      </c>
      <c r="AY143" s="283" t="s">
        <v>1317</v>
      </c>
    </row>
    <row r="144" spans="2:51" s="290" customFormat="1" ht="13.5">
      <c r="B144" s="289"/>
      <c r="D144" s="277" t="s">
        <v>1334</v>
      </c>
      <c r="E144" s="291" t="s">
        <v>1177</v>
      </c>
      <c r="F144" s="292" t="s">
        <v>1338</v>
      </c>
      <c r="H144" s="293">
        <v>103.985</v>
      </c>
      <c r="I144" s="94"/>
      <c r="L144" s="289"/>
      <c r="M144" s="294"/>
      <c r="N144" s="295"/>
      <c r="O144" s="295"/>
      <c r="P144" s="295"/>
      <c r="Q144" s="295"/>
      <c r="R144" s="295"/>
      <c r="S144" s="295"/>
      <c r="T144" s="296"/>
      <c r="AT144" s="291" t="s">
        <v>1334</v>
      </c>
      <c r="AU144" s="291" t="s">
        <v>1257</v>
      </c>
      <c r="AV144" s="290" t="s">
        <v>1324</v>
      </c>
      <c r="AW144" s="290" t="s">
        <v>1211</v>
      </c>
      <c r="AX144" s="290" t="s">
        <v>1196</v>
      </c>
      <c r="AY144" s="291" t="s">
        <v>1317</v>
      </c>
    </row>
    <row r="145" spans="2:65" s="186" customFormat="1" ht="25.5" customHeight="1">
      <c r="B145" s="187"/>
      <c r="C145" s="266" t="s">
        <v>1371</v>
      </c>
      <c r="D145" s="266" t="s">
        <v>1319</v>
      </c>
      <c r="E145" s="267" t="s">
        <v>1719</v>
      </c>
      <c r="F145" s="268" t="s">
        <v>1720</v>
      </c>
      <c r="G145" s="269" t="s">
        <v>1332</v>
      </c>
      <c r="H145" s="270">
        <v>207.97</v>
      </c>
      <c r="I145" s="91"/>
      <c r="J145" s="271">
        <f>ROUND(I145*H145,2)</f>
        <v>0</v>
      </c>
      <c r="K145" s="268" t="s">
        <v>1323</v>
      </c>
      <c r="L145" s="187"/>
      <c r="M145" s="272" t="s">
        <v>1177</v>
      </c>
      <c r="N145" s="273" t="s">
        <v>1219</v>
      </c>
      <c r="O145" s="188"/>
      <c r="P145" s="274">
        <f>O145*H145</f>
        <v>0</v>
      </c>
      <c r="Q145" s="274">
        <v>0</v>
      </c>
      <c r="R145" s="274">
        <f>Q145*H145</f>
        <v>0</v>
      </c>
      <c r="S145" s="274">
        <v>0</v>
      </c>
      <c r="T145" s="275">
        <f>S145*H145</f>
        <v>0</v>
      </c>
      <c r="AR145" s="176" t="s">
        <v>1324</v>
      </c>
      <c r="AT145" s="176" t="s">
        <v>1319</v>
      </c>
      <c r="AU145" s="176" t="s">
        <v>1257</v>
      </c>
      <c r="AY145" s="176" t="s">
        <v>1317</v>
      </c>
      <c r="BE145" s="276">
        <f>IF(N145="základní",J145,0)</f>
        <v>0</v>
      </c>
      <c r="BF145" s="276">
        <f>IF(N145="snížená",J145,0)</f>
        <v>0</v>
      </c>
      <c r="BG145" s="276">
        <f>IF(N145="zákl. přenesená",J145,0)</f>
        <v>0</v>
      </c>
      <c r="BH145" s="276">
        <f>IF(N145="sníž. přenesená",J145,0)</f>
        <v>0</v>
      </c>
      <c r="BI145" s="276">
        <f>IF(N145="nulová",J145,0)</f>
        <v>0</v>
      </c>
      <c r="BJ145" s="176" t="s">
        <v>1196</v>
      </c>
      <c r="BK145" s="276">
        <f>ROUND(I145*H145,2)</f>
        <v>0</v>
      </c>
      <c r="BL145" s="176" t="s">
        <v>1324</v>
      </c>
      <c r="BM145" s="176" t="s">
        <v>1371</v>
      </c>
    </row>
    <row r="146" spans="2:47" s="186" customFormat="1" ht="13.5">
      <c r="B146" s="187"/>
      <c r="D146" s="277" t="s">
        <v>1326</v>
      </c>
      <c r="F146" s="278" t="s">
        <v>1721</v>
      </c>
      <c r="I146" s="92"/>
      <c r="L146" s="187"/>
      <c r="M146" s="279"/>
      <c r="N146" s="188"/>
      <c r="O146" s="188"/>
      <c r="P146" s="188"/>
      <c r="Q146" s="188"/>
      <c r="R146" s="188"/>
      <c r="S146" s="188"/>
      <c r="T146" s="280"/>
      <c r="AT146" s="176" t="s">
        <v>1326</v>
      </c>
      <c r="AU146" s="176" t="s">
        <v>1257</v>
      </c>
    </row>
    <row r="147" spans="2:51" s="282" customFormat="1" ht="13.5">
      <c r="B147" s="281"/>
      <c r="D147" s="277" t="s">
        <v>1334</v>
      </c>
      <c r="E147" s="283" t="s">
        <v>1177</v>
      </c>
      <c r="F147" s="284" t="s">
        <v>439</v>
      </c>
      <c r="H147" s="285">
        <v>207.97</v>
      </c>
      <c r="I147" s="93"/>
      <c r="L147" s="281"/>
      <c r="M147" s="286"/>
      <c r="N147" s="287"/>
      <c r="O147" s="287"/>
      <c r="P147" s="287"/>
      <c r="Q147" s="287"/>
      <c r="R147" s="287"/>
      <c r="S147" s="287"/>
      <c r="T147" s="288"/>
      <c r="AT147" s="283" t="s">
        <v>1334</v>
      </c>
      <c r="AU147" s="283" t="s">
        <v>1257</v>
      </c>
      <c r="AV147" s="282" t="s">
        <v>1257</v>
      </c>
      <c r="AW147" s="282" t="s">
        <v>1211</v>
      </c>
      <c r="AX147" s="282" t="s">
        <v>1248</v>
      </c>
      <c r="AY147" s="283" t="s">
        <v>1317</v>
      </c>
    </row>
    <row r="148" spans="2:51" s="290" customFormat="1" ht="13.5">
      <c r="B148" s="289"/>
      <c r="D148" s="277" t="s">
        <v>1334</v>
      </c>
      <c r="E148" s="291" t="s">
        <v>1177</v>
      </c>
      <c r="F148" s="292" t="s">
        <v>1338</v>
      </c>
      <c r="H148" s="293">
        <v>207.97</v>
      </c>
      <c r="I148" s="94"/>
      <c r="L148" s="289"/>
      <c r="M148" s="294"/>
      <c r="N148" s="295"/>
      <c r="O148" s="295"/>
      <c r="P148" s="295"/>
      <c r="Q148" s="295"/>
      <c r="R148" s="295"/>
      <c r="S148" s="295"/>
      <c r="T148" s="296"/>
      <c r="AT148" s="291" t="s">
        <v>1334</v>
      </c>
      <c r="AU148" s="291" t="s">
        <v>1257</v>
      </c>
      <c r="AV148" s="290" t="s">
        <v>1324</v>
      </c>
      <c r="AW148" s="290" t="s">
        <v>1211</v>
      </c>
      <c r="AX148" s="290" t="s">
        <v>1196</v>
      </c>
      <c r="AY148" s="291" t="s">
        <v>1317</v>
      </c>
    </row>
    <row r="149" spans="2:65" s="186" customFormat="1" ht="16.5" customHeight="1">
      <c r="B149" s="187"/>
      <c r="C149" s="266" t="s">
        <v>1376</v>
      </c>
      <c r="D149" s="266" t="s">
        <v>1319</v>
      </c>
      <c r="E149" s="267" t="s">
        <v>1723</v>
      </c>
      <c r="F149" s="268" t="s">
        <v>1724</v>
      </c>
      <c r="G149" s="269" t="s">
        <v>1332</v>
      </c>
      <c r="H149" s="270">
        <v>103.985</v>
      </c>
      <c r="I149" s="91"/>
      <c r="J149" s="271">
        <f>ROUND(I149*H149,2)</f>
        <v>0</v>
      </c>
      <c r="K149" s="268" t="s">
        <v>1323</v>
      </c>
      <c r="L149" s="187"/>
      <c r="M149" s="272" t="s">
        <v>1177</v>
      </c>
      <c r="N149" s="273" t="s">
        <v>1219</v>
      </c>
      <c r="O149" s="188"/>
      <c r="P149" s="274">
        <f>O149*H149</f>
        <v>0</v>
      </c>
      <c r="Q149" s="274">
        <v>0</v>
      </c>
      <c r="R149" s="274">
        <f>Q149*H149</f>
        <v>0</v>
      </c>
      <c r="S149" s="274">
        <v>0</v>
      </c>
      <c r="T149" s="275">
        <f>S149*H149</f>
        <v>0</v>
      </c>
      <c r="AR149" s="176" t="s">
        <v>1324</v>
      </c>
      <c r="AT149" s="176" t="s">
        <v>1319</v>
      </c>
      <c r="AU149" s="176" t="s">
        <v>1257</v>
      </c>
      <c r="AY149" s="176" t="s">
        <v>1317</v>
      </c>
      <c r="BE149" s="276">
        <f>IF(N149="základní",J149,0)</f>
        <v>0</v>
      </c>
      <c r="BF149" s="276">
        <f>IF(N149="snížená",J149,0)</f>
        <v>0</v>
      </c>
      <c r="BG149" s="276">
        <f>IF(N149="zákl. přenesená",J149,0)</f>
        <v>0</v>
      </c>
      <c r="BH149" s="276">
        <f>IF(N149="sníž. přenesená",J149,0)</f>
        <v>0</v>
      </c>
      <c r="BI149" s="276">
        <f>IF(N149="nulová",J149,0)</f>
        <v>0</v>
      </c>
      <c r="BJ149" s="176" t="s">
        <v>1196</v>
      </c>
      <c r="BK149" s="276">
        <f>ROUND(I149*H149,2)</f>
        <v>0</v>
      </c>
      <c r="BL149" s="176" t="s">
        <v>1324</v>
      </c>
      <c r="BM149" s="176" t="s">
        <v>1376</v>
      </c>
    </row>
    <row r="150" spans="2:47" s="186" customFormat="1" ht="13.5">
      <c r="B150" s="187"/>
      <c r="D150" s="277" t="s">
        <v>1326</v>
      </c>
      <c r="F150" s="278" t="s">
        <v>1725</v>
      </c>
      <c r="I150" s="92"/>
      <c r="L150" s="187"/>
      <c r="M150" s="279"/>
      <c r="N150" s="188"/>
      <c r="O150" s="188"/>
      <c r="P150" s="188"/>
      <c r="Q150" s="188"/>
      <c r="R150" s="188"/>
      <c r="S150" s="188"/>
      <c r="T150" s="280"/>
      <c r="AT150" s="176" t="s">
        <v>1326</v>
      </c>
      <c r="AU150" s="176" t="s">
        <v>1257</v>
      </c>
    </row>
    <row r="151" spans="2:65" s="186" customFormat="1" ht="16.5" customHeight="1">
      <c r="B151" s="187"/>
      <c r="C151" s="266" t="s">
        <v>1381</v>
      </c>
      <c r="D151" s="266" t="s">
        <v>1319</v>
      </c>
      <c r="E151" s="267" t="s">
        <v>1726</v>
      </c>
      <c r="F151" s="268" t="s">
        <v>1727</v>
      </c>
      <c r="G151" s="269" t="s">
        <v>1642</v>
      </c>
      <c r="H151" s="270">
        <v>207.97</v>
      </c>
      <c r="I151" s="91"/>
      <c r="J151" s="271">
        <f>ROUND(I151*H151,2)</f>
        <v>0</v>
      </c>
      <c r="K151" s="268" t="s">
        <v>1323</v>
      </c>
      <c r="L151" s="187"/>
      <c r="M151" s="272" t="s">
        <v>1177</v>
      </c>
      <c r="N151" s="273" t="s">
        <v>1219</v>
      </c>
      <c r="O151" s="188"/>
      <c r="P151" s="274">
        <f>O151*H151</f>
        <v>0</v>
      </c>
      <c r="Q151" s="274">
        <v>0</v>
      </c>
      <c r="R151" s="274">
        <f>Q151*H151</f>
        <v>0</v>
      </c>
      <c r="S151" s="274">
        <v>0</v>
      </c>
      <c r="T151" s="275">
        <f>S151*H151</f>
        <v>0</v>
      </c>
      <c r="AR151" s="176" t="s">
        <v>1324</v>
      </c>
      <c r="AT151" s="176" t="s">
        <v>1319</v>
      </c>
      <c r="AU151" s="176" t="s">
        <v>1257</v>
      </c>
      <c r="AY151" s="176" t="s">
        <v>1317</v>
      </c>
      <c r="BE151" s="276">
        <f>IF(N151="základní",J151,0)</f>
        <v>0</v>
      </c>
      <c r="BF151" s="276">
        <f>IF(N151="snížená",J151,0)</f>
        <v>0</v>
      </c>
      <c r="BG151" s="276">
        <f>IF(N151="zákl. přenesená",J151,0)</f>
        <v>0</v>
      </c>
      <c r="BH151" s="276">
        <f>IF(N151="sníž. přenesená",J151,0)</f>
        <v>0</v>
      </c>
      <c r="BI151" s="276">
        <f>IF(N151="nulová",J151,0)</f>
        <v>0</v>
      </c>
      <c r="BJ151" s="176" t="s">
        <v>1196</v>
      </c>
      <c r="BK151" s="276">
        <f>ROUND(I151*H151,2)</f>
        <v>0</v>
      </c>
      <c r="BL151" s="176" t="s">
        <v>1324</v>
      </c>
      <c r="BM151" s="176" t="s">
        <v>440</v>
      </c>
    </row>
    <row r="152" spans="2:47" s="186" customFormat="1" ht="13.5">
      <c r="B152" s="187"/>
      <c r="D152" s="277" t="s">
        <v>1326</v>
      </c>
      <c r="F152" s="278" t="s">
        <v>1729</v>
      </c>
      <c r="I152" s="92"/>
      <c r="L152" s="187"/>
      <c r="M152" s="279"/>
      <c r="N152" s="188"/>
      <c r="O152" s="188"/>
      <c r="P152" s="188"/>
      <c r="Q152" s="188"/>
      <c r="R152" s="188"/>
      <c r="S152" s="188"/>
      <c r="T152" s="280"/>
      <c r="AT152" s="176" t="s">
        <v>1326</v>
      </c>
      <c r="AU152" s="176" t="s">
        <v>1257</v>
      </c>
    </row>
    <row r="153" spans="2:51" s="282" customFormat="1" ht="13.5">
      <c r="B153" s="281"/>
      <c r="D153" s="277" t="s">
        <v>1334</v>
      </c>
      <c r="E153" s="283" t="s">
        <v>1177</v>
      </c>
      <c r="F153" s="284" t="s">
        <v>439</v>
      </c>
      <c r="H153" s="285">
        <v>207.97</v>
      </c>
      <c r="I153" s="93"/>
      <c r="L153" s="281"/>
      <c r="M153" s="286"/>
      <c r="N153" s="287"/>
      <c r="O153" s="287"/>
      <c r="P153" s="287"/>
      <c r="Q153" s="287"/>
      <c r="R153" s="287"/>
      <c r="S153" s="287"/>
      <c r="T153" s="288"/>
      <c r="AT153" s="283" t="s">
        <v>1334</v>
      </c>
      <c r="AU153" s="283" t="s">
        <v>1257</v>
      </c>
      <c r="AV153" s="282" t="s">
        <v>1257</v>
      </c>
      <c r="AW153" s="282" t="s">
        <v>1211</v>
      </c>
      <c r="AX153" s="282" t="s">
        <v>1248</v>
      </c>
      <c r="AY153" s="283" t="s">
        <v>1317</v>
      </c>
    </row>
    <row r="154" spans="2:65" s="186" customFormat="1" ht="16.5" customHeight="1">
      <c r="B154" s="187"/>
      <c r="C154" s="266" t="s">
        <v>1183</v>
      </c>
      <c r="D154" s="266" t="s">
        <v>1319</v>
      </c>
      <c r="E154" s="267" t="s">
        <v>1731</v>
      </c>
      <c r="F154" s="268" t="s">
        <v>1732</v>
      </c>
      <c r="G154" s="269" t="s">
        <v>1332</v>
      </c>
      <c r="H154" s="270">
        <v>125.455</v>
      </c>
      <c r="I154" s="91"/>
      <c r="J154" s="271">
        <f>ROUND(I154*H154,2)</f>
        <v>0</v>
      </c>
      <c r="K154" s="268" t="s">
        <v>1323</v>
      </c>
      <c r="L154" s="187"/>
      <c r="M154" s="272" t="s">
        <v>1177</v>
      </c>
      <c r="N154" s="273" t="s">
        <v>1219</v>
      </c>
      <c r="O154" s="188"/>
      <c r="P154" s="274">
        <f>O154*H154</f>
        <v>0</v>
      </c>
      <c r="Q154" s="274">
        <v>0</v>
      </c>
      <c r="R154" s="274">
        <f>Q154*H154</f>
        <v>0</v>
      </c>
      <c r="S154" s="274">
        <v>0</v>
      </c>
      <c r="T154" s="275">
        <f>S154*H154</f>
        <v>0</v>
      </c>
      <c r="AR154" s="176" t="s">
        <v>1324</v>
      </c>
      <c r="AT154" s="176" t="s">
        <v>1319</v>
      </c>
      <c r="AU154" s="176" t="s">
        <v>1257</v>
      </c>
      <c r="AY154" s="176" t="s">
        <v>1317</v>
      </c>
      <c r="BE154" s="276">
        <f>IF(N154="základní",J154,0)</f>
        <v>0</v>
      </c>
      <c r="BF154" s="276">
        <f>IF(N154="snížená",J154,0)</f>
        <v>0</v>
      </c>
      <c r="BG154" s="276">
        <f>IF(N154="zákl. přenesená",J154,0)</f>
        <v>0</v>
      </c>
      <c r="BH154" s="276">
        <f>IF(N154="sníž. přenesená",J154,0)</f>
        <v>0</v>
      </c>
      <c r="BI154" s="276">
        <f>IF(N154="nulová",J154,0)</f>
        <v>0</v>
      </c>
      <c r="BJ154" s="176" t="s">
        <v>1196</v>
      </c>
      <c r="BK154" s="276">
        <f>ROUND(I154*H154,2)</f>
        <v>0</v>
      </c>
      <c r="BL154" s="176" t="s">
        <v>1324</v>
      </c>
      <c r="BM154" s="176" t="s">
        <v>1183</v>
      </c>
    </row>
    <row r="155" spans="2:47" s="186" customFormat="1" ht="13.5">
      <c r="B155" s="187"/>
      <c r="D155" s="277" t="s">
        <v>1326</v>
      </c>
      <c r="F155" s="278" t="s">
        <v>1733</v>
      </c>
      <c r="I155" s="92"/>
      <c r="L155" s="187"/>
      <c r="M155" s="279"/>
      <c r="N155" s="188"/>
      <c r="O155" s="188"/>
      <c r="P155" s="188"/>
      <c r="Q155" s="188"/>
      <c r="R155" s="188"/>
      <c r="S155" s="188"/>
      <c r="T155" s="280"/>
      <c r="AT155" s="176" t="s">
        <v>1326</v>
      </c>
      <c r="AU155" s="176" t="s">
        <v>1257</v>
      </c>
    </row>
    <row r="156" spans="2:51" s="282" customFormat="1" ht="13.5">
      <c r="B156" s="281"/>
      <c r="D156" s="277" t="s">
        <v>1334</v>
      </c>
      <c r="E156" s="283" t="s">
        <v>1177</v>
      </c>
      <c r="F156" s="284" t="s">
        <v>441</v>
      </c>
      <c r="H156" s="285">
        <v>125.455</v>
      </c>
      <c r="I156" s="93"/>
      <c r="L156" s="281"/>
      <c r="M156" s="286"/>
      <c r="N156" s="287"/>
      <c r="O156" s="287"/>
      <c r="P156" s="287"/>
      <c r="Q156" s="287"/>
      <c r="R156" s="287"/>
      <c r="S156" s="287"/>
      <c r="T156" s="288"/>
      <c r="AT156" s="283" t="s">
        <v>1334</v>
      </c>
      <c r="AU156" s="283" t="s">
        <v>1257</v>
      </c>
      <c r="AV156" s="282" t="s">
        <v>1257</v>
      </c>
      <c r="AW156" s="282" t="s">
        <v>1211</v>
      </c>
      <c r="AX156" s="282" t="s">
        <v>1248</v>
      </c>
      <c r="AY156" s="283" t="s">
        <v>1317</v>
      </c>
    </row>
    <row r="157" spans="2:51" s="290" customFormat="1" ht="13.5">
      <c r="B157" s="289"/>
      <c r="D157" s="277" t="s">
        <v>1334</v>
      </c>
      <c r="E157" s="291" t="s">
        <v>1177</v>
      </c>
      <c r="F157" s="292" t="s">
        <v>1338</v>
      </c>
      <c r="H157" s="293">
        <v>125.455</v>
      </c>
      <c r="I157" s="94"/>
      <c r="L157" s="289"/>
      <c r="M157" s="294"/>
      <c r="N157" s="295"/>
      <c r="O157" s="295"/>
      <c r="P157" s="295"/>
      <c r="Q157" s="295"/>
      <c r="R157" s="295"/>
      <c r="S157" s="295"/>
      <c r="T157" s="296"/>
      <c r="AT157" s="291" t="s">
        <v>1334</v>
      </c>
      <c r="AU157" s="291" t="s">
        <v>1257</v>
      </c>
      <c r="AV157" s="290" t="s">
        <v>1324</v>
      </c>
      <c r="AW157" s="290" t="s">
        <v>1211</v>
      </c>
      <c r="AX157" s="290" t="s">
        <v>1196</v>
      </c>
      <c r="AY157" s="291" t="s">
        <v>1317</v>
      </c>
    </row>
    <row r="158" spans="2:65" s="186" customFormat="1" ht="16.5" customHeight="1">
      <c r="B158" s="187"/>
      <c r="C158" s="266" t="s">
        <v>1393</v>
      </c>
      <c r="D158" s="266" t="s">
        <v>1319</v>
      </c>
      <c r="E158" s="267" t="s">
        <v>1735</v>
      </c>
      <c r="F158" s="268" t="s">
        <v>1736</v>
      </c>
      <c r="G158" s="269" t="s">
        <v>1332</v>
      </c>
      <c r="H158" s="270">
        <v>62.024</v>
      </c>
      <c r="I158" s="91"/>
      <c r="J158" s="271">
        <f>ROUND(I158*H158,2)</f>
        <v>0</v>
      </c>
      <c r="K158" s="268" t="s">
        <v>1323</v>
      </c>
      <c r="L158" s="187"/>
      <c r="M158" s="272" t="s">
        <v>1177</v>
      </c>
      <c r="N158" s="273" t="s">
        <v>1219</v>
      </c>
      <c r="O158" s="188"/>
      <c r="P158" s="274">
        <f>O158*H158</f>
        <v>0</v>
      </c>
      <c r="Q158" s="274">
        <v>0</v>
      </c>
      <c r="R158" s="274">
        <f>Q158*H158</f>
        <v>0</v>
      </c>
      <c r="S158" s="274">
        <v>0</v>
      </c>
      <c r="T158" s="275">
        <f>S158*H158</f>
        <v>0</v>
      </c>
      <c r="AR158" s="176" t="s">
        <v>1324</v>
      </c>
      <c r="AT158" s="176" t="s">
        <v>1319</v>
      </c>
      <c r="AU158" s="176" t="s">
        <v>1257</v>
      </c>
      <c r="AY158" s="176" t="s">
        <v>1317</v>
      </c>
      <c r="BE158" s="276">
        <f>IF(N158="základní",J158,0)</f>
        <v>0</v>
      </c>
      <c r="BF158" s="276">
        <f>IF(N158="snížená",J158,0)</f>
        <v>0</v>
      </c>
      <c r="BG158" s="276">
        <f>IF(N158="zákl. přenesená",J158,0)</f>
        <v>0</v>
      </c>
      <c r="BH158" s="276">
        <f>IF(N158="sníž. přenesená",J158,0)</f>
        <v>0</v>
      </c>
      <c r="BI158" s="276">
        <f>IF(N158="nulová",J158,0)</f>
        <v>0</v>
      </c>
      <c r="BJ158" s="176" t="s">
        <v>1196</v>
      </c>
      <c r="BK158" s="276">
        <f>ROUND(I158*H158,2)</f>
        <v>0</v>
      </c>
      <c r="BL158" s="176" t="s">
        <v>1324</v>
      </c>
      <c r="BM158" s="176" t="s">
        <v>442</v>
      </c>
    </row>
    <row r="159" spans="2:47" s="186" customFormat="1" ht="40.5">
      <c r="B159" s="187"/>
      <c r="D159" s="277" t="s">
        <v>1326</v>
      </c>
      <c r="F159" s="278" t="s">
        <v>1738</v>
      </c>
      <c r="I159" s="92"/>
      <c r="L159" s="187"/>
      <c r="M159" s="279"/>
      <c r="N159" s="188"/>
      <c r="O159" s="188"/>
      <c r="P159" s="188"/>
      <c r="Q159" s="188"/>
      <c r="R159" s="188"/>
      <c r="S159" s="188"/>
      <c r="T159" s="280"/>
      <c r="AT159" s="176" t="s">
        <v>1326</v>
      </c>
      <c r="AU159" s="176" t="s">
        <v>1257</v>
      </c>
    </row>
    <row r="160" spans="2:51" s="282" customFormat="1" ht="13.5">
      <c r="B160" s="281"/>
      <c r="D160" s="277" t="s">
        <v>1334</v>
      </c>
      <c r="E160" s="283" t="s">
        <v>1177</v>
      </c>
      <c r="F160" s="284" t="s">
        <v>443</v>
      </c>
      <c r="H160" s="285">
        <v>62.024</v>
      </c>
      <c r="I160" s="93"/>
      <c r="L160" s="281"/>
      <c r="M160" s="286"/>
      <c r="N160" s="287"/>
      <c r="O160" s="287"/>
      <c r="P160" s="287"/>
      <c r="Q160" s="287"/>
      <c r="R160" s="287"/>
      <c r="S160" s="287"/>
      <c r="T160" s="288"/>
      <c r="AT160" s="283" t="s">
        <v>1334</v>
      </c>
      <c r="AU160" s="283" t="s">
        <v>1257</v>
      </c>
      <c r="AV160" s="282" t="s">
        <v>1257</v>
      </c>
      <c r="AW160" s="282" t="s">
        <v>1211</v>
      </c>
      <c r="AX160" s="282" t="s">
        <v>1248</v>
      </c>
      <c r="AY160" s="283" t="s">
        <v>1317</v>
      </c>
    </row>
    <row r="161" spans="2:65" s="186" customFormat="1" ht="16.5" customHeight="1">
      <c r="B161" s="187"/>
      <c r="C161" s="297" t="s">
        <v>1397</v>
      </c>
      <c r="D161" s="297" t="s">
        <v>1382</v>
      </c>
      <c r="E161" s="298" t="s">
        <v>1740</v>
      </c>
      <c r="F161" s="299" t="s">
        <v>1741</v>
      </c>
      <c r="G161" s="300" t="s">
        <v>1642</v>
      </c>
      <c r="H161" s="301">
        <v>116.217</v>
      </c>
      <c r="I161" s="95"/>
      <c r="J161" s="302">
        <f>ROUND(I161*H161,2)</f>
        <v>0</v>
      </c>
      <c r="K161" s="299" t="s">
        <v>1323</v>
      </c>
      <c r="L161" s="303"/>
      <c r="M161" s="304" t="s">
        <v>1177</v>
      </c>
      <c r="N161" s="305" t="s">
        <v>1219</v>
      </c>
      <c r="O161" s="188"/>
      <c r="P161" s="274">
        <f>O161*H161</f>
        <v>0</v>
      </c>
      <c r="Q161" s="274">
        <v>1</v>
      </c>
      <c r="R161" s="274">
        <f>Q161*H161</f>
        <v>116.217</v>
      </c>
      <c r="S161" s="274">
        <v>0</v>
      </c>
      <c r="T161" s="275">
        <f>S161*H161</f>
        <v>0</v>
      </c>
      <c r="AR161" s="176" t="s">
        <v>1357</v>
      </c>
      <c r="AT161" s="176" t="s">
        <v>1382</v>
      </c>
      <c r="AU161" s="176" t="s">
        <v>1257</v>
      </c>
      <c r="AY161" s="176" t="s">
        <v>1317</v>
      </c>
      <c r="BE161" s="276">
        <f>IF(N161="základní",J161,0)</f>
        <v>0</v>
      </c>
      <c r="BF161" s="276">
        <f>IF(N161="snížená",J161,0)</f>
        <v>0</v>
      </c>
      <c r="BG161" s="276">
        <f>IF(N161="zákl. přenesená",J161,0)</f>
        <v>0</v>
      </c>
      <c r="BH161" s="276">
        <f>IF(N161="sníž. přenesená",J161,0)</f>
        <v>0</v>
      </c>
      <c r="BI161" s="276">
        <f>IF(N161="nulová",J161,0)</f>
        <v>0</v>
      </c>
      <c r="BJ161" s="176" t="s">
        <v>1196</v>
      </c>
      <c r="BK161" s="276">
        <f>ROUND(I161*H161,2)</f>
        <v>0</v>
      </c>
      <c r="BL161" s="176" t="s">
        <v>1324</v>
      </c>
      <c r="BM161" s="176" t="s">
        <v>444</v>
      </c>
    </row>
    <row r="162" spans="2:47" s="186" customFormat="1" ht="13.5">
      <c r="B162" s="187"/>
      <c r="D162" s="277" t="s">
        <v>1326</v>
      </c>
      <c r="F162" s="278" t="s">
        <v>1741</v>
      </c>
      <c r="I162" s="92"/>
      <c r="L162" s="187"/>
      <c r="M162" s="279"/>
      <c r="N162" s="188"/>
      <c r="O162" s="188"/>
      <c r="P162" s="188"/>
      <c r="Q162" s="188"/>
      <c r="R162" s="188"/>
      <c r="S162" s="188"/>
      <c r="T162" s="280"/>
      <c r="AT162" s="176" t="s">
        <v>1326</v>
      </c>
      <c r="AU162" s="176" t="s">
        <v>1257</v>
      </c>
    </row>
    <row r="163" spans="2:51" s="282" customFormat="1" ht="13.5">
      <c r="B163" s="281"/>
      <c r="D163" s="277" t="s">
        <v>1334</v>
      </c>
      <c r="E163" s="283" t="s">
        <v>1177</v>
      </c>
      <c r="F163" s="284" t="s">
        <v>445</v>
      </c>
      <c r="H163" s="285">
        <v>116.217</v>
      </c>
      <c r="I163" s="93"/>
      <c r="L163" s="281"/>
      <c r="M163" s="286"/>
      <c r="N163" s="287"/>
      <c r="O163" s="287"/>
      <c r="P163" s="287"/>
      <c r="Q163" s="287"/>
      <c r="R163" s="287"/>
      <c r="S163" s="287"/>
      <c r="T163" s="288"/>
      <c r="AT163" s="283" t="s">
        <v>1334</v>
      </c>
      <c r="AU163" s="283" t="s">
        <v>1257</v>
      </c>
      <c r="AV163" s="282" t="s">
        <v>1257</v>
      </c>
      <c r="AW163" s="282" t="s">
        <v>1211</v>
      </c>
      <c r="AX163" s="282" t="s">
        <v>1248</v>
      </c>
      <c r="AY163" s="283" t="s">
        <v>1317</v>
      </c>
    </row>
    <row r="164" spans="2:63" s="254" customFormat="1" ht="29.85" customHeight="1">
      <c r="B164" s="253"/>
      <c r="D164" s="255" t="s">
        <v>1247</v>
      </c>
      <c r="E164" s="264" t="s">
        <v>1324</v>
      </c>
      <c r="F164" s="264" t="s">
        <v>1744</v>
      </c>
      <c r="I164" s="90"/>
      <c r="J164" s="265">
        <f>BK164</f>
        <v>0</v>
      </c>
      <c r="L164" s="253"/>
      <c r="M164" s="258"/>
      <c r="N164" s="259"/>
      <c r="O164" s="259"/>
      <c r="P164" s="260">
        <f>SUM(P165:P185)</f>
        <v>0</v>
      </c>
      <c r="Q164" s="259"/>
      <c r="R164" s="260">
        <f>SUM(R165:R185)</f>
        <v>44.20700452000001</v>
      </c>
      <c r="S164" s="259"/>
      <c r="T164" s="261">
        <f>SUM(T165:T185)</f>
        <v>0</v>
      </c>
      <c r="AR164" s="255" t="s">
        <v>1196</v>
      </c>
      <c r="AT164" s="262" t="s">
        <v>1247</v>
      </c>
      <c r="AU164" s="262" t="s">
        <v>1196</v>
      </c>
      <c r="AY164" s="255" t="s">
        <v>1317</v>
      </c>
      <c r="BK164" s="263">
        <f>SUM(BK165:BK185)</f>
        <v>0</v>
      </c>
    </row>
    <row r="165" spans="2:65" s="186" customFormat="1" ht="16.5" customHeight="1">
      <c r="B165" s="187"/>
      <c r="C165" s="266" t="s">
        <v>1404</v>
      </c>
      <c r="D165" s="266" t="s">
        <v>1319</v>
      </c>
      <c r="E165" s="267" t="s">
        <v>1745</v>
      </c>
      <c r="F165" s="268" t="s">
        <v>1746</v>
      </c>
      <c r="G165" s="269" t="s">
        <v>1332</v>
      </c>
      <c r="H165" s="270">
        <v>21.876</v>
      </c>
      <c r="I165" s="91"/>
      <c r="J165" s="271">
        <f>ROUND(I165*H165,2)</f>
        <v>0</v>
      </c>
      <c r="K165" s="268" t="s">
        <v>1323</v>
      </c>
      <c r="L165" s="187"/>
      <c r="M165" s="272" t="s">
        <v>1177</v>
      </c>
      <c r="N165" s="273" t="s">
        <v>1219</v>
      </c>
      <c r="O165" s="188"/>
      <c r="P165" s="274">
        <f>O165*H165</f>
        <v>0</v>
      </c>
      <c r="Q165" s="274">
        <v>1.89077</v>
      </c>
      <c r="R165" s="274">
        <f>Q165*H165</f>
        <v>41.36248452</v>
      </c>
      <c r="S165" s="274">
        <v>0</v>
      </c>
      <c r="T165" s="275">
        <f>S165*H165</f>
        <v>0</v>
      </c>
      <c r="AR165" s="176" t="s">
        <v>1324</v>
      </c>
      <c r="AT165" s="176" t="s">
        <v>1319</v>
      </c>
      <c r="AU165" s="176" t="s">
        <v>1257</v>
      </c>
      <c r="AY165" s="176" t="s">
        <v>1317</v>
      </c>
      <c r="BE165" s="276">
        <f>IF(N165="základní",J165,0)</f>
        <v>0</v>
      </c>
      <c r="BF165" s="276">
        <f>IF(N165="snížená",J165,0)</f>
        <v>0</v>
      </c>
      <c r="BG165" s="276">
        <f>IF(N165="zákl. přenesená",J165,0)</f>
        <v>0</v>
      </c>
      <c r="BH165" s="276">
        <f>IF(N165="sníž. přenesená",J165,0)</f>
        <v>0</v>
      </c>
      <c r="BI165" s="276">
        <f>IF(N165="nulová",J165,0)</f>
        <v>0</v>
      </c>
      <c r="BJ165" s="176" t="s">
        <v>1196</v>
      </c>
      <c r="BK165" s="276">
        <f>ROUND(I165*H165,2)</f>
        <v>0</v>
      </c>
      <c r="BL165" s="176" t="s">
        <v>1324</v>
      </c>
      <c r="BM165" s="176" t="s">
        <v>1410</v>
      </c>
    </row>
    <row r="166" spans="2:47" s="186" customFormat="1" ht="13.5">
      <c r="B166" s="187"/>
      <c r="D166" s="277" t="s">
        <v>1326</v>
      </c>
      <c r="F166" s="278" t="s">
        <v>1747</v>
      </c>
      <c r="I166" s="92"/>
      <c r="L166" s="187"/>
      <c r="M166" s="279"/>
      <c r="N166" s="188"/>
      <c r="O166" s="188"/>
      <c r="P166" s="188"/>
      <c r="Q166" s="188"/>
      <c r="R166" s="188"/>
      <c r="S166" s="188"/>
      <c r="T166" s="280"/>
      <c r="AT166" s="176" t="s">
        <v>1326</v>
      </c>
      <c r="AU166" s="176" t="s">
        <v>1257</v>
      </c>
    </row>
    <row r="167" spans="2:51" s="282" customFormat="1" ht="13.5">
      <c r="B167" s="281"/>
      <c r="D167" s="277" t="s">
        <v>1334</v>
      </c>
      <c r="E167" s="283" t="s">
        <v>1177</v>
      </c>
      <c r="F167" s="284" t="s">
        <v>446</v>
      </c>
      <c r="H167" s="285">
        <v>21.876</v>
      </c>
      <c r="I167" s="93"/>
      <c r="L167" s="281"/>
      <c r="M167" s="286"/>
      <c r="N167" s="287"/>
      <c r="O167" s="287"/>
      <c r="P167" s="287"/>
      <c r="Q167" s="287"/>
      <c r="R167" s="287"/>
      <c r="S167" s="287"/>
      <c r="T167" s="288"/>
      <c r="AT167" s="283" t="s">
        <v>1334</v>
      </c>
      <c r="AU167" s="283" t="s">
        <v>1257</v>
      </c>
      <c r="AV167" s="282" t="s">
        <v>1257</v>
      </c>
      <c r="AW167" s="282" t="s">
        <v>1211</v>
      </c>
      <c r="AX167" s="282" t="s">
        <v>1248</v>
      </c>
      <c r="AY167" s="283" t="s">
        <v>1317</v>
      </c>
    </row>
    <row r="168" spans="2:51" s="290" customFormat="1" ht="13.5">
      <c r="B168" s="289"/>
      <c r="D168" s="277" t="s">
        <v>1334</v>
      </c>
      <c r="E168" s="291" t="s">
        <v>1177</v>
      </c>
      <c r="F168" s="292" t="s">
        <v>1338</v>
      </c>
      <c r="H168" s="293">
        <v>21.876</v>
      </c>
      <c r="I168" s="94"/>
      <c r="L168" s="289"/>
      <c r="M168" s="294"/>
      <c r="N168" s="295"/>
      <c r="O168" s="295"/>
      <c r="P168" s="295"/>
      <c r="Q168" s="295"/>
      <c r="R168" s="295"/>
      <c r="S168" s="295"/>
      <c r="T168" s="296"/>
      <c r="AT168" s="291" t="s">
        <v>1334</v>
      </c>
      <c r="AU168" s="291" t="s">
        <v>1257</v>
      </c>
      <c r="AV168" s="290" t="s">
        <v>1324</v>
      </c>
      <c r="AW168" s="290" t="s">
        <v>1211</v>
      </c>
      <c r="AX168" s="290" t="s">
        <v>1196</v>
      </c>
      <c r="AY168" s="291" t="s">
        <v>1317</v>
      </c>
    </row>
    <row r="169" spans="2:65" s="186" customFormat="1" ht="16.5" customHeight="1">
      <c r="B169" s="187"/>
      <c r="C169" s="266" t="s">
        <v>1410</v>
      </c>
      <c r="D169" s="266" t="s">
        <v>1319</v>
      </c>
      <c r="E169" s="267" t="s">
        <v>1995</v>
      </c>
      <c r="F169" s="268" t="s">
        <v>1996</v>
      </c>
      <c r="G169" s="269" t="s">
        <v>1391</v>
      </c>
      <c r="H169" s="270">
        <v>7</v>
      </c>
      <c r="I169" s="91"/>
      <c r="J169" s="271">
        <f>ROUND(I169*H169,2)</f>
        <v>0</v>
      </c>
      <c r="K169" s="268" t="s">
        <v>1323</v>
      </c>
      <c r="L169" s="187"/>
      <c r="M169" s="272" t="s">
        <v>1177</v>
      </c>
      <c r="N169" s="273" t="s">
        <v>1219</v>
      </c>
      <c r="O169" s="188"/>
      <c r="P169" s="274">
        <f>O169*H169</f>
        <v>0</v>
      </c>
      <c r="Q169" s="274">
        <v>0.0066</v>
      </c>
      <c r="R169" s="274">
        <f>Q169*H169</f>
        <v>0.0462</v>
      </c>
      <c r="S169" s="274">
        <v>0</v>
      </c>
      <c r="T169" s="275">
        <f>S169*H169</f>
        <v>0</v>
      </c>
      <c r="AR169" s="176" t="s">
        <v>1324</v>
      </c>
      <c r="AT169" s="176" t="s">
        <v>1319</v>
      </c>
      <c r="AU169" s="176" t="s">
        <v>1257</v>
      </c>
      <c r="AY169" s="176" t="s">
        <v>1317</v>
      </c>
      <c r="BE169" s="276">
        <f>IF(N169="základní",J169,0)</f>
        <v>0</v>
      </c>
      <c r="BF169" s="276">
        <f>IF(N169="snížená",J169,0)</f>
        <v>0</v>
      </c>
      <c r="BG169" s="276">
        <f>IF(N169="zákl. přenesená",J169,0)</f>
        <v>0</v>
      </c>
      <c r="BH169" s="276">
        <f>IF(N169="sníž. přenesená",J169,0)</f>
        <v>0</v>
      </c>
      <c r="BI169" s="276">
        <f>IF(N169="nulová",J169,0)</f>
        <v>0</v>
      </c>
      <c r="BJ169" s="176" t="s">
        <v>1196</v>
      </c>
      <c r="BK169" s="276">
        <f>ROUND(I169*H169,2)</f>
        <v>0</v>
      </c>
      <c r="BL169" s="176" t="s">
        <v>1324</v>
      </c>
      <c r="BM169" s="176" t="s">
        <v>1415</v>
      </c>
    </row>
    <row r="170" spans="2:47" s="186" customFormat="1" ht="13.5">
      <c r="B170" s="187"/>
      <c r="D170" s="277" t="s">
        <v>1326</v>
      </c>
      <c r="F170" s="278" t="s">
        <v>1997</v>
      </c>
      <c r="I170" s="92"/>
      <c r="L170" s="187"/>
      <c r="M170" s="279"/>
      <c r="N170" s="188"/>
      <c r="O170" s="188"/>
      <c r="P170" s="188"/>
      <c r="Q170" s="188"/>
      <c r="R170" s="188"/>
      <c r="S170" s="188"/>
      <c r="T170" s="280"/>
      <c r="AT170" s="176" t="s">
        <v>1326</v>
      </c>
      <c r="AU170" s="176" t="s">
        <v>1257</v>
      </c>
    </row>
    <row r="171" spans="2:51" s="311" customFormat="1" ht="13.5">
      <c r="B171" s="310"/>
      <c r="D171" s="277" t="s">
        <v>1334</v>
      </c>
      <c r="E171" s="312" t="s">
        <v>1177</v>
      </c>
      <c r="F171" s="313" t="s">
        <v>1983</v>
      </c>
      <c r="H171" s="312" t="s">
        <v>1177</v>
      </c>
      <c r="I171" s="96"/>
      <c r="L171" s="310"/>
      <c r="M171" s="314"/>
      <c r="N171" s="315"/>
      <c r="O171" s="315"/>
      <c r="P171" s="315"/>
      <c r="Q171" s="315"/>
      <c r="R171" s="315"/>
      <c r="S171" s="315"/>
      <c r="T171" s="316"/>
      <c r="AT171" s="312" t="s">
        <v>1334</v>
      </c>
      <c r="AU171" s="312" t="s">
        <v>1257</v>
      </c>
      <c r="AV171" s="311" t="s">
        <v>1196</v>
      </c>
      <c r="AW171" s="311" t="s">
        <v>1211</v>
      </c>
      <c r="AX171" s="311" t="s">
        <v>1248</v>
      </c>
      <c r="AY171" s="312" t="s">
        <v>1317</v>
      </c>
    </row>
    <row r="172" spans="2:51" s="282" customFormat="1" ht="13.5">
      <c r="B172" s="281"/>
      <c r="D172" s="277" t="s">
        <v>1334</v>
      </c>
      <c r="E172" s="283" t="s">
        <v>1177</v>
      </c>
      <c r="F172" s="284" t="s">
        <v>447</v>
      </c>
      <c r="H172" s="285">
        <v>5</v>
      </c>
      <c r="I172" s="93"/>
      <c r="L172" s="281"/>
      <c r="M172" s="286"/>
      <c r="N172" s="287"/>
      <c r="O172" s="287"/>
      <c r="P172" s="287"/>
      <c r="Q172" s="287"/>
      <c r="R172" s="287"/>
      <c r="S172" s="287"/>
      <c r="T172" s="288"/>
      <c r="AT172" s="283" t="s">
        <v>1334</v>
      </c>
      <c r="AU172" s="283" t="s">
        <v>1257</v>
      </c>
      <c r="AV172" s="282" t="s">
        <v>1257</v>
      </c>
      <c r="AW172" s="282" t="s">
        <v>1211</v>
      </c>
      <c r="AX172" s="282" t="s">
        <v>1248</v>
      </c>
      <c r="AY172" s="283" t="s">
        <v>1317</v>
      </c>
    </row>
    <row r="173" spans="2:51" s="311" customFormat="1" ht="13.5">
      <c r="B173" s="310"/>
      <c r="D173" s="277" t="s">
        <v>1334</v>
      </c>
      <c r="E173" s="312" t="s">
        <v>1177</v>
      </c>
      <c r="F173" s="313" t="s">
        <v>448</v>
      </c>
      <c r="H173" s="312" t="s">
        <v>1177</v>
      </c>
      <c r="I173" s="96"/>
      <c r="L173" s="310"/>
      <c r="M173" s="314"/>
      <c r="N173" s="315"/>
      <c r="O173" s="315"/>
      <c r="P173" s="315"/>
      <c r="Q173" s="315"/>
      <c r="R173" s="315"/>
      <c r="S173" s="315"/>
      <c r="T173" s="316"/>
      <c r="AT173" s="312" t="s">
        <v>1334</v>
      </c>
      <c r="AU173" s="312" t="s">
        <v>1257</v>
      </c>
      <c r="AV173" s="311" t="s">
        <v>1196</v>
      </c>
      <c r="AW173" s="311" t="s">
        <v>1211</v>
      </c>
      <c r="AX173" s="311" t="s">
        <v>1248</v>
      </c>
      <c r="AY173" s="312" t="s">
        <v>1317</v>
      </c>
    </row>
    <row r="174" spans="2:51" s="282" customFormat="1" ht="13.5">
      <c r="B174" s="281"/>
      <c r="D174" s="277" t="s">
        <v>1334</v>
      </c>
      <c r="E174" s="283" t="s">
        <v>1177</v>
      </c>
      <c r="F174" s="284" t="s">
        <v>449</v>
      </c>
      <c r="H174" s="285">
        <v>2</v>
      </c>
      <c r="I174" s="93"/>
      <c r="L174" s="281"/>
      <c r="M174" s="286"/>
      <c r="N174" s="287"/>
      <c r="O174" s="287"/>
      <c r="P174" s="287"/>
      <c r="Q174" s="287"/>
      <c r="R174" s="287"/>
      <c r="S174" s="287"/>
      <c r="T174" s="288"/>
      <c r="AT174" s="283" t="s">
        <v>1334</v>
      </c>
      <c r="AU174" s="283" t="s">
        <v>1257</v>
      </c>
      <c r="AV174" s="282" t="s">
        <v>1257</v>
      </c>
      <c r="AW174" s="282" t="s">
        <v>1211</v>
      </c>
      <c r="AX174" s="282" t="s">
        <v>1248</v>
      </c>
      <c r="AY174" s="283" t="s">
        <v>1317</v>
      </c>
    </row>
    <row r="175" spans="2:51" s="290" customFormat="1" ht="13.5">
      <c r="B175" s="289"/>
      <c r="D175" s="277" t="s">
        <v>1334</v>
      </c>
      <c r="E175" s="291" t="s">
        <v>1177</v>
      </c>
      <c r="F175" s="292" t="s">
        <v>1338</v>
      </c>
      <c r="H175" s="293">
        <v>7</v>
      </c>
      <c r="I175" s="94"/>
      <c r="L175" s="289"/>
      <c r="M175" s="294"/>
      <c r="N175" s="295"/>
      <c r="O175" s="295"/>
      <c r="P175" s="295"/>
      <c r="Q175" s="295"/>
      <c r="R175" s="295"/>
      <c r="S175" s="295"/>
      <c r="T175" s="296"/>
      <c r="AT175" s="291" t="s">
        <v>1334</v>
      </c>
      <c r="AU175" s="291" t="s">
        <v>1257</v>
      </c>
      <c r="AV175" s="290" t="s">
        <v>1324</v>
      </c>
      <c r="AW175" s="290" t="s">
        <v>1211</v>
      </c>
      <c r="AX175" s="290" t="s">
        <v>1196</v>
      </c>
      <c r="AY175" s="291" t="s">
        <v>1317</v>
      </c>
    </row>
    <row r="176" spans="2:65" s="186" customFormat="1" ht="16.5" customHeight="1">
      <c r="B176" s="187"/>
      <c r="C176" s="297" t="s">
        <v>1415</v>
      </c>
      <c r="D176" s="297" t="s">
        <v>1382</v>
      </c>
      <c r="E176" s="298" t="s">
        <v>2003</v>
      </c>
      <c r="F176" s="299" t="s">
        <v>2004</v>
      </c>
      <c r="G176" s="300" t="s">
        <v>1391</v>
      </c>
      <c r="H176" s="301">
        <v>1.01</v>
      </c>
      <c r="I176" s="95"/>
      <c r="J176" s="302">
        <f>ROUND(I176*H176,2)</f>
        <v>0</v>
      </c>
      <c r="K176" s="299" t="s">
        <v>1323</v>
      </c>
      <c r="L176" s="303"/>
      <c r="M176" s="304" t="s">
        <v>1177</v>
      </c>
      <c r="N176" s="305" t="s">
        <v>1219</v>
      </c>
      <c r="O176" s="188"/>
      <c r="P176" s="274">
        <f>O176*H176</f>
        <v>0</v>
      </c>
      <c r="Q176" s="274">
        <v>0.054</v>
      </c>
      <c r="R176" s="274">
        <f>Q176*H176</f>
        <v>0.05454</v>
      </c>
      <c r="S176" s="274">
        <v>0</v>
      </c>
      <c r="T176" s="275">
        <f>S176*H176</f>
        <v>0</v>
      </c>
      <c r="AR176" s="176" t="s">
        <v>1357</v>
      </c>
      <c r="AT176" s="176" t="s">
        <v>1382</v>
      </c>
      <c r="AU176" s="176" t="s">
        <v>1257</v>
      </c>
      <c r="AY176" s="176" t="s">
        <v>1317</v>
      </c>
      <c r="BE176" s="276">
        <f>IF(N176="základní",J176,0)</f>
        <v>0</v>
      </c>
      <c r="BF176" s="276">
        <f>IF(N176="snížená",J176,0)</f>
        <v>0</v>
      </c>
      <c r="BG176" s="276">
        <f>IF(N176="zákl. přenesená",J176,0)</f>
        <v>0</v>
      </c>
      <c r="BH176" s="276">
        <f>IF(N176="sníž. přenesená",J176,0)</f>
        <v>0</v>
      </c>
      <c r="BI176" s="276">
        <f>IF(N176="nulová",J176,0)</f>
        <v>0</v>
      </c>
      <c r="BJ176" s="176" t="s">
        <v>1196</v>
      </c>
      <c r="BK176" s="276">
        <f>ROUND(I176*H176,2)</f>
        <v>0</v>
      </c>
      <c r="BL176" s="176" t="s">
        <v>1324</v>
      </c>
      <c r="BM176" s="176" t="s">
        <v>450</v>
      </c>
    </row>
    <row r="177" spans="2:47" s="186" customFormat="1" ht="13.5">
      <c r="B177" s="187"/>
      <c r="D177" s="277" t="s">
        <v>1326</v>
      </c>
      <c r="F177" s="278" t="s">
        <v>2006</v>
      </c>
      <c r="I177" s="92"/>
      <c r="L177" s="187"/>
      <c r="M177" s="279"/>
      <c r="N177" s="188"/>
      <c r="O177" s="188"/>
      <c r="P177" s="188"/>
      <c r="Q177" s="188"/>
      <c r="R177" s="188"/>
      <c r="S177" s="188"/>
      <c r="T177" s="280"/>
      <c r="AT177" s="176" t="s">
        <v>1326</v>
      </c>
      <c r="AU177" s="176" t="s">
        <v>1257</v>
      </c>
    </row>
    <row r="178" spans="2:65" s="186" customFormat="1" ht="16.5" customHeight="1">
      <c r="B178" s="187"/>
      <c r="C178" s="297" t="s">
        <v>1182</v>
      </c>
      <c r="D178" s="297" t="s">
        <v>1382</v>
      </c>
      <c r="E178" s="298" t="s">
        <v>2007</v>
      </c>
      <c r="F178" s="299" t="s">
        <v>2008</v>
      </c>
      <c r="G178" s="300" t="s">
        <v>1391</v>
      </c>
      <c r="H178" s="301">
        <v>4.04</v>
      </c>
      <c r="I178" s="95"/>
      <c r="J178" s="302">
        <f>ROUND(I178*H178,2)</f>
        <v>0</v>
      </c>
      <c r="K178" s="299" t="s">
        <v>1323</v>
      </c>
      <c r="L178" s="303"/>
      <c r="M178" s="304" t="s">
        <v>1177</v>
      </c>
      <c r="N178" s="305" t="s">
        <v>1219</v>
      </c>
      <c r="O178" s="188"/>
      <c r="P178" s="274">
        <f>O178*H178</f>
        <v>0</v>
      </c>
      <c r="Q178" s="274">
        <v>0.068</v>
      </c>
      <c r="R178" s="274">
        <f>Q178*H178</f>
        <v>0.27472</v>
      </c>
      <c r="S178" s="274">
        <v>0</v>
      </c>
      <c r="T178" s="275">
        <f>S178*H178</f>
        <v>0</v>
      </c>
      <c r="AR178" s="176" t="s">
        <v>1357</v>
      </c>
      <c r="AT178" s="176" t="s">
        <v>1382</v>
      </c>
      <c r="AU178" s="176" t="s">
        <v>1257</v>
      </c>
      <c r="AY178" s="176" t="s">
        <v>1317</v>
      </c>
      <c r="BE178" s="276">
        <f>IF(N178="základní",J178,0)</f>
        <v>0</v>
      </c>
      <c r="BF178" s="276">
        <f>IF(N178="snížená",J178,0)</f>
        <v>0</v>
      </c>
      <c r="BG178" s="276">
        <f>IF(N178="zákl. přenesená",J178,0)</f>
        <v>0</v>
      </c>
      <c r="BH178" s="276">
        <f>IF(N178="sníž. přenesená",J178,0)</f>
        <v>0</v>
      </c>
      <c r="BI178" s="276">
        <f>IF(N178="nulová",J178,0)</f>
        <v>0</v>
      </c>
      <c r="BJ178" s="176" t="s">
        <v>1196</v>
      </c>
      <c r="BK178" s="276">
        <f>ROUND(I178*H178,2)</f>
        <v>0</v>
      </c>
      <c r="BL178" s="176" t="s">
        <v>1324</v>
      </c>
      <c r="BM178" s="176" t="s">
        <v>451</v>
      </c>
    </row>
    <row r="179" spans="2:47" s="186" customFormat="1" ht="13.5">
      <c r="B179" s="187"/>
      <c r="D179" s="277" t="s">
        <v>1326</v>
      </c>
      <c r="F179" s="278" t="s">
        <v>2010</v>
      </c>
      <c r="I179" s="92"/>
      <c r="L179" s="187"/>
      <c r="M179" s="279"/>
      <c r="N179" s="188"/>
      <c r="O179" s="188"/>
      <c r="P179" s="188"/>
      <c r="Q179" s="188"/>
      <c r="R179" s="188"/>
      <c r="S179" s="188"/>
      <c r="T179" s="280"/>
      <c r="AT179" s="176" t="s">
        <v>1326</v>
      </c>
      <c r="AU179" s="176" t="s">
        <v>1257</v>
      </c>
    </row>
    <row r="180" spans="2:65" s="186" customFormat="1" ht="25.5" customHeight="1">
      <c r="B180" s="187"/>
      <c r="C180" s="297" t="s">
        <v>1422</v>
      </c>
      <c r="D180" s="297" t="s">
        <v>1382</v>
      </c>
      <c r="E180" s="298" t="s">
        <v>452</v>
      </c>
      <c r="F180" s="299" t="s">
        <v>453</v>
      </c>
      <c r="G180" s="300" t="s">
        <v>1391</v>
      </c>
      <c r="H180" s="301">
        <v>2.02</v>
      </c>
      <c r="I180" s="95"/>
      <c r="J180" s="302">
        <f>ROUND(I180*H180,2)</f>
        <v>0</v>
      </c>
      <c r="K180" s="299" t="s">
        <v>1323</v>
      </c>
      <c r="L180" s="303"/>
      <c r="M180" s="304" t="s">
        <v>1177</v>
      </c>
      <c r="N180" s="305" t="s">
        <v>1219</v>
      </c>
      <c r="O180" s="188"/>
      <c r="P180" s="274">
        <f>O180*H180</f>
        <v>0</v>
      </c>
      <c r="Q180" s="274">
        <v>0.027</v>
      </c>
      <c r="R180" s="274">
        <f>Q180*H180</f>
        <v>0.05454</v>
      </c>
      <c r="S180" s="274">
        <v>0</v>
      </c>
      <c r="T180" s="275">
        <f>S180*H180</f>
        <v>0</v>
      </c>
      <c r="AR180" s="176" t="s">
        <v>1357</v>
      </c>
      <c r="AT180" s="176" t="s">
        <v>1382</v>
      </c>
      <c r="AU180" s="176" t="s">
        <v>1257</v>
      </c>
      <c r="AY180" s="176" t="s">
        <v>1317</v>
      </c>
      <c r="BE180" s="276">
        <f>IF(N180="základní",J180,0)</f>
        <v>0</v>
      </c>
      <c r="BF180" s="276">
        <f>IF(N180="snížená",J180,0)</f>
        <v>0</v>
      </c>
      <c r="BG180" s="276">
        <f>IF(N180="zákl. přenesená",J180,0)</f>
        <v>0</v>
      </c>
      <c r="BH180" s="276">
        <f>IF(N180="sníž. přenesená",J180,0)</f>
        <v>0</v>
      </c>
      <c r="BI180" s="276">
        <f>IF(N180="nulová",J180,0)</f>
        <v>0</v>
      </c>
      <c r="BJ180" s="176" t="s">
        <v>1196</v>
      </c>
      <c r="BK180" s="276">
        <f>ROUND(I180*H180,2)</f>
        <v>0</v>
      </c>
      <c r="BL180" s="176" t="s">
        <v>1324</v>
      </c>
      <c r="BM180" s="176" t="s">
        <v>454</v>
      </c>
    </row>
    <row r="181" spans="2:47" s="186" customFormat="1" ht="13.5">
      <c r="B181" s="187"/>
      <c r="D181" s="277" t="s">
        <v>1326</v>
      </c>
      <c r="F181" s="278" t="s">
        <v>455</v>
      </c>
      <c r="I181" s="92"/>
      <c r="L181" s="187"/>
      <c r="M181" s="279"/>
      <c r="N181" s="188"/>
      <c r="O181" s="188"/>
      <c r="P181" s="188"/>
      <c r="Q181" s="188"/>
      <c r="R181" s="188"/>
      <c r="S181" s="188"/>
      <c r="T181" s="280"/>
      <c r="AT181" s="176" t="s">
        <v>1326</v>
      </c>
      <c r="AU181" s="176" t="s">
        <v>1257</v>
      </c>
    </row>
    <row r="182" spans="2:65" s="186" customFormat="1" ht="25.5" customHeight="1">
      <c r="B182" s="187"/>
      <c r="C182" s="266" t="s">
        <v>1426</v>
      </c>
      <c r="D182" s="266" t="s">
        <v>1319</v>
      </c>
      <c r="E182" s="267" t="s">
        <v>456</v>
      </c>
      <c r="F182" s="268" t="s">
        <v>457</v>
      </c>
      <c r="G182" s="269" t="s">
        <v>1322</v>
      </c>
      <c r="H182" s="270">
        <v>6</v>
      </c>
      <c r="I182" s="91"/>
      <c r="J182" s="271">
        <f>ROUND(I182*H182,2)</f>
        <v>0</v>
      </c>
      <c r="K182" s="268" t="s">
        <v>1323</v>
      </c>
      <c r="L182" s="187"/>
      <c r="M182" s="272" t="s">
        <v>1177</v>
      </c>
      <c r="N182" s="273" t="s">
        <v>1219</v>
      </c>
      <c r="O182" s="188"/>
      <c r="P182" s="274">
        <f>O182*H182</f>
        <v>0</v>
      </c>
      <c r="Q182" s="274">
        <v>0.40242</v>
      </c>
      <c r="R182" s="274">
        <f>Q182*H182</f>
        <v>2.41452</v>
      </c>
      <c r="S182" s="274">
        <v>0</v>
      </c>
      <c r="T182" s="275">
        <f>S182*H182</f>
        <v>0</v>
      </c>
      <c r="AR182" s="176" t="s">
        <v>1324</v>
      </c>
      <c r="AT182" s="176" t="s">
        <v>1319</v>
      </c>
      <c r="AU182" s="176" t="s">
        <v>1257</v>
      </c>
      <c r="AY182" s="176" t="s">
        <v>1317</v>
      </c>
      <c r="BE182" s="276">
        <f>IF(N182="základní",J182,0)</f>
        <v>0</v>
      </c>
      <c r="BF182" s="276">
        <f>IF(N182="snížená",J182,0)</f>
        <v>0</v>
      </c>
      <c r="BG182" s="276">
        <f>IF(N182="zákl. přenesená",J182,0)</f>
        <v>0</v>
      </c>
      <c r="BH182" s="276">
        <f>IF(N182="sníž. přenesená",J182,0)</f>
        <v>0</v>
      </c>
      <c r="BI182" s="276">
        <f>IF(N182="nulová",J182,0)</f>
        <v>0</v>
      </c>
      <c r="BJ182" s="176" t="s">
        <v>1196</v>
      </c>
      <c r="BK182" s="276">
        <f>ROUND(I182*H182,2)</f>
        <v>0</v>
      </c>
      <c r="BL182" s="176" t="s">
        <v>1324</v>
      </c>
      <c r="BM182" s="176" t="s">
        <v>1429</v>
      </c>
    </row>
    <row r="183" spans="2:47" s="186" customFormat="1" ht="13.5">
      <c r="B183" s="187"/>
      <c r="D183" s="277" t="s">
        <v>1326</v>
      </c>
      <c r="F183" s="278" t="s">
        <v>458</v>
      </c>
      <c r="I183" s="92"/>
      <c r="L183" s="187"/>
      <c r="M183" s="279"/>
      <c r="N183" s="188"/>
      <c r="O183" s="188"/>
      <c r="P183" s="188"/>
      <c r="Q183" s="188"/>
      <c r="R183" s="188"/>
      <c r="S183" s="188"/>
      <c r="T183" s="280"/>
      <c r="AT183" s="176" t="s">
        <v>1326</v>
      </c>
      <c r="AU183" s="176" t="s">
        <v>1257</v>
      </c>
    </row>
    <row r="184" spans="2:51" s="282" customFormat="1" ht="13.5">
      <c r="B184" s="281"/>
      <c r="D184" s="277" t="s">
        <v>1334</v>
      </c>
      <c r="E184" s="283" t="s">
        <v>1177</v>
      </c>
      <c r="F184" s="284" t="s">
        <v>459</v>
      </c>
      <c r="H184" s="285">
        <v>6</v>
      </c>
      <c r="I184" s="93"/>
      <c r="L184" s="281"/>
      <c r="M184" s="286"/>
      <c r="N184" s="287"/>
      <c r="O184" s="287"/>
      <c r="P184" s="287"/>
      <c r="Q184" s="287"/>
      <c r="R184" s="287"/>
      <c r="S184" s="287"/>
      <c r="T184" s="288"/>
      <c r="AT184" s="283" t="s">
        <v>1334</v>
      </c>
      <c r="AU184" s="283" t="s">
        <v>1257</v>
      </c>
      <c r="AV184" s="282" t="s">
        <v>1257</v>
      </c>
      <c r="AW184" s="282" t="s">
        <v>1211</v>
      </c>
      <c r="AX184" s="282" t="s">
        <v>1248</v>
      </c>
      <c r="AY184" s="283" t="s">
        <v>1317</v>
      </c>
    </row>
    <row r="185" spans="2:51" s="290" customFormat="1" ht="13.5">
      <c r="B185" s="289"/>
      <c r="D185" s="277" t="s">
        <v>1334</v>
      </c>
      <c r="E185" s="291" t="s">
        <v>1177</v>
      </c>
      <c r="F185" s="292" t="s">
        <v>1338</v>
      </c>
      <c r="H185" s="293">
        <v>6</v>
      </c>
      <c r="I185" s="94"/>
      <c r="L185" s="289"/>
      <c r="M185" s="294"/>
      <c r="N185" s="295"/>
      <c r="O185" s="295"/>
      <c r="P185" s="295"/>
      <c r="Q185" s="295"/>
      <c r="R185" s="295"/>
      <c r="S185" s="295"/>
      <c r="T185" s="296"/>
      <c r="AT185" s="291" t="s">
        <v>1334</v>
      </c>
      <c r="AU185" s="291" t="s">
        <v>1257</v>
      </c>
      <c r="AV185" s="290" t="s">
        <v>1324</v>
      </c>
      <c r="AW185" s="290" t="s">
        <v>1211</v>
      </c>
      <c r="AX185" s="290" t="s">
        <v>1196</v>
      </c>
      <c r="AY185" s="291" t="s">
        <v>1317</v>
      </c>
    </row>
    <row r="186" spans="2:63" s="254" customFormat="1" ht="29.85" customHeight="1">
      <c r="B186" s="253"/>
      <c r="D186" s="255" t="s">
        <v>1247</v>
      </c>
      <c r="E186" s="264" t="s">
        <v>1357</v>
      </c>
      <c r="F186" s="264" t="s">
        <v>1757</v>
      </c>
      <c r="I186" s="90"/>
      <c r="J186" s="265">
        <f>BK186</f>
        <v>0</v>
      </c>
      <c r="L186" s="253"/>
      <c r="M186" s="258"/>
      <c r="N186" s="259"/>
      <c r="O186" s="259"/>
      <c r="P186" s="260">
        <f>SUM(P187:P239)</f>
        <v>0</v>
      </c>
      <c r="Q186" s="259"/>
      <c r="R186" s="260">
        <f>SUM(R187:R239)</f>
        <v>16.2934271</v>
      </c>
      <c r="S186" s="259"/>
      <c r="T186" s="261">
        <f>SUM(T187:T239)</f>
        <v>0</v>
      </c>
      <c r="AR186" s="255" t="s">
        <v>1196</v>
      </c>
      <c r="AT186" s="262" t="s">
        <v>1247</v>
      </c>
      <c r="AU186" s="262" t="s">
        <v>1196</v>
      </c>
      <c r="AY186" s="255" t="s">
        <v>1317</v>
      </c>
      <c r="BK186" s="263">
        <f>SUM(BK187:BK239)</f>
        <v>0</v>
      </c>
    </row>
    <row r="187" spans="2:65" s="186" customFormat="1" ht="25.5" customHeight="1">
      <c r="B187" s="187"/>
      <c r="C187" s="266" t="s">
        <v>1429</v>
      </c>
      <c r="D187" s="266" t="s">
        <v>1319</v>
      </c>
      <c r="E187" s="267" t="s">
        <v>2018</v>
      </c>
      <c r="F187" s="268" t="s">
        <v>2019</v>
      </c>
      <c r="G187" s="269" t="s">
        <v>1391</v>
      </c>
      <c r="H187" s="270">
        <v>3</v>
      </c>
      <c r="I187" s="91"/>
      <c r="J187" s="271">
        <f>ROUND(I187*H187,2)</f>
        <v>0</v>
      </c>
      <c r="K187" s="268" t="s">
        <v>1323</v>
      </c>
      <c r="L187" s="187"/>
      <c r="M187" s="272" t="s">
        <v>1177</v>
      </c>
      <c r="N187" s="273" t="s">
        <v>1219</v>
      </c>
      <c r="O187" s="188"/>
      <c r="P187" s="274">
        <f>O187*H187</f>
        <v>0</v>
      </c>
      <c r="Q187" s="274">
        <v>0.21734</v>
      </c>
      <c r="R187" s="274">
        <f>Q187*H187</f>
        <v>0.65202</v>
      </c>
      <c r="S187" s="274">
        <v>0</v>
      </c>
      <c r="T187" s="275">
        <f>S187*H187</f>
        <v>0</v>
      </c>
      <c r="AR187" s="176" t="s">
        <v>1324</v>
      </c>
      <c r="AT187" s="176" t="s">
        <v>1319</v>
      </c>
      <c r="AU187" s="176" t="s">
        <v>1257</v>
      </c>
      <c r="AY187" s="176" t="s">
        <v>1317</v>
      </c>
      <c r="BE187" s="276">
        <f>IF(N187="základní",J187,0)</f>
        <v>0</v>
      </c>
      <c r="BF187" s="276">
        <f>IF(N187="snížená",J187,0)</f>
        <v>0</v>
      </c>
      <c r="BG187" s="276">
        <f>IF(N187="zákl. přenesená",J187,0)</f>
        <v>0</v>
      </c>
      <c r="BH187" s="276">
        <f>IF(N187="sníž. přenesená",J187,0)</f>
        <v>0</v>
      </c>
      <c r="BI187" s="276">
        <f>IF(N187="nulová",J187,0)</f>
        <v>0</v>
      </c>
      <c r="BJ187" s="176" t="s">
        <v>1196</v>
      </c>
      <c r="BK187" s="276">
        <f>ROUND(I187*H187,2)</f>
        <v>0</v>
      </c>
      <c r="BL187" s="176" t="s">
        <v>1324</v>
      </c>
      <c r="BM187" s="176" t="s">
        <v>460</v>
      </c>
    </row>
    <row r="188" spans="2:47" s="186" customFormat="1" ht="13.5">
      <c r="B188" s="187"/>
      <c r="D188" s="277" t="s">
        <v>1326</v>
      </c>
      <c r="F188" s="278" t="s">
        <v>2021</v>
      </c>
      <c r="I188" s="92"/>
      <c r="L188" s="187"/>
      <c r="M188" s="279"/>
      <c r="N188" s="188"/>
      <c r="O188" s="188"/>
      <c r="P188" s="188"/>
      <c r="Q188" s="188"/>
      <c r="R188" s="188"/>
      <c r="S188" s="188"/>
      <c r="T188" s="280"/>
      <c r="AT188" s="176" t="s">
        <v>1326</v>
      </c>
      <c r="AU188" s="176" t="s">
        <v>1257</v>
      </c>
    </row>
    <row r="189" spans="2:65" s="186" customFormat="1" ht="25.5" customHeight="1">
      <c r="B189" s="187"/>
      <c r="C189" s="297" t="s">
        <v>1435</v>
      </c>
      <c r="D189" s="297" t="s">
        <v>1382</v>
      </c>
      <c r="E189" s="298" t="s">
        <v>461</v>
      </c>
      <c r="F189" s="299" t="s">
        <v>462</v>
      </c>
      <c r="G189" s="300" t="s">
        <v>1391</v>
      </c>
      <c r="H189" s="301">
        <v>3</v>
      </c>
      <c r="I189" s="95"/>
      <c r="J189" s="302">
        <f>ROUND(I189*H189,2)</f>
        <v>0</v>
      </c>
      <c r="K189" s="299" t="s">
        <v>1323</v>
      </c>
      <c r="L189" s="303"/>
      <c r="M189" s="304" t="s">
        <v>1177</v>
      </c>
      <c r="N189" s="305" t="s">
        <v>1219</v>
      </c>
      <c r="O189" s="188"/>
      <c r="P189" s="274">
        <f>O189*H189</f>
        <v>0</v>
      </c>
      <c r="Q189" s="274">
        <v>0.162</v>
      </c>
      <c r="R189" s="274">
        <f>Q189*H189</f>
        <v>0.486</v>
      </c>
      <c r="S189" s="274">
        <v>0</v>
      </c>
      <c r="T189" s="275">
        <f>S189*H189</f>
        <v>0</v>
      </c>
      <c r="AR189" s="176" t="s">
        <v>1357</v>
      </c>
      <c r="AT189" s="176" t="s">
        <v>1382</v>
      </c>
      <c r="AU189" s="176" t="s">
        <v>1257</v>
      </c>
      <c r="AY189" s="176" t="s">
        <v>1317</v>
      </c>
      <c r="BE189" s="276">
        <f>IF(N189="základní",J189,0)</f>
        <v>0</v>
      </c>
      <c r="BF189" s="276">
        <f>IF(N189="snížená",J189,0)</f>
        <v>0</v>
      </c>
      <c r="BG189" s="276">
        <f>IF(N189="zákl. přenesená",J189,0)</f>
        <v>0</v>
      </c>
      <c r="BH189" s="276">
        <f>IF(N189="sníž. přenesená",J189,0)</f>
        <v>0</v>
      </c>
      <c r="BI189" s="276">
        <f>IF(N189="nulová",J189,0)</f>
        <v>0</v>
      </c>
      <c r="BJ189" s="176" t="s">
        <v>1196</v>
      </c>
      <c r="BK189" s="276">
        <f>ROUND(I189*H189,2)</f>
        <v>0</v>
      </c>
      <c r="BL189" s="176" t="s">
        <v>1324</v>
      </c>
      <c r="BM189" s="176" t="s">
        <v>463</v>
      </c>
    </row>
    <row r="190" spans="2:47" s="186" customFormat="1" ht="13.5">
      <c r="B190" s="187"/>
      <c r="D190" s="277" t="s">
        <v>1326</v>
      </c>
      <c r="F190" s="278" t="s">
        <v>464</v>
      </c>
      <c r="I190" s="92"/>
      <c r="L190" s="187"/>
      <c r="M190" s="279"/>
      <c r="N190" s="188"/>
      <c r="O190" s="188"/>
      <c r="P190" s="188"/>
      <c r="Q190" s="188"/>
      <c r="R190" s="188"/>
      <c r="S190" s="188"/>
      <c r="T190" s="280"/>
      <c r="AT190" s="176" t="s">
        <v>1326</v>
      </c>
      <c r="AU190" s="176" t="s">
        <v>1257</v>
      </c>
    </row>
    <row r="191" spans="2:65" s="186" customFormat="1" ht="25.5" customHeight="1">
      <c r="B191" s="187"/>
      <c r="C191" s="266" t="s">
        <v>1442</v>
      </c>
      <c r="D191" s="266" t="s">
        <v>1319</v>
      </c>
      <c r="E191" s="267" t="s">
        <v>465</v>
      </c>
      <c r="F191" s="268" t="s">
        <v>466</v>
      </c>
      <c r="G191" s="269" t="s">
        <v>1391</v>
      </c>
      <c r="H191" s="270">
        <v>2</v>
      </c>
      <c r="I191" s="91"/>
      <c r="J191" s="271">
        <f>ROUND(I191*H191,2)</f>
        <v>0</v>
      </c>
      <c r="K191" s="268" t="s">
        <v>1323</v>
      </c>
      <c r="L191" s="187"/>
      <c r="M191" s="272" t="s">
        <v>1177</v>
      </c>
      <c r="N191" s="273" t="s">
        <v>1219</v>
      </c>
      <c r="O191" s="188"/>
      <c r="P191" s="274">
        <f>O191*H191</f>
        <v>0</v>
      </c>
      <c r="Q191" s="274">
        <v>0.21734</v>
      </c>
      <c r="R191" s="274">
        <f>Q191*H191</f>
        <v>0.43468</v>
      </c>
      <c r="S191" s="274">
        <v>0</v>
      </c>
      <c r="T191" s="275">
        <f>S191*H191</f>
        <v>0</v>
      </c>
      <c r="AR191" s="176" t="s">
        <v>1324</v>
      </c>
      <c r="AT191" s="176" t="s">
        <v>1319</v>
      </c>
      <c r="AU191" s="176" t="s">
        <v>1257</v>
      </c>
      <c r="AY191" s="176" t="s">
        <v>1317</v>
      </c>
      <c r="BE191" s="276">
        <f>IF(N191="základní",J191,0)</f>
        <v>0</v>
      </c>
      <c r="BF191" s="276">
        <f>IF(N191="snížená",J191,0)</f>
        <v>0</v>
      </c>
      <c r="BG191" s="276">
        <f>IF(N191="zákl. přenesená",J191,0)</f>
        <v>0</v>
      </c>
      <c r="BH191" s="276">
        <f>IF(N191="sníž. přenesená",J191,0)</f>
        <v>0</v>
      </c>
      <c r="BI191" s="276">
        <f>IF(N191="nulová",J191,0)</f>
        <v>0</v>
      </c>
      <c r="BJ191" s="176" t="s">
        <v>1196</v>
      </c>
      <c r="BK191" s="276">
        <f>ROUND(I191*H191,2)</f>
        <v>0</v>
      </c>
      <c r="BL191" s="176" t="s">
        <v>1324</v>
      </c>
      <c r="BM191" s="176" t="s">
        <v>467</v>
      </c>
    </row>
    <row r="192" spans="2:47" s="186" customFormat="1" ht="13.5">
      <c r="B192" s="187"/>
      <c r="D192" s="277" t="s">
        <v>1326</v>
      </c>
      <c r="F192" s="278" t="s">
        <v>466</v>
      </c>
      <c r="I192" s="92"/>
      <c r="L192" s="187"/>
      <c r="M192" s="279"/>
      <c r="N192" s="188"/>
      <c r="O192" s="188"/>
      <c r="P192" s="188"/>
      <c r="Q192" s="188"/>
      <c r="R192" s="188"/>
      <c r="S192" s="188"/>
      <c r="T192" s="280"/>
      <c r="AT192" s="176" t="s">
        <v>1326</v>
      </c>
      <c r="AU192" s="176" t="s">
        <v>1257</v>
      </c>
    </row>
    <row r="193" spans="2:65" s="186" customFormat="1" ht="16.5" customHeight="1">
      <c r="B193" s="187"/>
      <c r="C193" s="297" t="s">
        <v>1446</v>
      </c>
      <c r="D193" s="297" t="s">
        <v>1382</v>
      </c>
      <c r="E193" s="298" t="s">
        <v>468</v>
      </c>
      <c r="F193" s="299" t="s">
        <v>469</v>
      </c>
      <c r="G193" s="300" t="s">
        <v>1391</v>
      </c>
      <c r="H193" s="301">
        <v>2</v>
      </c>
      <c r="I193" s="95"/>
      <c r="J193" s="302">
        <f>ROUND(I193*H193,2)</f>
        <v>0</v>
      </c>
      <c r="K193" s="299" t="s">
        <v>1323</v>
      </c>
      <c r="L193" s="303"/>
      <c r="M193" s="304" t="s">
        <v>1177</v>
      </c>
      <c r="N193" s="305" t="s">
        <v>1219</v>
      </c>
      <c r="O193" s="188"/>
      <c r="P193" s="274">
        <f>O193*H193</f>
        <v>0</v>
      </c>
      <c r="Q193" s="274">
        <v>0.0085</v>
      </c>
      <c r="R193" s="274">
        <f>Q193*H193</f>
        <v>0.017</v>
      </c>
      <c r="S193" s="274">
        <v>0</v>
      </c>
      <c r="T193" s="275">
        <f>S193*H193</f>
        <v>0</v>
      </c>
      <c r="AR193" s="176" t="s">
        <v>1357</v>
      </c>
      <c r="AT193" s="176" t="s">
        <v>1382</v>
      </c>
      <c r="AU193" s="176" t="s">
        <v>1257</v>
      </c>
      <c r="AY193" s="176" t="s">
        <v>1317</v>
      </c>
      <c r="BE193" s="276">
        <f>IF(N193="základní",J193,0)</f>
        <v>0</v>
      </c>
      <c r="BF193" s="276">
        <f>IF(N193="snížená",J193,0)</f>
        <v>0</v>
      </c>
      <c r="BG193" s="276">
        <f>IF(N193="zákl. přenesená",J193,0)</f>
        <v>0</v>
      </c>
      <c r="BH193" s="276">
        <f>IF(N193="sníž. přenesená",J193,0)</f>
        <v>0</v>
      </c>
      <c r="BI193" s="276">
        <f>IF(N193="nulová",J193,0)</f>
        <v>0</v>
      </c>
      <c r="BJ193" s="176" t="s">
        <v>1196</v>
      </c>
      <c r="BK193" s="276">
        <f>ROUND(I193*H193,2)</f>
        <v>0</v>
      </c>
      <c r="BL193" s="176" t="s">
        <v>1324</v>
      </c>
      <c r="BM193" s="176" t="s">
        <v>470</v>
      </c>
    </row>
    <row r="194" spans="2:47" s="186" customFormat="1" ht="13.5">
      <c r="B194" s="187"/>
      <c r="D194" s="277" t="s">
        <v>1326</v>
      </c>
      <c r="F194" s="278" t="s">
        <v>471</v>
      </c>
      <c r="I194" s="92"/>
      <c r="L194" s="187"/>
      <c r="M194" s="279"/>
      <c r="N194" s="188"/>
      <c r="O194" s="188"/>
      <c r="P194" s="188"/>
      <c r="Q194" s="188"/>
      <c r="R194" s="188"/>
      <c r="S194" s="188"/>
      <c r="T194" s="280"/>
      <c r="AT194" s="176" t="s">
        <v>1326</v>
      </c>
      <c r="AU194" s="176" t="s">
        <v>1257</v>
      </c>
    </row>
    <row r="195" spans="2:65" s="186" customFormat="1" ht="16.5" customHeight="1">
      <c r="B195" s="187"/>
      <c r="C195" s="297" t="s">
        <v>1450</v>
      </c>
      <c r="D195" s="297" t="s">
        <v>1382</v>
      </c>
      <c r="E195" s="298" t="s">
        <v>472</v>
      </c>
      <c r="F195" s="299" t="s">
        <v>473</v>
      </c>
      <c r="G195" s="300" t="s">
        <v>1391</v>
      </c>
      <c r="H195" s="301">
        <v>2</v>
      </c>
      <c r="I195" s="95"/>
      <c r="J195" s="302">
        <f>ROUND(I195*H195,2)</f>
        <v>0</v>
      </c>
      <c r="K195" s="299" t="s">
        <v>1323</v>
      </c>
      <c r="L195" s="303"/>
      <c r="M195" s="304" t="s">
        <v>1177</v>
      </c>
      <c r="N195" s="305" t="s">
        <v>1219</v>
      </c>
      <c r="O195" s="188"/>
      <c r="P195" s="274">
        <f>O195*H195</f>
        <v>0</v>
      </c>
      <c r="Q195" s="274">
        <v>0.0958</v>
      </c>
      <c r="R195" s="274">
        <f>Q195*H195</f>
        <v>0.1916</v>
      </c>
      <c r="S195" s="274">
        <v>0</v>
      </c>
      <c r="T195" s="275">
        <f>S195*H195</f>
        <v>0</v>
      </c>
      <c r="AR195" s="176" t="s">
        <v>1357</v>
      </c>
      <c r="AT195" s="176" t="s">
        <v>1382</v>
      </c>
      <c r="AU195" s="176" t="s">
        <v>1257</v>
      </c>
      <c r="AY195" s="176" t="s">
        <v>1317</v>
      </c>
      <c r="BE195" s="276">
        <f>IF(N195="základní",J195,0)</f>
        <v>0</v>
      </c>
      <c r="BF195" s="276">
        <f>IF(N195="snížená",J195,0)</f>
        <v>0</v>
      </c>
      <c r="BG195" s="276">
        <f>IF(N195="zákl. přenesená",J195,0)</f>
        <v>0</v>
      </c>
      <c r="BH195" s="276">
        <f>IF(N195="sníž. přenesená",J195,0)</f>
        <v>0</v>
      </c>
      <c r="BI195" s="276">
        <f>IF(N195="nulová",J195,0)</f>
        <v>0</v>
      </c>
      <c r="BJ195" s="176" t="s">
        <v>1196</v>
      </c>
      <c r="BK195" s="276">
        <f>ROUND(I195*H195,2)</f>
        <v>0</v>
      </c>
      <c r="BL195" s="176" t="s">
        <v>1324</v>
      </c>
      <c r="BM195" s="176" t="s">
        <v>474</v>
      </c>
    </row>
    <row r="196" spans="2:47" s="186" customFormat="1" ht="13.5">
      <c r="B196" s="187"/>
      <c r="D196" s="277" t="s">
        <v>1326</v>
      </c>
      <c r="F196" s="278" t="s">
        <v>475</v>
      </c>
      <c r="I196" s="92"/>
      <c r="L196" s="187"/>
      <c r="M196" s="279"/>
      <c r="N196" s="188"/>
      <c r="O196" s="188"/>
      <c r="P196" s="188"/>
      <c r="Q196" s="188"/>
      <c r="R196" s="188"/>
      <c r="S196" s="188"/>
      <c r="T196" s="280"/>
      <c r="AT196" s="176" t="s">
        <v>1326</v>
      </c>
      <c r="AU196" s="176" t="s">
        <v>1257</v>
      </c>
    </row>
    <row r="197" spans="2:65" s="186" customFormat="1" ht="25.5" customHeight="1">
      <c r="B197" s="187"/>
      <c r="C197" s="266" t="s">
        <v>1454</v>
      </c>
      <c r="D197" s="266" t="s">
        <v>1319</v>
      </c>
      <c r="E197" s="267" t="s">
        <v>2058</v>
      </c>
      <c r="F197" s="268" t="s">
        <v>300</v>
      </c>
      <c r="G197" s="269" t="s">
        <v>1432</v>
      </c>
      <c r="H197" s="270">
        <v>41.4</v>
      </c>
      <c r="I197" s="91"/>
      <c r="J197" s="271">
        <f>ROUND(I197*H197,2)</f>
        <v>0</v>
      </c>
      <c r="K197" s="268" t="s">
        <v>1323</v>
      </c>
      <c r="L197" s="187"/>
      <c r="M197" s="272" t="s">
        <v>1177</v>
      </c>
      <c r="N197" s="273" t="s">
        <v>1219</v>
      </c>
      <c r="O197" s="188"/>
      <c r="P197" s="274">
        <f>O197*H197</f>
        <v>0</v>
      </c>
      <c r="Q197" s="274">
        <v>1E-05</v>
      </c>
      <c r="R197" s="274">
        <f>Q197*H197</f>
        <v>0.00041400000000000003</v>
      </c>
      <c r="S197" s="274">
        <v>0</v>
      </c>
      <c r="T197" s="275">
        <f>S197*H197</f>
        <v>0</v>
      </c>
      <c r="AR197" s="176" t="s">
        <v>1324</v>
      </c>
      <c r="AT197" s="176" t="s">
        <v>1319</v>
      </c>
      <c r="AU197" s="176" t="s">
        <v>1257</v>
      </c>
      <c r="AY197" s="176" t="s">
        <v>1317</v>
      </c>
      <c r="BE197" s="276">
        <f>IF(N197="základní",J197,0)</f>
        <v>0</v>
      </c>
      <c r="BF197" s="276">
        <f>IF(N197="snížená",J197,0)</f>
        <v>0</v>
      </c>
      <c r="BG197" s="276">
        <f>IF(N197="zákl. přenesená",J197,0)</f>
        <v>0</v>
      </c>
      <c r="BH197" s="276">
        <f>IF(N197="sníž. přenesená",J197,0)</f>
        <v>0</v>
      </c>
      <c r="BI197" s="276">
        <f>IF(N197="nulová",J197,0)</f>
        <v>0</v>
      </c>
      <c r="BJ197" s="176" t="s">
        <v>1196</v>
      </c>
      <c r="BK197" s="276">
        <f>ROUND(I197*H197,2)</f>
        <v>0</v>
      </c>
      <c r="BL197" s="176" t="s">
        <v>1324</v>
      </c>
      <c r="BM197" s="176" t="s">
        <v>1458</v>
      </c>
    </row>
    <row r="198" spans="2:47" s="186" customFormat="1" ht="13.5">
      <c r="B198" s="187"/>
      <c r="D198" s="277" t="s">
        <v>1326</v>
      </c>
      <c r="F198" s="278" t="s">
        <v>301</v>
      </c>
      <c r="I198" s="92"/>
      <c r="L198" s="187"/>
      <c r="M198" s="279"/>
      <c r="N198" s="188"/>
      <c r="O198" s="188"/>
      <c r="P198" s="188"/>
      <c r="Q198" s="188"/>
      <c r="R198" s="188"/>
      <c r="S198" s="188"/>
      <c r="T198" s="280"/>
      <c r="AT198" s="176" t="s">
        <v>1326</v>
      </c>
      <c r="AU198" s="176" t="s">
        <v>1257</v>
      </c>
    </row>
    <row r="199" spans="2:51" s="282" customFormat="1" ht="13.5">
      <c r="B199" s="281"/>
      <c r="D199" s="277" t="s">
        <v>1334</v>
      </c>
      <c r="E199" s="283" t="s">
        <v>1177</v>
      </c>
      <c r="F199" s="284" t="s">
        <v>476</v>
      </c>
      <c r="H199" s="285">
        <v>41.4</v>
      </c>
      <c r="I199" s="93"/>
      <c r="L199" s="281"/>
      <c r="M199" s="286"/>
      <c r="N199" s="287"/>
      <c r="O199" s="287"/>
      <c r="P199" s="287"/>
      <c r="Q199" s="287"/>
      <c r="R199" s="287"/>
      <c r="S199" s="287"/>
      <c r="T199" s="288"/>
      <c r="AT199" s="283" t="s">
        <v>1334</v>
      </c>
      <c r="AU199" s="283" t="s">
        <v>1257</v>
      </c>
      <c r="AV199" s="282" t="s">
        <v>1257</v>
      </c>
      <c r="AW199" s="282" t="s">
        <v>1211</v>
      </c>
      <c r="AX199" s="282" t="s">
        <v>1248</v>
      </c>
      <c r="AY199" s="283" t="s">
        <v>1317</v>
      </c>
    </row>
    <row r="200" spans="2:51" s="290" customFormat="1" ht="13.5">
      <c r="B200" s="289"/>
      <c r="D200" s="277" t="s">
        <v>1334</v>
      </c>
      <c r="E200" s="291" t="s">
        <v>1177</v>
      </c>
      <c r="F200" s="292" t="s">
        <v>1338</v>
      </c>
      <c r="H200" s="293">
        <v>41.4</v>
      </c>
      <c r="I200" s="94"/>
      <c r="L200" s="289"/>
      <c r="M200" s="294"/>
      <c r="N200" s="295"/>
      <c r="O200" s="295"/>
      <c r="P200" s="295"/>
      <c r="Q200" s="295"/>
      <c r="R200" s="295"/>
      <c r="S200" s="295"/>
      <c r="T200" s="296"/>
      <c r="AT200" s="291" t="s">
        <v>1334</v>
      </c>
      <c r="AU200" s="291" t="s">
        <v>1257</v>
      </c>
      <c r="AV200" s="290" t="s">
        <v>1324</v>
      </c>
      <c r="AW200" s="290" t="s">
        <v>1211</v>
      </c>
      <c r="AX200" s="290" t="s">
        <v>1196</v>
      </c>
      <c r="AY200" s="291" t="s">
        <v>1317</v>
      </c>
    </row>
    <row r="201" spans="2:65" s="186" customFormat="1" ht="25.5" customHeight="1">
      <c r="B201" s="187"/>
      <c r="C201" s="297" t="s">
        <v>1458</v>
      </c>
      <c r="D201" s="297" t="s">
        <v>1382</v>
      </c>
      <c r="E201" s="298" t="s">
        <v>302</v>
      </c>
      <c r="F201" s="299" t="s">
        <v>303</v>
      </c>
      <c r="G201" s="300" t="s">
        <v>1391</v>
      </c>
      <c r="H201" s="301">
        <v>9.05</v>
      </c>
      <c r="I201" s="95"/>
      <c r="J201" s="302">
        <f>ROUND(I201*H201,2)</f>
        <v>0</v>
      </c>
      <c r="K201" s="299" t="s">
        <v>1323</v>
      </c>
      <c r="L201" s="303"/>
      <c r="M201" s="304" t="s">
        <v>1177</v>
      </c>
      <c r="N201" s="305" t="s">
        <v>1219</v>
      </c>
      <c r="O201" s="188"/>
      <c r="P201" s="274">
        <f>O201*H201</f>
        <v>0</v>
      </c>
      <c r="Q201" s="274">
        <v>0.0107</v>
      </c>
      <c r="R201" s="274">
        <f>Q201*H201</f>
        <v>0.096835</v>
      </c>
      <c r="S201" s="274">
        <v>0</v>
      </c>
      <c r="T201" s="275">
        <f>S201*H201</f>
        <v>0</v>
      </c>
      <c r="AR201" s="176" t="s">
        <v>1357</v>
      </c>
      <c r="AT201" s="176" t="s">
        <v>1382</v>
      </c>
      <c r="AU201" s="176" t="s">
        <v>1257</v>
      </c>
      <c r="AY201" s="176" t="s">
        <v>1317</v>
      </c>
      <c r="BE201" s="276">
        <f>IF(N201="základní",J201,0)</f>
        <v>0</v>
      </c>
      <c r="BF201" s="276">
        <f>IF(N201="snížená",J201,0)</f>
        <v>0</v>
      </c>
      <c r="BG201" s="276">
        <f>IF(N201="zákl. přenesená",J201,0)</f>
        <v>0</v>
      </c>
      <c r="BH201" s="276">
        <f>IF(N201="sníž. přenesená",J201,0)</f>
        <v>0</v>
      </c>
      <c r="BI201" s="276">
        <f>IF(N201="nulová",J201,0)</f>
        <v>0</v>
      </c>
      <c r="BJ201" s="176" t="s">
        <v>1196</v>
      </c>
      <c r="BK201" s="276">
        <f>ROUND(I201*H201,2)</f>
        <v>0</v>
      </c>
      <c r="BL201" s="176" t="s">
        <v>1324</v>
      </c>
      <c r="BM201" s="176" t="s">
        <v>477</v>
      </c>
    </row>
    <row r="202" spans="2:47" s="186" customFormat="1" ht="13.5">
      <c r="B202" s="187"/>
      <c r="D202" s="277" t="s">
        <v>1326</v>
      </c>
      <c r="F202" s="278" t="s">
        <v>305</v>
      </c>
      <c r="I202" s="92"/>
      <c r="L202" s="187"/>
      <c r="M202" s="279"/>
      <c r="N202" s="188"/>
      <c r="O202" s="188"/>
      <c r="P202" s="188"/>
      <c r="Q202" s="188"/>
      <c r="R202" s="188"/>
      <c r="S202" s="188"/>
      <c r="T202" s="280"/>
      <c r="AT202" s="176" t="s">
        <v>1326</v>
      </c>
      <c r="AU202" s="176" t="s">
        <v>1257</v>
      </c>
    </row>
    <row r="203" spans="2:51" s="282" customFormat="1" ht="13.5">
      <c r="B203" s="281"/>
      <c r="D203" s="277" t="s">
        <v>1334</v>
      </c>
      <c r="E203" s="283" t="s">
        <v>1177</v>
      </c>
      <c r="F203" s="284" t="s">
        <v>478</v>
      </c>
      <c r="H203" s="285">
        <v>9.05</v>
      </c>
      <c r="I203" s="93"/>
      <c r="L203" s="281"/>
      <c r="M203" s="286"/>
      <c r="N203" s="287"/>
      <c r="O203" s="287"/>
      <c r="P203" s="287"/>
      <c r="Q203" s="287"/>
      <c r="R203" s="287"/>
      <c r="S203" s="287"/>
      <c r="T203" s="288"/>
      <c r="AT203" s="283" t="s">
        <v>1334</v>
      </c>
      <c r="AU203" s="283" t="s">
        <v>1257</v>
      </c>
      <c r="AV203" s="282" t="s">
        <v>1257</v>
      </c>
      <c r="AW203" s="282" t="s">
        <v>1211</v>
      </c>
      <c r="AX203" s="282" t="s">
        <v>1248</v>
      </c>
      <c r="AY203" s="283" t="s">
        <v>1317</v>
      </c>
    </row>
    <row r="204" spans="2:65" s="186" customFormat="1" ht="25.5" customHeight="1">
      <c r="B204" s="187"/>
      <c r="C204" s="266" t="s">
        <v>1463</v>
      </c>
      <c r="D204" s="266" t="s">
        <v>1319</v>
      </c>
      <c r="E204" s="267" t="s">
        <v>307</v>
      </c>
      <c r="F204" s="268" t="s">
        <v>308</v>
      </c>
      <c r="G204" s="269" t="s">
        <v>1432</v>
      </c>
      <c r="H204" s="270">
        <v>74</v>
      </c>
      <c r="I204" s="91"/>
      <c r="J204" s="271">
        <f>ROUND(I204*H204,2)</f>
        <v>0</v>
      </c>
      <c r="K204" s="268" t="s">
        <v>1323</v>
      </c>
      <c r="L204" s="187"/>
      <c r="M204" s="272" t="s">
        <v>1177</v>
      </c>
      <c r="N204" s="273" t="s">
        <v>1219</v>
      </c>
      <c r="O204" s="188"/>
      <c r="P204" s="274">
        <f>O204*H204</f>
        <v>0</v>
      </c>
      <c r="Q204" s="274">
        <v>2E-05</v>
      </c>
      <c r="R204" s="274">
        <f>Q204*H204</f>
        <v>0.0014800000000000002</v>
      </c>
      <c r="S204" s="274">
        <v>0</v>
      </c>
      <c r="T204" s="275">
        <f>S204*H204</f>
        <v>0</v>
      </c>
      <c r="AR204" s="176" t="s">
        <v>1324</v>
      </c>
      <c r="AT204" s="176" t="s">
        <v>1319</v>
      </c>
      <c r="AU204" s="176" t="s">
        <v>1257</v>
      </c>
      <c r="AY204" s="176" t="s">
        <v>1317</v>
      </c>
      <c r="BE204" s="276">
        <f>IF(N204="základní",J204,0)</f>
        <v>0</v>
      </c>
      <c r="BF204" s="276">
        <f>IF(N204="snížená",J204,0)</f>
        <v>0</v>
      </c>
      <c r="BG204" s="276">
        <f>IF(N204="zákl. přenesená",J204,0)</f>
        <v>0</v>
      </c>
      <c r="BH204" s="276">
        <f>IF(N204="sníž. přenesená",J204,0)</f>
        <v>0</v>
      </c>
      <c r="BI204" s="276">
        <f>IF(N204="nulová",J204,0)</f>
        <v>0</v>
      </c>
      <c r="BJ204" s="176" t="s">
        <v>1196</v>
      </c>
      <c r="BK204" s="276">
        <f>ROUND(I204*H204,2)</f>
        <v>0</v>
      </c>
      <c r="BL204" s="176" t="s">
        <v>1324</v>
      </c>
      <c r="BM204" s="176" t="s">
        <v>1467</v>
      </c>
    </row>
    <row r="205" spans="2:47" s="186" customFormat="1" ht="13.5">
      <c r="B205" s="187"/>
      <c r="D205" s="277" t="s">
        <v>1326</v>
      </c>
      <c r="F205" s="278" t="s">
        <v>309</v>
      </c>
      <c r="I205" s="92"/>
      <c r="L205" s="187"/>
      <c r="M205" s="279"/>
      <c r="N205" s="188"/>
      <c r="O205" s="188"/>
      <c r="P205" s="188"/>
      <c r="Q205" s="188"/>
      <c r="R205" s="188"/>
      <c r="S205" s="188"/>
      <c r="T205" s="280"/>
      <c r="AT205" s="176" t="s">
        <v>1326</v>
      </c>
      <c r="AU205" s="176" t="s">
        <v>1257</v>
      </c>
    </row>
    <row r="206" spans="2:65" s="186" customFormat="1" ht="25.5" customHeight="1">
      <c r="B206" s="187"/>
      <c r="C206" s="297" t="s">
        <v>1467</v>
      </c>
      <c r="D206" s="297" t="s">
        <v>1382</v>
      </c>
      <c r="E206" s="298" t="s">
        <v>310</v>
      </c>
      <c r="F206" s="299" t="s">
        <v>311</v>
      </c>
      <c r="G206" s="300" t="s">
        <v>1391</v>
      </c>
      <c r="H206" s="301">
        <v>16.176</v>
      </c>
      <c r="I206" s="95"/>
      <c r="J206" s="302">
        <f>ROUND(I206*H206,2)</f>
        <v>0</v>
      </c>
      <c r="K206" s="299" t="s">
        <v>1323</v>
      </c>
      <c r="L206" s="303"/>
      <c r="M206" s="304" t="s">
        <v>1177</v>
      </c>
      <c r="N206" s="305" t="s">
        <v>1219</v>
      </c>
      <c r="O206" s="188"/>
      <c r="P206" s="274">
        <f>O206*H206</f>
        <v>0</v>
      </c>
      <c r="Q206" s="274">
        <v>0.0256</v>
      </c>
      <c r="R206" s="274">
        <f>Q206*H206</f>
        <v>0.41410559999999996</v>
      </c>
      <c r="S206" s="274">
        <v>0</v>
      </c>
      <c r="T206" s="275">
        <f>S206*H206</f>
        <v>0</v>
      </c>
      <c r="AR206" s="176" t="s">
        <v>1357</v>
      </c>
      <c r="AT206" s="176" t="s">
        <v>1382</v>
      </c>
      <c r="AU206" s="176" t="s">
        <v>1257</v>
      </c>
      <c r="AY206" s="176" t="s">
        <v>1317</v>
      </c>
      <c r="BE206" s="276">
        <f>IF(N206="základní",J206,0)</f>
        <v>0</v>
      </c>
      <c r="BF206" s="276">
        <f>IF(N206="snížená",J206,0)</f>
        <v>0</v>
      </c>
      <c r="BG206" s="276">
        <f>IF(N206="zákl. přenesená",J206,0)</f>
        <v>0</v>
      </c>
      <c r="BH206" s="276">
        <f>IF(N206="sníž. přenesená",J206,0)</f>
        <v>0</v>
      </c>
      <c r="BI206" s="276">
        <f>IF(N206="nulová",J206,0)</f>
        <v>0</v>
      </c>
      <c r="BJ206" s="176" t="s">
        <v>1196</v>
      </c>
      <c r="BK206" s="276">
        <f>ROUND(I206*H206,2)</f>
        <v>0</v>
      </c>
      <c r="BL206" s="176" t="s">
        <v>1324</v>
      </c>
      <c r="BM206" s="176" t="s">
        <v>479</v>
      </c>
    </row>
    <row r="207" spans="2:47" s="186" customFormat="1" ht="13.5">
      <c r="B207" s="187"/>
      <c r="D207" s="277" t="s">
        <v>1326</v>
      </c>
      <c r="F207" s="278" t="s">
        <v>313</v>
      </c>
      <c r="I207" s="92"/>
      <c r="L207" s="187"/>
      <c r="M207" s="279"/>
      <c r="N207" s="188"/>
      <c r="O207" s="188"/>
      <c r="P207" s="188"/>
      <c r="Q207" s="188"/>
      <c r="R207" s="188"/>
      <c r="S207" s="188"/>
      <c r="T207" s="280"/>
      <c r="AT207" s="176" t="s">
        <v>1326</v>
      </c>
      <c r="AU207" s="176" t="s">
        <v>1257</v>
      </c>
    </row>
    <row r="208" spans="2:51" s="282" customFormat="1" ht="13.5">
      <c r="B208" s="281"/>
      <c r="D208" s="277" t="s">
        <v>1334</v>
      </c>
      <c r="E208" s="283" t="s">
        <v>1177</v>
      </c>
      <c r="F208" s="284" t="s">
        <v>480</v>
      </c>
      <c r="H208" s="285">
        <v>16.176</v>
      </c>
      <c r="I208" s="93"/>
      <c r="L208" s="281"/>
      <c r="M208" s="286"/>
      <c r="N208" s="287"/>
      <c r="O208" s="287"/>
      <c r="P208" s="287"/>
      <c r="Q208" s="287"/>
      <c r="R208" s="287"/>
      <c r="S208" s="287"/>
      <c r="T208" s="288"/>
      <c r="AT208" s="283" t="s">
        <v>1334</v>
      </c>
      <c r="AU208" s="283" t="s">
        <v>1257</v>
      </c>
      <c r="AV208" s="282" t="s">
        <v>1257</v>
      </c>
      <c r="AW208" s="282" t="s">
        <v>1211</v>
      </c>
      <c r="AX208" s="282" t="s">
        <v>1248</v>
      </c>
      <c r="AY208" s="283" t="s">
        <v>1317</v>
      </c>
    </row>
    <row r="209" spans="2:65" s="186" customFormat="1" ht="16.5" customHeight="1">
      <c r="B209" s="187"/>
      <c r="C209" s="266" t="s">
        <v>1472</v>
      </c>
      <c r="D209" s="266" t="s">
        <v>1319</v>
      </c>
      <c r="E209" s="267" t="s">
        <v>315</v>
      </c>
      <c r="F209" s="268" t="s">
        <v>316</v>
      </c>
      <c r="G209" s="269" t="s">
        <v>1391</v>
      </c>
      <c r="H209" s="270">
        <v>5</v>
      </c>
      <c r="I209" s="91"/>
      <c r="J209" s="271">
        <f>ROUND(I209*H209,2)</f>
        <v>0</v>
      </c>
      <c r="K209" s="268" t="s">
        <v>1323</v>
      </c>
      <c r="L209" s="187"/>
      <c r="M209" s="272" t="s">
        <v>1177</v>
      </c>
      <c r="N209" s="273" t="s">
        <v>1219</v>
      </c>
      <c r="O209" s="188"/>
      <c r="P209" s="274">
        <f>O209*H209</f>
        <v>0</v>
      </c>
      <c r="Q209" s="274">
        <v>0</v>
      </c>
      <c r="R209" s="274">
        <f>Q209*H209</f>
        <v>0</v>
      </c>
      <c r="S209" s="274">
        <v>0</v>
      </c>
      <c r="T209" s="275">
        <f>S209*H209</f>
        <v>0</v>
      </c>
      <c r="AR209" s="176" t="s">
        <v>1324</v>
      </c>
      <c r="AT209" s="176" t="s">
        <v>1319</v>
      </c>
      <c r="AU209" s="176" t="s">
        <v>1257</v>
      </c>
      <c r="AY209" s="176" t="s">
        <v>1317</v>
      </c>
      <c r="BE209" s="276">
        <f>IF(N209="základní",J209,0)</f>
        <v>0</v>
      </c>
      <c r="BF209" s="276">
        <f>IF(N209="snížená",J209,0)</f>
        <v>0</v>
      </c>
      <c r="BG209" s="276">
        <f>IF(N209="zákl. přenesená",J209,0)</f>
        <v>0</v>
      </c>
      <c r="BH209" s="276">
        <f>IF(N209="sníž. přenesená",J209,0)</f>
        <v>0</v>
      </c>
      <c r="BI209" s="276">
        <f>IF(N209="nulová",J209,0)</f>
        <v>0</v>
      </c>
      <c r="BJ209" s="176" t="s">
        <v>1196</v>
      </c>
      <c r="BK209" s="276">
        <f>ROUND(I209*H209,2)</f>
        <v>0</v>
      </c>
      <c r="BL209" s="176" t="s">
        <v>1324</v>
      </c>
      <c r="BM209" s="176" t="s">
        <v>481</v>
      </c>
    </row>
    <row r="210" spans="2:47" s="186" customFormat="1" ht="27">
      <c r="B210" s="187"/>
      <c r="D210" s="277" t="s">
        <v>1326</v>
      </c>
      <c r="F210" s="278" t="s">
        <v>318</v>
      </c>
      <c r="I210" s="92"/>
      <c r="L210" s="187"/>
      <c r="M210" s="279"/>
      <c r="N210" s="188"/>
      <c r="O210" s="188"/>
      <c r="P210" s="188"/>
      <c r="Q210" s="188"/>
      <c r="R210" s="188"/>
      <c r="S210" s="188"/>
      <c r="T210" s="280"/>
      <c r="AT210" s="176" t="s">
        <v>1326</v>
      </c>
      <c r="AU210" s="176" t="s">
        <v>1257</v>
      </c>
    </row>
    <row r="211" spans="2:65" s="186" customFormat="1" ht="25.5" customHeight="1">
      <c r="B211" s="187"/>
      <c r="C211" s="297" t="s">
        <v>1476</v>
      </c>
      <c r="D211" s="297" t="s">
        <v>1382</v>
      </c>
      <c r="E211" s="298" t="s">
        <v>319</v>
      </c>
      <c r="F211" s="299" t="s">
        <v>320</v>
      </c>
      <c r="G211" s="300" t="s">
        <v>1391</v>
      </c>
      <c r="H211" s="301">
        <v>5.075</v>
      </c>
      <c r="I211" s="95"/>
      <c r="J211" s="302">
        <f>ROUND(I211*H211,2)</f>
        <v>0</v>
      </c>
      <c r="K211" s="299" t="s">
        <v>1323</v>
      </c>
      <c r="L211" s="303"/>
      <c r="M211" s="304" t="s">
        <v>1177</v>
      </c>
      <c r="N211" s="305" t="s">
        <v>1219</v>
      </c>
      <c r="O211" s="188"/>
      <c r="P211" s="274">
        <f>O211*H211</f>
        <v>0</v>
      </c>
      <c r="Q211" s="274">
        <v>0.0028</v>
      </c>
      <c r="R211" s="274">
        <f>Q211*H211</f>
        <v>0.01421</v>
      </c>
      <c r="S211" s="274">
        <v>0</v>
      </c>
      <c r="T211" s="275">
        <f>S211*H211</f>
        <v>0</v>
      </c>
      <c r="AR211" s="176" t="s">
        <v>1357</v>
      </c>
      <c r="AT211" s="176" t="s">
        <v>1382</v>
      </c>
      <c r="AU211" s="176" t="s">
        <v>1257</v>
      </c>
      <c r="AY211" s="176" t="s">
        <v>1317</v>
      </c>
      <c r="BE211" s="276">
        <f>IF(N211="základní",J211,0)</f>
        <v>0</v>
      </c>
      <c r="BF211" s="276">
        <f>IF(N211="snížená",J211,0)</f>
        <v>0</v>
      </c>
      <c r="BG211" s="276">
        <f>IF(N211="zákl. přenesená",J211,0)</f>
        <v>0</v>
      </c>
      <c r="BH211" s="276">
        <f>IF(N211="sníž. přenesená",J211,0)</f>
        <v>0</v>
      </c>
      <c r="BI211" s="276">
        <f>IF(N211="nulová",J211,0)</f>
        <v>0</v>
      </c>
      <c r="BJ211" s="176" t="s">
        <v>1196</v>
      </c>
      <c r="BK211" s="276">
        <f>ROUND(I211*H211,2)</f>
        <v>0</v>
      </c>
      <c r="BL211" s="176" t="s">
        <v>1324</v>
      </c>
      <c r="BM211" s="176" t="s">
        <v>482</v>
      </c>
    </row>
    <row r="212" spans="2:47" s="186" customFormat="1" ht="13.5">
      <c r="B212" s="187"/>
      <c r="D212" s="277" t="s">
        <v>1326</v>
      </c>
      <c r="F212" s="278" t="s">
        <v>322</v>
      </c>
      <c r="I212" s="92"/>
      <c r="L212" s="187"/>
      <c r="M212" s="279"/>
      <c r="N212" s="188"/>
      <c r="O212" s="188"/>
      <c r="P212" s="188"/>
      <c r="Q212" s="188"/>
      <c r="R212" s="188"/>
      <c r="S212" s="188"/>
      <c r="T212" s="280"/>
      <c r="AT212" s="176" t="s">
        <v>1326</v>
      </c>
      <c r="AU212" s="176" t="s">
        <v>1257</v>
      </c>
    </row>
    <row r="213" spans="2:51" s="282" customFormat="1" ht="13.5">
      <c r="B213" s="281"/>
      <c r="D213" s="277" t="s">
        <v>1334</v>
      </c>
      <c r="E213" s="283" t="s">
        <v>1177</v>
      </c>
      <c r="F213" s="284" t="s">
        <v>483</v>
      </c>
      <c r="H213" s="285">
        <v>5.075</v>
      </c>
      <c r="I213" s="93"/>
      <c r="L213" s="281"/>
      <c r="M213" s="286"/>
      <c r="N213" s="287"/>
      <c r="O213" s="287"/>
      <c r="P213" s="287"/>
      <c r="Q213" s="287"/>
      <c r="R213" s="287"/>
      <c r="S213" s="287"/>
      <c r="T213" s="288"/>
      <c r="AT213" s="283" t="s">
        <v>1334</v>
      </c>
      <c r="AU213" s="283" t="s">
        <v>1257</v>
      </c>
      <c r="AV213" s="282" t="s">
        <v>1257</v>
      </c>
      <c r="AW213" s="282" t="s">
        <v>1211</v>
      </c>
      <c r="AX213" s="282" t="s">
        <v>1248</v>
      </c>
      <c r="AY213" s="283" t="s">
        <v>1317</v>
      </c>
    </row>
    <row r="214" spans="2:65" s="186" customFormat="1" ht="25.5" customHeight="1">
      <c r="B214" s="187"/>
      <c r="C214" s="266" t="s">
        <v>1481</v>
      </c>
      <c r="D214" s="266" t="s">
        <v>1319</v>
      </c>
      <c r="E214" s="267" t="s">
        <v>484</v>
      </c>
      <c r="F214" s="268" t="s">
        <v>485</v>
      </c>
      <c r="G214" s="269" t="s">
        <v>1391</v>
      </c>
      <c r="H214" s="270">
        <v>5</v>
      </c>
      <c r="I214" s="91"/>
      <c r="J214" s="271">
        <f>ROUND(I214*H214,2)</f>
        <v>0</v>
      </c>
      <c r="K214" s="268" t="s">
        <v>1323</v>
      </c>
      <c r="L214" s="187"/>
      <c r="M214" s="272" t="s">
        <v>1177</v>
      </c>
      <c r="N214" s="273" t="s">
        <v>1219</v>
      </c>
      <c r="O214" s="188"/>
      <c r="P214" s="274">
        <f>O214*H214</f>
        <v>0</v>
      </c>
      <c r="Q214" s="274">
        <v>0</v>
      </c>
      <c r="R214" s="274">
        <f>Q214*H214</f>
        <v>0</v>
      </c>
      <c r="S214" s="274">
        <v>0</v>
      </c>
      <c r="T214" s="275">
        <f>S214*H214</f>
        <v>0</v>
      </c>
      <c r="AR214" s="176" t="s">
        <v>1324</v>
      </c>
      <c r="AT214" s="176" t="s">
        <v>1319</v>
      </c>
      <c r="AU214" s="176" t="s">
        <v>1257</v>
      </c>
      <c r="AY214" s="176" t="s">
        <v>1317</v>
      </c>
      <c r="BE214" s="276">
        <f>IF(N214="základní",J214,0)</f>
        <v>0</v>
      </c>
      <c r="BF214" s="276">
        <f>IF(N214="snížená",J214,0)</f>
        <v>0</v>
      </c>
      <c r="BG214" s="276">
        <f>IF(N214="zákl. přenesená",J214,0)</f>
        <v>0</v>
      </c>
      <c r="BH214" s="276">
        <f>IF(N214="sníž. přenesená",J214,0)</f>
        <v>0</v>
      </c>
      <c r="BI214" s="276">
        <f>IF(N214="nulová",J214,0)</f>
        <v>0</v>
      </c>
      <c r="BJ214" s="176" t="s">
        <v>1196</v>
      </c>
      <c r="BK214" s="276">
        <f>ROUND(I214*H214,2)</f>
        <v>0</v>
      </c>
      <c r="BL214" s="176" t="s">
        <v>1324</v>
      </c>
      <c r="BM214" s="176" t="s">
        <v>486</v>
      </c>
    </row>
    <row r="215" spans="2:47" s="186" customFormat="1" ht="27">
      <c r="B215" s="187"/>
      <c r="D215" s="277" t="s">
        <v>1326</v>
      </c>
      <c r="F215" s="278" t="s">
        <v>487</v>
      </c>
      <c r="I215" s="92"/>
      <c r="L215" s="187"/>
      <c r="M215" s="279"/>
      <c r="N215" s="188"/>
      <c r="O215" s="188"/>
      <c r="P215" s="188"/>
      <c r="Q215" s="188"/>
      <c r="R215" s="188"/>
      <c r="S215" s="188"/>
      <c r="T215" s="280"/>
      <c r="AT215" s="176" t="s">
        <v>1326</v>
      </c>
      <c r="AU215" s="176" t="s">
        <v>1257</v>
      </c>
    </row>
    <row r="216" spans="2:65" s="186" customFormat="1" ht="16.5" customHeight="1">
      <c r="B216" s="187"/>
      <c r="C216" s="297" t="s">
        <v>1485</v>
      </c>
      <c r="D216" s="297" t="s">
        <v>1382</v>
      </c>
      <c r="E216" s="298" t="s">
        <v>328</v>
      </c>
      <c r="F216" s="299" t="s">
        <v>329</v>
      </c>
      <c r="G216" s="300" t="s">
        <v>1391</v>
      </c>
      <c r="H216" s="301">
        <v>5.075</v>
      </c>
      <c r="I216" s="95"/>
      <c r="J216" s="302">
        <f>ROUND(I216*H216,2)</f>
        <v>0</v>
      </c>
      <c r="K216" s="299" t="s">
        <v>1323</v>
      </c>
      <c r="L216" s="303"/>
      <c r="M216" s="304" t="s">
        <v>1177</v>
      </c>
      <c r="N216" s="305" t="s">
        <v>1219</v>
      </c>
      <c r="O216" s="188"/>
      <c r="P216" s="274">
        <f>O216*H216</f>
        <v>0</v>
      </c>
      <c r="Q216" s="274">
        <v>0.0003</v>
      </c>
      <c r="R216" s="274">
        <f>Q216*H216</f>
        <v>0.0015225</v>
      </c>
      <c r="S216" s="274">
        <v>0</v>
      </c>
      <c r="T216" s="275">
        <f>S216*H216</f>
        <v>0</v>
      </c>
      <c r="AR216" s="176" t="s">
        <v>1357</v>
      </c>
      <c r="AT216" s="176" t="s">
        <v>1382</v>
      </c>
      <c r="AU216" s="176" t="s">
        <v>1257</v>
      </c>
      <c r="AY216" s="176" t="s">
        <v>1317</v>
      </c>
      <c r="BE216" s="276">
        <f>IF(N216="základní",J216,0)</f>
        <v>0</v>
      </c>
      <c r="BF216" s="276">
        <f>IF(N216="snížená",J216,0)</f>
        <v>0</v>
      </c>
      <c r="BG216" s="276">
        <f>IF(N216="zákl. přenesená",J216,0)</f>
        <v>0</v>
      </c>
      <c r="BH216" s="276">
        <f>IF(N216="sníž. přenesená",J216,0)</f>
        <v>0</v>
      </c>
      <c r="BI216" s="276">
        <f>IF(N216="nulová",J216,0)</f>
        <v>0</v>
      </c>
      <c r="BJ216" s="176" t="s">
        <v>1196</v>
      </c>
      <c r="BK216" s="276">
        <f>ROUND(I216*H216,2)</f>
        <v>0</v>
      </c>
      <c r="BL216" s="176" t="s">
        <v>1324</v>
      </c>
      <c r="BM216" s="176" t="s">
        <v>488</v>
      </c>
    </row>
    <row r="217" spans="2:47" s="186" customFormat="1" ht="13.5">
      <c r="B217" s="187"/>
      <c r="D217" s="277" t="s">
        <v>1326</v>
      </c>
      <c r="F217" s="278" t="s">
        <v>331</v>
      </c>
      <c r="I217" s="92"/>
      <c r="L217" s="187"/>
      <c r="M217" s="279"/>
      <c r="N217" s="188"/>
      <c r="O217" s="188"/>
      <c r="P217" s="188"/>
      <c r="Q217" s="188"/>
      <c r="R217" s="188"/>
      <c r="S217" s="188"/>
      <c r="T217" s="280"/>
      <c r="AT217" s="176" t="s">
        <v>1326</v>
      </c>
      <c r="AU217" s="176" t="s">
        <v>1257</v>
      </c>
    </row>
    <row r="218" spans="2:51" s="282" customFormat="1" ht="13.5">
      <c r="B218" s="281"/>
      <c r="D218" s="277" t="s">
        <v>1334</v>
      </c>
      <c r="E218" s="283" t="s">
        <v>1177</v>
      </c>
      <c r="F218" s="284" t="s">
        <v>483</v>
      </c>
      <c r="H218" s="285">
        <v>5.075</v>
      </c>
      <c r="I218" s="93"/>
      <c r="L218" s="281"/>
      <c r="M218" s="286"/>
      <c r="N218" s="287"/>
      <c r="O218" s="287"/>
      <c r="P218" s="287"/>
      <c r="Q218" s="287"/>
      <c r="R218" s="287"/>
      <c r="S218" s="287"/>
      <c r="T218" s="288"/>
      <c r="AT218" s="283" t="s">
        <v>1334</v>
      </c>
      <c r="AU218" s="283" t="s">
        <v>1257</v>
      </c>
      <c r="AV218" s="282" t="s">
        <v>1257</v>
      </c>
      <c r="AW218" s="282" t="s">
        <v>1211</v>
      </c>
      <c r="AX218" s="282" t="s">
        <v>1248</v>
      </c>
      <c r="AY218" s="283" t="s">
        <v>1317</v>
      </c>
    </row>
    <row r="219" spans="2:65" s="186" customFormat="1" ht="16.5" customHeight="1">
      <c r="B219" s="187"/>
      <c r="C219" s="266" t="s">
        <v>1490</v>
      </c>
      <c r="D219" s="266" t="s">
        <v>1319</v>
      </c>
      <c r="E219" s="267" t="s">
        <v>332</v>
      </c>
      <c r="F219" s="268" t="s">
        <v>333</v>
      </c>
      <c r="G219" s="269" t="s">
        <v>1391</v>
      </c>
      <c r="H219" s="270">
        <v>2</v>
      </c>
      <c r="I219" s="91"/>
      <c r="J219" s="271">
        <f>ROUND(I219*H219,2)</f>
        <v>0</v>
      </c>
      <c r="K219" s="268" t="s">
        <v>1323</v>
      </c>
      <c r="L219" s="187"/>
      <c r="M219" s="272" t="s">
        <v>1177</v>
      </c>
      <c r="N219" s="273" t="s">
        <v>1219</v>
      </c>
      <c r="O219" s="188"/>
      <c r="P219" s="274">
        <f>O219*H219</f>
        <v>0</v>
      </c>
      <c r="Q219" s="274">
        <v>0.03573</v>
      </c>
      <c r="R219" s="274">
        <f>Q219*H219</f>
        <v>0.07146</v>
      </c>
      <c r="S219" s="274">
        <v>0</v>
      </c>
      <c r="T219" s="275">
        <f>S219*H219</f>
        <v>0</v>
      </c>
      <c r="AR219" s="176" t="s">
        <v>1324</v>
      </c>
      <c r="AT219" s="176" t="s">
        <v>1319</v>
      </c>
      <c r="AU219" s="176" t="s">
        <v>1257</v>
      </c>
      <c r="AY219" s="176" t="s">
        <v>1317</v>
      </c>
      <c r="BE219" s="276">
        <f>IF(N219="základní",J219,0)</f>
        <v>0</v>
      </c>
      <c r="BF219" s="276">
        <f>IF(N219="snížená",J219,0)</f>
        <v>0</v>
      </c>
      <c r="BG219" s="276">
        <f>IF(N219="zákl. přenesená",J219,0)</f>
        <v>0</v>
      </c>
      <c r="BH219" s="276">
        <f>IF(N219="sníž. přenesená",J219,0)</f>
        <v>0</v>
      </c>
      <c r="BI219" s="276">
        <f>IF(N219="nulová",J219,0)</f>
        <v>0</v>
      </c>
      <c r="BJ219" s="176" t="s">
        <v>1196</v>
      </c>
      <c r="BK219" s="276">
        <f>ROUND(I219*H219,2)</f>
        <v>0</v>
      </c>
      <c r="BL219" s="176" t="s">
        <v>1324</v>
      </c>
      <c r="BM219" s="176" t="s">
        <v>1494</v>
      </c>
    </row>
    <row r="220" spans="2:47" s="186" customFormat="1" ht="13.5">
      <c r="B220" s="187"/>
      <c r="D220" s="277" t="s">
        <v>1326</v>
      </c>
      <c r="F220" s="278" t="s">
        <v>334</v>
      </c>
      <c r="I220" s="92"/>
      <c r="L220" s="187"/>
      <c r="M220" s="279"/>
      <c r="N220" s="188"/>
      <c r="O220" s="188"/>
      <c r="P220" s="188"/>
      <c r="Q220" s="188"/>
      <c r="R220" s="188"/>
      <c r="S220" s="188"/>
      <c r="T220" s="280"/>
      <c r="AT220" s="176" t="s">
        <v>1326</v>
      </c>
      <c r="AU220" s="176" t="s">
        <v>1257</v>
      </c>
    </row>
    <row r="221" spans="2:65" s="186" customFormat="1" ht="25.5" customHeight="1">
      <c r="B221" s="187"/>
      <c r="C221" s="266" t="s">
        <v>1494</v>
      </c>
      <c r="D221" s="266" t="s">
        <v>1319</v>
      </c>
      <c r="E221" s="267" t="s">
        <v>335</v>
      </c>
      <c r="F221" s="268" t="s">
        <v>336</v>
      </c>
      <c r="G221" s="269" t="s">
        <v>1391</v>
      </c>
      <c r="H221" s="270">
        <v>3</v>
      </c>
      <c r="I221" s="91"/>
      <c r="J221" s="271">
        <f>ROUND(I221*H221,2)</f>
        <v>0</v>
      </c>
      <c r="K221" s="268" t="s">
        <v>1323</v>
      </c>
      <c r="L221" s="187"/>
      <c r="M221" s="272" t="s">
        <v>1177</v>
      </c>
      <c r="N221" s="273" t="s">
        <v>1219</v>
      </c>
      <c r="O221" s="188"/>
      <c r="P221" s="274">
        <f>O221*H221</f>
        <v>0</v>
      </c>
      <c r="Q221" s="274">
        <v>2.11676</v>
      </c>
      <c r="R221" s="274">
        <f>Q221*H221</f>
        <v>6.350280000000001</v>
      </c>
      <c r="S221" s="274">
        <v>0</v>
      </c>
      <c r="T221" s="275">
        <f>S221*H221</f>
        <v>0</v>
      </c>
      <c r="AR221" s="176" t="s">
        <v>1324</v>
      </c>
      <c r="AT221" s="176" t="s">
        <v>1319</v>
      </c>
      <c r="AU221" s="176" t="s">
        <v>1257</v>
      </c>
      <c r="AY221" s="176" t="s">
        <v>1317</v>
      </c>
      <c r="BE221" s="276">
        <f>IF(N221="základní",J221,0)</f>
        <v>0</v>
      </c>
      <c r="BF221" s="276">
        <f>IF(N221="snížená",J221,0)</f>
        <v>0</v>
      </c>
      <c r="BG221" s="276">
        <f>IF(N221="zákl. přenesená",J221,0)</f>
        <v>0</v>
      </c>
      <c r="BH221" s="276">
        <f>IF(N221="sníž. přenesená",J221,0)</f>
        <v>0</v>
      </c>
      <c r="BI221" s="276">
        <f>IF(N221="nulová",J221,0)</f>
        <v>0</v>
      </c>
      <c r="BJ221" s="176" t="s">
        <v>1196</v>
      </c>
      <c r="BK221" s="276">
        <f>ROUND(I221*H221,2)</f>
        <v>0</v>
      </c>
      <c r="BL221" s="176" t="s">
        <v>1324</v>
      </c>
      <c r="BM221" s="176" t="s">
        <v>1499</v>
      </c>
    </row>
    <row r="222" spans="2:47" s="186" customFormat="1" ht="13.5">
      <c r="B222" s="187"/>
      <c r="D222" s="277" t="s">
        <v>1326</v>
      </c>
      <c r="F222" s="278" t="s">
        <v>337</v>
      </c>
      <c r="I222" s="92"/>
      <c r="L222" s="187"/>
      <c r="M222" s="279"/>
      <c r="N222" s="188"/>
      <c r="O222" s="188"/>
      <c r="P222" s="188"/>
      <c r="Q222" s="188"/>
      <c r="R222" s="188"/>
      <c r="S222" s="188"/>
      <c r="T222" s="280"/>
      <c r="AT222" s="176" t="s">
        <v>1326</v>
      </c>
      <c r="AU222" s="176" t="s">
        <v>1257</v>
      </c>
    </row>
    <row r="223" spans="2:65" s="186" customFormat="1" ht="16.5" customHeight="1">
      <c r="B223" s="187"/>
      <c r="C223" s="297" t="s">
        <v>1499</v>
      </c>
      <c r="D223" s="297" t="s">
        <v>1382</v>
      </c>
      <c r="E223" s="298" t="s">
        <v>338</v>
      </c>
      <c r="F223" s="299" t="s">
        <v>339</v>
      </c>
      <c r="G223" s="300" t="s">
        <v>1391</v>
      </c>
      <c r="H223" s="301">
        <v>3.03</v>
      </c>
      <c r="I223" s="95"/>
      <c r="J223" s="302">
        <f>ROUND(I223*H223,2)</f>
        <v>0</v>
      </c>
      <c r="K223" s="299" t="s">
        <v>1177</v>
      </c>
      <c r="L223" s="303"/>
      <c r="M223" s="304" t="s">
        <v>1177</v>
      </c>
      <c r="N223" s="305" t="s">
        <v>1219</v>
      </c>
      <c r="O223" s="188"/>
      <c r="P223" s="274">
        <f>O223*H223</f>
        <v>0</v>
      </c>
      <c r="Q223" s="274">
        <v>1.31</v>
      </c>
      <c r="R223" s="274">
        <f>Q223*H223</f>
        <v>3.9693</v>
      </c>
      <c r="S223" s="274">
        <v>0</v>
      </c>
      <c r="T223" s="275">
        <f>S223*H223</f>
        <v>0</v>
      </c>
      <c r="AR223" s="176" t="s">
        <v>1357</v>
      </c>
      <c r="AT223" s="176" t="s">
        <v>1382</v>
      </c>
      <c r="AU223" s="176" t="s">
        <v>1257</v>
      </c>
      <c r="AY223" s="176" t="s">
        <v>1317</v>
      </c>
      <c r="BE223" s="276">
        <f>IF(N223="základní",J223,0)</f>
        <v>0</v>
      </c>
      <c r="BF223" s="276">
        <f>IF(N223="snížená",J223,0)</f>
        <v>0</v>
      </c>
      <c r="BG223" s="276">
        <f>IF(N223="zákl. přenesená",J223,0)</f>
        <v>0</v>
      </c>
      <c r="BH223" s="276">
        <f>IF(N223="sníž. přenesená",J223,0)</f>
        <v>0</v>
      </c>
      <c r="BI223" s="276">
        <f>IF(N223="nulová",J223,0)</f>
        <v>0</v>
      </c>
      <c r="BJ223" s="176" t="s">
        <v>1196</v>
      </c>
      <c r="BK223" s="276">
        <f>ROUND(I223*H223,2)</f>
        <v>0</v>
      </c>
      <c r="BL223" s="176" t="s">
        <v>1324</v>
      </c>
      <c r="BM223" s="176" t="s">
        <v>489</v>
      </c>
    </row>
    <row r="224" spans="2:65" s="186" customFormat="1" ht="16.5" customHeight="1">
      <c r="B224" s="187"/>
      <c r="C224" s="297" t="s">
        <v>1505</v>
      </c>
      <c r="D224" s="297" t="s">
        <v>1382</v>
      </c>
      <c r="E224" s="298" t="s">
        <v>490</v>
      </c>
      <c r="F224" s="299" t="s">
        <v>491</v>
      </c>
      <c r="G224" s="300" t="s">
        <v>1391</v>
      </c>
      <c r="H224" s="301">
        <v>1.01</v>
      </c>
      <c r="I224" s="95"/>
      <c r="J224" s="302">
        <f>ROUND(I224*H224,2)</f>
        <v>0</v>
      </c>
      <c r="K224" s="299" t="s">
        <v>1323</v>
      </c>
      <c r="L224" s="303"/>
      <c r="M224" s="304" t="s">
        <v>1177</v>
      </c>
      <c r="N224" s="305" t="s">
        <v>1219</v>
      </c>
      <c r="O224" s="188"/>
      <c r="P224" s="274">
        <f>O224*H224</f>
        <v>0</v>
      </c>
      <c r="Q224" s="274">
        <v>0.252</v>
      </c>
      <c r="R224" s="274">
        <f>Q224*H224</f>
        <v>0.25452</v>
      </c>
      <c r="S224" s="274">
        <v>0</v>
      </c>
      <c r="T224" s="275">
        <f>S224*H224</f>
        <v>0</v>
      </c>
      <c r="AR224" s="176" t="s">
        <v>1357</v>
      </c>
      <c r="AT224" s="176" t="s">
        <v>1382</v>
      </c>
      <c r="AU224" s="176" t="s">
        <v>1257</v>
      </c>
      <c r="AY224" s="176" t="s">
        <v>1317</v>
      </c>
      <c r="BE224" s="276">
        <f>IF(N224="základní",J224,0)</f>
        <v>0</v>
      </c>
      <c r="BF224" s="276">
        <f>IF(N224="snížená",J224,0)</f>
        <v>0</v>
      </c>
      <c r="BG224" s="276">
        <f>IF(N224="zákl. přenesená",J224,0)</f>
        <v>0</v>
      </c>
      <c r="BH224" s="276">
        <f>IF(N224="sníž. přenesená",J224,0)</f>
        <v>0</v>
      </c>
      <c r="BI224" s="276">
        <f>IF(N224="nulová",J224,0)</f>
        <v>0</v>
      </c>
      <c r="BJ224" s="176" t="s">
        <v>1196</v>
      </c>
      <c r="BK224" s="276">
        <f>ROUND(I224*H224,2)</f>
        <v>0</v>
      </c>
      <c r="BL224" s="176" t="s">
        <v>1324</v>
      </c>
      <c r="BM224" s="176" t="s">
        <v>492</v>
      </c>
    </row>
    <row r="225" spans="2:47" s="186" customFormat="1" ht="13.5">
      <c r="B225" s="187"/>
      <c r="D225" s="277" t="s">
        <v>1326</v>
      </c>
      <c r="F225" s="278" t="s">
        <v>493</v>
      </c>
      <c r="I225" s="92"/>
      <c r="L225" s="187"/>
      <c r="M225" s="279"/>
      <c r="N225" s="188"/>
      <c r="O225" s="188"/>
      <c r="P225" s="188"/>
      <c r="Q225" s="188"/>
      <c r="R225" s="188"/>
      <c r="S225" s="188"/>
      <c r="T225" s="280"/>
      <c r="AT225" s="176" t="s">
        <v>1326</v>
      </c>
      <c r="AU225" s="176" t="s">
        <v>1257</v>
      </c>
    </row>
    <row r="226" spans="2:65" s="186" customFormat="1" ht="16.5" customHeight="1">
      <c r="B226" s="187"/>
      <c r="C226" s="297" t="s">
        <v>1514</v>
      </c>
      <c r="D226" s="297" t="s">
        <v>1382</v>
      </c>
      <c r="E226" s="298" t="s">
        <v>494</v>
      </c>
      <c r="F226" s="299" t="s">
        <v>495</v>
      </c>
      <c r="G226" s="300" t="s">
        <v>1391</v>
      </c>
      <c r="H226" s="301">
        <v>1.01</v>
      </c>
      <c r="I226" s="95"/>
      <c r="J226" s="302">
        <f>ROUND(I226*H226,2)</f>
        <v>0</v>
      </c>
      <c r="K226" s="299" t="s">
        <v>1323</v>
      </c>
      <c r="L226" s="303"/>
      <c r="M226" s="304" t="s">
        <v>1177</v>
      </c>
      <c r="N226" s="305" t="s">
        <v>1219</v>
      </c>
      <c r="O226" s="188"/>
      <c r="P226" s="274">
        <f>O226*H226</f>
        <v>0</v>
      </c>
      <c r="Q226" s="274">
        <v>0.504</v>
      </c>
      <c r="R226" s="274">
        <f>Q226*H226</f>
        <v>0.50904</v>
      </c>
      <c r="S226" s="274">
        <v>0</v>
      </c>
      <c r="T226" s="275">
        <f>S226*H226</f>
        <v>0</v>
      </c>
      <c r="AR226" s="176" t="s">
        <v>1357</v>
      </c>
      <c r="AT226" s="176" t="s">
        <v>1382</v>
      </c>
      <c r="AU226" s="176" t="s">
        <v>1257</v>
      </c>
      <c r="AY226" s="176" t="s">
        <v>1317</v>
      </c>
      <c r="BE226" s="276">
        <f>IF(N226="základní",J226,0)</f>
        <v>0</v>
      </c>
      <c r="BF226" s="276">
        <f>IF(N226="snížená",J226,0)</f>
        <v>0</v>
      </c>
      <c r="BG226" s="276">
        <f>IF(N226="zákl. přenesená",J226,0)</f>
        <v>0</v>
      </c>
      <c r="BH226" s="276">
        <f>IF(N226="sníž. přenesená",J226,0)</f>
        <v>0</v>
      </c>
      <c r="BI226" s="276">
        <f>IF(N226="nulová",J226,0)</f>
        <v>0</v>
      </c>
      <c r="BJ226" s="176" t="s">
        <v>1196</v>
      </c>
      <c r="BK226" s="276">
        <f>ROUND(I226*H226,2)</f>
        <v>0</v>
      </c>
      <c r="BL226" s="176" t="s">
        <v>1324</v>
      </c>
      <c r="BM226" s="176" t="s">
        <v>496</v>
      </c>
    </row>
    <row r="227" spans="2:47" s="186" customFormat="1" ht="13.5">
      <c r="B227" s="187"/>
      <c r="D227" s="277" t="s">
        <v>1326</v>
      </c>
      <c r="F227" s="278" t="s">
        <v>497</v>
      </c>
      <c r="I227" s="92"/>
      <c r="L227" s="187"/>
      <c r="M227" s="279"/>
      <c r="N227" s="188"/>
      <c r="O227" s="188"/>
      <c r="P227" s="188"/>
      <c r="Q227" s="188"/>
      <c r="R227" s="188"/>
      <c r="S227" s="188"/>
      <c r="T227" s="280"/>
      <c r="AT227" s="176" t="s">
        <v>1326</v>
      </c>
      <c r="AU227" s="176" t="s">
        <v>1257</v>
      </c>
    </row>
    <row r="228" spans="2:65" s="186" customFormat="1" ht="25.5" customHeight="1">
      <c r="B228" s="187"/>
      <c r="C228" s="297" t="s">
        <v>1518</v>
      </c>
      <c r="D228" s="297" t="s">
        <v>1382</v>
      </c>
      <c r="E228" s="298" t="s">
        <v>354</v>
      </c>
      <c r="F228" s="299" t="s">
        <v>355</v>
      </c>
      <c r="G228" s="300" t="s">
        <v>1391</v>
      </c>
      <c r="H228" s="301">
        <v>3.03</v>
      </c>
      <c r="I228" s="95"/>
      <c r="J228" s="302">
        <f>ROUND(I228*H228,2)</f>
        <v>0</v>
      </c>
      <c r="K228" s="299" t="s">
        <v>1323</v>
      </c>
      <c r="L228" s="303"/>
      <c r="M228" s="304" t="s">
        <v>1177</v>
      </c>
      <c r="N228" s="305" t="s">
        <v>1219</v>
      </c>
      <c r="O228" s="188"/>
      <c r="P228" s="274">
        <f>O228*H228</f>
        <v>0</v>
      </c>
      <c r="Q228" s="274">
        <v>0.53</v>
      </c>
      <c r="R228" s="274">
        <f>Q228*H228</f>
        <v>1.6058999999999999</v>
      </c>
      <c r="S228" s="274">
        <v>0</v>
      </c>
      <c r="T228" s="275">
        <f>S228*H228</f>
        <v>0</v>
      </c>
      <c r="AR228" s="176" t="s">
        <v>1357</v>
      </c>
      <c r="AT228" s="176" t="s">
        <v>1382</v>
      </c>
      <c r="AU228" s="176" t="s">
        <v>1257</v>
      </c>
      <c r="AY228" s="176" t="s">
        <v>1317</v>
      </c>
      <c r="BE228" s="276">
        <f>IF(N228="základní",J228,0)</f>
        <v>0</v>
      </c>
      <c r="BF228" s="276">
        <f>IF(N228="snížená",J228,0)</f>
        <v>0</v>
      </c>
      <c r="BG228" s="276">
        <f>IF(N228="zákl. přenesená",J228,0)</f>
        <v>0</v>
      </c>
      <c r="BH228" s="276">
        <f>IF(N228="sníž. přenesená",J228,0)</f>
        <v>0</v>
      </c>
      <c r="BI228" s="276">
        <f>IF(N228="nulová",J228,0)</f>
        <v>0</v>
      </c>
      <c r="BJ228" s="176" t="s">
        <v>1196</v>
      </c>
      <c r="BK228" s="276">
        <f>ROUND(I228*H228,2)</f>
        <v>0</v>
      </c>
      <c r="BL228" s="176" t="s">
        <v>1324</v>
      </c>
      <c r="BM228" s="176" t="s">
        <v>498</v>
      </c>
    </row>
    <row r="229" spans="2:47" s="186" customFormat="1" ht="13.5">
      <c r="B229" s="187"/>
      <c r="D229" s="277" t="s">
        <v>1326</v>
      </c>
      <c r="F229" s="278" t="s">
        <v>357</v>
      </c>
      <c r="I229" s="92"/>
      <c r="L229" s="187"/>
      <c r="M229" s="279"/>
      <c r="N229" s="188"/>
      <c r="O229" s="188"/>
      <c r="P229" s="188"/>
      <c r="Q229" s="188"/>
      <c r="R229" s="188"/>
      <c r="S229" s="188"/>
      <c r="T229" s="280"/>
      <c r="AT229" s="176" t="s">
        <v>1326</v>
      </c>
      <c r="AU229" s="176" t="s">
        <v>1257</v>
      </c>
    </row>
    <row r="230" spans="2:65" s="186" customFormat="1" ht="16.5" customHeight="1">
      <c r="B230" s="187"/>
      <c r="C230" s="297" t="s">
        <v>1523</v>
      </c>
      <c r="D230" s="297" t="s">
        <v>1382</v>
      </c>
      <c r="E230" s="298" t="s">
        <v>358</v>
      </c>
      <c r="F230" s="299" t="s">
        <v>359</v>
      </c>
      <c r="G230" s="300" t="s">
        <v>1391</v>
      </c>
      <c r="H230" s="301">
        <v>5</v>
      </c>
      <c r="I230" s="95"/>
      <c r="J230" s="302">
        <f>ROUND(I230*H230,2)</f>
        <v>0</v>
      </c>
      <c r="K230" s="299" t="s">
        <v>1323</v>
      </c>
      <c r="L230" s="303"/>
      <c r="M230" s="304" t="s">
        <v>1177</v>
      </c>
      <c r="N230" s="305" t="s">
        <v>1219</v>
      </c>
      <c r="O230" s="188"/>
      <c r="P230" s="274">
        <f>O230*H230</f>
        <v>0</v>
      </c>
      <c r="Q230" s="274">
        <v>0.002</v>
      </c>
      <c r="R230" s="274">
        <f>Q230*H230</f>
        <v>0.01</v>
      </c>
      <c r="S230" s="274">
        <v>0</v>
      </c>
      <c r="T230" s="275">
        <f>S230*H230</f>
        <v>0</v>
      </c>
      <c r="AR230" s="176" t="s">
        <v>1357</v>
      </c>
      <c r="AT230" s="176" t="s">
        <v>1382</v>
      </c>
      <c r="AU230" s="176" t="s">
        <v>1257</v>
      </c>
      <c r="AY230" s="176" t="s">
        <v>1317</v>
      </c>
      <c r="BE230" s="276">
        <f>IF(N230="základní",J230,0)</f>
        <v>0</v>
      </c>
      <c r="BF230" s="276">
        <f>IF(N230="snížená",J230,0)</f>
        <v>0</v>
      </c>
      <c r="BG230" s="276">
        <f>IF(N230="zákl. přenesená",J230,0)</f>
        <v>0</v>
      </c>
      <c r="BH230" s="276">
        <f>IF(N230="sníž. přenesená",J230,0)</f>
        <v>0</v>
      </c>
      <c r="BI230" s="276">
        <f>IF(N230="nulová",J230,0)</f>
        <v>0</v>
      </c>
      <c r="BJ230" s="176" t="s">
        <v>1196</v>
      </c>
      <c r="BK230" s="276">
        <f>ROUND(I230*H230,2)</f>
        <v>0</v>
      </c>
      <c r="BL230" s="176" t="s">
        <v>1324</v>
      </c>
      <c r="BM230" s="176" t="s">
        <v>499</v>
      </c>
    </row>
    <row r="231" spans="2:47" s="186" customFormat="1" ht="13.5">
      <c r="B231" s="187"/>
      <c r="D231" s="277" t="s">
        <v>1326</v>
      </c>
      <c r="F231" s="278" t="s">
        <v>361</v>
      </c>
      <c r="I231" s="92"/>
      <c r="L231" s="187"/>
      <c r="M231" s="279"/>
      <c r="N231" s="188"/>
      <c r="O231" s="188"/>
      <c r="P231" s="188"/>
      <c r="Q231" s="188"/>
      <c r="R231" s="188"/>
      <c r="S231" s="188"/>
      <c r="T231" s="280"/>
      <c r="AT231" s="176" t="s">
        <v>1326</v>
      </c>
      <c r="AU231" s="176" t="s">
        <v>1257</v>
      </c>
    </row>
    <row r="232" spans="2:65" s="186" customFormat="1" ht="16.5" customHeight="1">
      <c r="B232" s="187"/>
      <c r="C232" s="266" t="s">
        <v>1528</v>
      </c>
      <c r="D232" s="266" t="s">
        <v>1319</v>
      </c>
      <c r="E232" s="267" t="s">
        <v>500</v>
      </c>
      <c r="F232" s="268" t="s">
        <v>501</v>
      </c>
      <c r="G232" s="269" t="s">
        <v>1391</v>
      </c>
      <c r="H232" s="270">
        <v>2</v>
      </c>
      <c r="I232" s="91"/>
      <c r="J232" s="271">
        <f>ROUND(I232*H232,2)</f>
        <v>0</v>
      </c>
      <c r="K232" s="268" t="s">
        <v>1323</v>
      </c>
      <c r="L232" s="187"/>
      <c r="M232" s="272" t="s">
        <v>1177</v>
      </c>
      <c r="N232" s="273" t="s">
        <v>1219</v>
      </c>
      <c r="O232" s="188"/>
      <c r="P232" s="274">
        <f>O232*H232</f>
        <v>0</v>
      </c>
      <c r="Q232" s="274">
        <v>0.3409</v>
      </c>
      <c r="R232" s="274">
        <f>Q232*H232</f>
        <v>0.6818</v>
      </c>
      <c r="S232" s="274">
        <v>0</v>
      </c>
      <c r="T232" s="275">
        <f>S232*H232</f>
        <v>0</v>
      </c>
      <c r="AR232" s="176" t="s">
        <v>1324</v>
      </c>
      <c r="AT232" s="176" t="s">
        <v>1319</v>
      </c>
      <c r="AU232" s="176" t="s">
        <v>1257</v>
      </c>
      <c r="AY232" s="176" t="s">
        <v>1317</v>
      </c>
      <c r="BE232" s="276">
        <f>IF(N232="základní",J232,0)</f>
        <v>0</v>
      </c>
      <c r="BF232" s="276">
        <f>IF(N232="snížená",J232,0)</f>
        <v>0</v>
      </c>
      <c r="BG232" s="276">
        <f>IF(N232="zákl. přenesená",J232,0)</f>
        <v>0</v>
      </c>
      <c r="BH232" s="276">
        <f>IF(N232="sníž. přenesená",J232,0)</f>
        <v>0</v>
      </c>
      <c r="BI232" s="276">
        <f>IF(N232="nulová",J232,0)</f>
        <v>0</v>
      </c>
      <c r="BJ232" s="176" t="s">
        <v>1196</v>
      </c>
      <c r="BK232" s="276">
        <f>ROUND(I232*H232,2)</f>
        <v>0</v>
      </c>
      <c r="BL232" s="176" t="s">
        <v>1324</v>
      </c>
      <c r="BM232" s="176" t="s">
        <v>1535</v>
      </c>
    </row>
    <row r="233" spans="2:47" s="186" customFormat="1" ht="13.5">
      <c r="B233" s="187"/>
      <c r="D233" s="277" t="s">
        <v>1326</v>
      </c>
      <c r="F233" s="278" t="s">
        <v>502</v>
      </c>
      <c r="I233" s="92"/>
      <c r="L233" s="187"/>
      <c r="M233" s="279"/>
      <c r="N233" s="188"/>
      <c r="O233" s="188"/>
      <c r="P233" s="188"/>
      <c r="Q233" s="188"/>
      <c r="R233" s="188"/>
      <c r="S233" s="188"/>
      <c r="T233" s="280"/>
      <c r="AT233" s="176" t="s">
        <v>1326</v>
      </c>
      <c r="AU233" s="176" t="s">
        <v>1257</v>
      </c>
    </row>
    <row r="234" spans="2:65" s="186" customFormat="1" ht="16.5" customHeight="1">
      <c r="B234" s="187"/>
      <c r="C234" s="297" t="s">
        <v>1535</v>
      </c>
      <c r="D234" s="297" t="s">
        <v>1382</v>
      </c>
      <c r="E234" s="298" t="s">
        <v>503</v>
      </c>
      <c r="F234" s="299" t="s">
        <v>504</v>
      </c>
      <c r="G234" s="300" t="s">
        <v>1391</v>
      </c>
      <c r="H234" s="301">
        <v>2.02</v>
      </c>
      <c r="I234" s="95"/>
      <c r="J234" s="302">
        <f>ROUND(I234*H234,2)</f>
        <v>0</v>
      </c>
      <c r="K234" s="299" t="s">
        <v>1323</v>
      </c>
      <c r="L234" s="303"/>
      <c r="M234" s="304" t="s">
        <v>1177</v>
      </c>
      <c r="N234" s="305" t="s">
        <v>1219</v>
      </c>
      <c r="O234" s="188"/>
      <c r="P234" s="274">
        <f>O234*H234</f>
        <v>0</v>
      </c>
      <c r="Q234" s="274">
        <v>0.072</v>
      </c>
      <c r="R234" s="274">
        <f>Q234*H234</f>
        <v>0.14543999999999999</v>
      </c>
      <c r="S234" s="274">
        <v>0</v>
      </c>
      <c r="T234" s="275">
        <f>S234*H234</f>
        <v>0</v>
      </c>
      <c r="AR234" s="176" t="s">
        <v>1357</v>
      </c>
      <c r="AT234" s="176" t="s">
        <v>1382</v>
      </c>
      <c r="AU234" s="176" t="s">
        <v>1257</v>
      </c>
      <c r="AY234" s="176" t="s">
        <v>1317</v>
      </c>
      <c r="BE234" s="276">
        <f>IF(N234="základní",J234,0)</f>
        <v>0</v>
      </c>
      <c r="BF234" s="276">
        <f>IF(N234="snížená",J234,0)</f>
        <v>0</v>
      </c>
      <c r="BG234" s="276">
        <f>IF(N234="zákl. přenesená",J234,0)</f>
        <v>0</v>
      </c>
      <c r="BH234" s="276">
        <f>IF(N234="sníž. přenesená",J234,0)</f>
        <v>0</v>
      </c>
      <c r="BI234" s="276">
        <f>IF(N234="nulová",J234,0)</f>
        <v>0</v>
      </c>
      <c r="BJ234" s="176" t="s">
        <v>1196</v>
      </c>
      <c r="BK234" s="276">
        <f>ROUND(I234*H234,2)</f>
        <v>0</v>
      </c>
      <c r="BL234" s="176" t="s">
        <v>1324</v>
      </c>
      <c r="BM234" s="176" t="s">
        <v>505</v>
      </c>
    </row>
    <row r="235" spans="2:47" s="186" customFormat="1" ht="13.5">
      <c r="B235" s="187"/>
      <c r="D235" s="277" t="s">
        <v>1326</v>
      </c>
      <c r="F235" s="278" t="s">
        <v>506</v>
      </c>
      <c r="I235" s="92"/>
      <c r="L235" s="187"/>
      <c r="M235" s="279"/>
      <c r="N235" s="188"/>
      <c r="O235" s="188"/>
      <c r="P235" s="188"/>
      <c r="Q235" s="188"/>
      <c r="R235" s="188"/>
      <c r="S235" s="188"/>
      <c r="T235" s="280"/>
      <c r="AT235" s="176" t="s">
        <v>1326</v>
      </c>
      <c r="AU235" s="176" t="s">
        <v>1257</v>
      </c>
    </row>
    <row r="236" spans="2:65" s="186" customFormat="1" ht="25.5" customHeight="1">
      <c r="B236" s="187"/>
      <c r="C236" s="297" t="s">
        <v>1540</v>
      </c>
      <c r="D236" s="297" t="s">
        <v>1382</v>
      </c>
      <c r="E236" s="298" t="s">
        <v>507</v>
      </c>
      <c r="F236" s="299" t="s">
        <v>508</v>
      </c>
      <c r="G236" s="300" t="s">
        <v>1391</v>
      </c>
      <c r="H236" s="301">
        <v>2.02</v>
      </c>
      <c r="I236" s="95"/>
      <c r="J236" s="302">
        <f>ROUND(I236*H236,2)</f>
        <v>0</v>
      </c>
      <c r="K236" s="299" t="s">
        <v>1323</v>
      </c>
      <c r="L236" s="303"/>
      <c r="M236" s="304" t="s">
        <v>1177</v>
      </c>
      <c r="N236" s="305" t="s">
        <v>1219</v>
      </c>
      <c r="O236" s="188"/>
      <c r="P236" s="274">
        <f>O236*H236</f>
        <v>0</v>
      </c>
      <c r="Q236" s="274">
        <v>0.08</v>
      </c>
      <c r="R236" s="274">
        <f>Q236*H236</f>
        <v>0.1616</v>
      </c>
      <c r="S236" s="274">
        <v>0</v>
      </c>
      <c r="T236" s="275">
        <f>S236*H236</f>
        <v>0</v>
      </c>
      <c r="AR236" s="176" t="s">
        <v>1357</v>
      </c>
      <c r="AT236" s="176" t="s">
        <v>1382</v>
      </c>
      <c r="AU236" s="176" t="s">
        <v>1257</v>
      </c>
      <c r="AY236" s="176" t="s">
        <v>1317</v>
      </c>
      <c r="BE236" s="276">
        <f>IF(N236="základní",J236,0)</f>
        <v>0</v>
      </c>
      <c r="BF236" s="276">
        <f>IF(N236="snížená",J236,0)</f>
        <v>0</v>
      </c>
      <c r="BG236" s="276">
        <f>IF(N236="zákl. přenesená",J236,0)</f>
        <v>0</v>
      </c>
      <c r="BH236" s="276">
        <f>IF(N236="sníž. přenesená",J236,0)</f>
        <v>0</v>
      </c>
      <c r="BI236" s="276">
        <f>IF(N236="nulová",J236,0)</f>
        <v>0</v>
      </c>
      <c r="BJ236" s="176" t="s">
        <v>1196</v>
      </c>
      <c r="BK236" s="276">
        <f>ROUND(I236*H236,2)</f>
        <v>0</v>
      </c>
      <c r="BL236" s="176" t="s">
        <v>1324</v>
      </c>
      <c r="BM236" s="176" t="s">
        <v>509</v>
      </c>
    </row>
    <row r="237" spans="2:47" s="186" customFormat="1" ht="13.5">
      <c r="B237" s="187"/>
      <c r="D237" s="277" t="s">
        <v>1326</v>
      </c>
      <c r="F237" s="278" t="s">
        <v>510</v>
      </c>
      <c r="I237" s="92"/>
      <c r="L237" s="187"/>
      <c r="M237" s="279"/>
      <c r="N237" s="188"/>
      <c r="O237" s="188"/>
      <c r="P237" s="188"/>
      <c r="Q237" s="188"/>
      <c r="R237" s="188"/>
      <c r="S237" s="188"/>
      <c r="T237" s="280"/>
      <c r="AT237" s="176" t="s">
        <v>1326</v>
      </c>
      <c r="AU237" s="176" t="s">
        <v>1257</v>
      </c>
    </row>
    <row r="238" spans="2:65" s="186" customFormat="1" ht="16.5" customHeight="1">
      <c r="B238" s="187"/>
      <c r="C238" s="297" t="s">
        <v>1544</v>
      </c>
      <c r="D238" s="297" t="s">
        <v>1382</v>
      </c>
      <c r="E238" s="298" t="s">
        <v>511</v>
      </c>
      <c r="F238" s="299" t="s">
        <v>512</v>
      </c>
      <c r="G238" s="300" t="s">
        <v>1391</v>
      </c>
      <c r="H238" s="301">
        <v>2.02</v>
      </c>
      <c r="I238" s="95"/>
      <c r="J238" s="302">
        <f>ROUND(I238*H238,2)</f>
        <v>0</v>
      </c>
      <c r="K238" s="299" t="s">
        <v>1323</v>
      </c>
      <c r="L238" s="303"/>
      <c r="M238" s="304" t="s">
        <v>1177</v>
      </c>
      <c r="N238" s="305" t="s">
        <v>1219</v>
      </c>
      <c r="O238" s="188"/>
      <c r="P238" s="274">
        <f>O238*H238</f>
        <v>0</v>
      </c>
      <c r="Q238" s="274">
        <v>0.111</v>
      </c>
      <c r="R238" s="274">
        <f>Q238*H238</f>
        <v>0.22422</v>
      </c>
      <c r="S238" s="274">
        <v>0</v>
      </c>
      <c r="T238" s="275">
        <f>S238*H238</f>
        <v>0</v>
      </c>
      <c r="AR238" s="176" t="s">
        <v>1357</v>
      </c>
      <c r="AT238" s="176" t="s">
        <v>1382</v>
      </c>
      <c r="AU238" s="176" t="s">
        <v>1257</v>
      </c>
      <c r="AY238" s="176" t="s">
        <v>1317</v>
      </c>
      <c r="BE238" s="276">
        <f>IF(N238="základní",J238,0)</f>
        <v>0</v>
      </c>
      <c r="BF238" s="276">
        <f>IF(N238="snížená",J238,0)</f>
        <v>0</v>
      </c>
      <c r="BG238" s="276">
        <f>IF(N238="zákl. přenesená",J238,0)</f>
        <v>0</v>
      </c>
      <c r="BH238" s="276">
        <f>IF(N238="sníž. přenesená",J238,0)</f>
        <v>0</v>
      </c>
      <c r="BI238" s="276">
        <f>IF(N238="nulová",J238,0)</f>
        <v>0</v>
      </c>
      <c r="BJ238" s="176" t="s">
        <v>1196</v>
      </c>
      <c r="BK238" s="276">
        <f>ROUND(I238*H238,2)</f>
        <v>0</v>
      </c>
      <c r="BL238" s="176" t="s">
        <v>1324</v>
      </c>
      <c r="BM238" s="176" t="s">
        <v>513</v>
      </c>
    </row>
    <row r="239" spans="2:47" s="186" customFormat="1" ht="13.5">
      <c r="B239" s="187"/>
      <c r="D239" s="277" t="s">
        <v>1326</v>
      </c>
      <c r="F239" s="278" t="s">
        <v>514</v>
      </c>
      <c r="I239" s="92"/>
      <c r="L239" s="187"/>
      <c r="M239" s="279"/>
      <c r="N239" s="188"/>
      <c r="O239" s="188"/>
      <c r="P239" s="188"/>
      <c r="Q239" s="188"/>
      <c r="R239" s="188"/>
      <c r="S239" s="188"/>
      <c r="T239" s="280"/>
      <c r="AT239" s="176" t="s">
        <v>1326</v>
      </c>
      <c r="AU239" s="176" t="s">
        <v>1257</v>
      </c>
    </row>
    <row r="240" spans="2:63" s="254" customFormat="1" ht="29.85" customHeight="1">
      <c r="B240" s="253"/>
      <c r="D240" s="255" t="s">
        <v>1247</v>
      </c>
      <c r="E240" s="264" t="s">
        <v>1637</v>
      </c>
      <c r="F240" s="264" t="s">
        <v>1638</v>
      </c>
      <c r="I240" s="90"/>
      <c r="J240" s="265">
        <f>BK240</f>
        <v>0</v>
      </c>
      <c r="L240" s="253"/>
      <c r="M240" s="258"/>
      <c r="N240" s="259"/>
      <c r="O240" s="259"/>
      <c r="P240" s="260">
        <f>SUM(P241:P242)</f>
        <v>0</v>
      </c>
      <c r="Q240" s="259"/>
      <c r="R240" s="260">
        <f>SUM(R241:R242)</f>
        <v>0</v>
      </c>
      <c r="S240" s="259"/>
      <c r="T240" s="261">
        <f>SUM(T241:T242)</f>
        <v>0</v>
      </c>
      <c r="AR240" s="255" t="s">
        <v>1324</v>
      </c>
      <c r="AT240" s="262" t="s">
        <v>1247</v>
      </c>
      <c r="AU240" s="262" t="s">
        <v>1196</v>
      </c>
      <c r="AY240" s="255" t="s">
        <v>1317</v>
      </c>
      <c r="BK240" s="263">
        <f>SUM(BK241:BK242)</f>
        <v>0</v>
      </c>
    </row>
    <row r="241" spans="2:65" s="186" customFormat="1" ht="16.5" customHeight="1">
      <c r="B241" s="187"/>
      <c r="C241" s="266" t="s">
        <v>1551</v>
      </c>
      <c r="D241" s="266" t="s">
        <v>1319</v>
      </c>
      <c r="E241" s="267" t="s">
        <v>1926</v>
      </c>
      <c r="F241" s="268" t="s">
        <v>1927</v>
      </c>
      <c r="G241" s="269" t="s">
        <v>1642</v>
      </c>
      <c r="H241" s="270">
        <v>175.761</v>
      </c>
      <c r="I241" s="91"/>
      <c r="J241" s="271">
        <f>ROUND(I241*H241,2)</f>
        <v>0</v>
      </c>
      <c r="K241" s="268" t="s">
        <v>1323</v>
      </c>
      <c r="L241" s="187"/>
      <c r="M241" s="272" t="s">
        <v>1177</v>
      </c>
      <c r="N241" s="273" t="s">
        <v>1219</v>
      </c>
      <c r="O241" s="188"/>
      <c r="P241" s="274">
        <f>O241*H241</f>
        <v>0</v>
      </c>
      <c r="Q241" s="274">
        <v>0</v>
      </c>
      <c r="R241" s="274">
        <f>Q241*H241</f>
        <v>0</v>
      </c>
      <c r="S241" s="274">
        <v>0</v>
      </c>
      <c r="T241" s="275">
        <f>S241*H241</f>
        <v>0</v>
      </c>
      <c r="AR241" s="176" t="s">
        <v>1324</v>
      </c>
      <c r="AT241" s="176" t="s">
        <v>1319</v>
      </c>
      <c r="AU241" s="176" t="s">
        <v>1257</v>
      </c>
      <c r="AY241" s="176" t="s">
        <v>1317</v>
      </c>
      <c r="BE241" s="276">
        <f>IF(N241="základní",J241,0)</f>
        <v>0</v>
      </c>
      <c r="BF241" s="276">
        <f>IF(N241="snížená",J241,0)</f>
        <v>0</v>
      </c>
      <c r="BG241" s="276">
        <f>IF(N241="zákl. přenesená",J241,0)</f>
        <v>0</v>
      </c>
      <c r="BH241" s="276">
        <f>IF(N241="sníž. přenesená",J241,0)</f>
        <v>0</v>
      </c>
      <c r="BI241" s="276">
        <f>IF(N241="nulová",J241,0)</f>
        <v>0</v>
      </c>
      <c r="BJ241" s="176" t="s">
        <v>1196</v>
      </c>
      <c r="BK241" s="276">
        <f>ROUND(I241*H241,2)</f>
        <v>0</v>
      </c>
      <c r="BL241" s="176" t="s">
        <v>1324</v>
      </c>
      <c r="BM241" s="176" t="s">
        <v>1557</v>
      </c>
    </row>
    <row r="242" spans="2:47" s="186" customFormat="1" ht="13.5">
      <c r="B242" s="187"/>
      <c r="D242" s="277" t="s">
        <v>1326</v>
      </c>
      <c r="F242" s="278" t="s">
        <v>1928</v>
      </c>
      <c r="I242" s="92"/>
      <c r="L242" s="187"/>
      <c r="M242" s="279"/>
      <c r="N242" s="188"/>
      <c r="O242" s="188"/>
      <c r="P242" s="188"/>
      <c r="Q242" s="188"/>
      <c r="R242" s="188"/>
      <c r="S242" s="188"/>
      <c r="T242" s="280"/>
      <c r="AT242" s="176" t="s">
        <v>1326</v>
      </c>
      <c r="AU242" s="176" t="s">
        <v>1257</v>
      </c>
    </row>
    <row r="243" spans="2:63" s="254" customFormat="1" ht="37.35" customHeight="1">
      <c r="B243" s="253"/>
      <c r="D243" s="255" t="s">
        <v>1247</v>
      </c>
      <c r="E243" s="256" t="s">
        <v>402</v>
      </c>
      <c r="F243" s="256" t="s">
        <v>403</v>
      </c>
      <c r="I243" s="90"/>
      <c r="J243" s="257">
        <f>BK243</f>
        <v>0</v>
      </c>
      <c r="L243" s="253"/>
      <c r="M243" s="258"/>
      <c r="N243" s="259"/>
      <c r="O243" s="259"/>
      <c r="P243" s="260">
        <f>P244</f>
        <v>0</v>
      </c>
      <c r="Q243" s="259"/>
      <c r="R243" s="260">
        <f>R244</f>
        <v>0</v>
      </c>
      <c r="S243" s="259"/>
      <c r="T243" s="261">
        <f>T244</f>
        <v>0</v>
      </c>
      <c r="AR243" s="255" t="s">
        <v>1324</v>
      </c>
      <c r="AT243" s="262" t="s">
        <v>1247</v>
      </c>
      <c r="AU243" s="262" t="s">
        <v>1248</v>
      </c>
      <c r="AY243" s="255" t="s">
        <v>1317</v>
      </c>
      <c r="BK243" s="263">
        <f>BK244</f>
        <v>0</v>
      </c>
    </row>
    <row r="244" spans="2:63" s="254" customFormat="1" ht="19.9" customHeight="1">
      <c r="B244" s="253"/>
      <c r="D244" s="255" t="s">
        <v>1247</v>
      </c>
      <c r="E244" s="264" t="s">
        <v>404</v>
      </c>
      <c r="F244" s="264" t="s">
        <v>405</v>
      </c>
      <c r="I244" s="90"/>
      <c r="J244" s="265">
        <f>BK244</f>
        <v>0</v>
      </c>
      <c r="L244" s="253"/>
      <c r="M244" s="258"/>
      <c r="N244" s="259"/>
      <c r="O244" s="259"/>
      <c r="P244" s="260">
        <f>SUM(P245:P253)</f>
        <v>0</v>
      </c>
      <c r="Q244" s="259"/>
      <c r="R244" s="260">
        <f>SUM(R245:R253)</f>
        <v>0</v>
      </c>
      <c r="S244" s="259"/>
      <c r="T244" s="261">
        <f>SUM(T245:T253)</f>
        <v>0</v>
      </c>
      <c r="AR244" s="255" t="s">
        <v>1329</v>
      </c>
      <c r="AT244" s="262" t="s">
        <v>1247</v>
      </c>
      <c r="AU244" s="262" t="s">
        <v>1196</v>
      </c>
      <c r="AY244" s="255" t="s">
        <v>1317</v>
      </c>
      <c r="BK244" s="263">
        <f>SUM(BK245:BK253)</f>
        <v>0</v>
      </c>
    </row>
    <row r="245" spans="2:65" s="186" customFormat="1" ht="16.5" customHeight="1">
      <c r="B245" s="187"/>
      <c r="C245" s="266" t="s">
        <v>1557</v>
      </c>
      <c r="D245" s="266" t="s">
        <v>1319</v>
      </c>
      <c r="E245" s="267" t="s">
        <v>515</v>
      </c>
      <c r="F245" s="268" t="s">
        <v>516</v>
      </c>
      <c r="G245" s="269" t="s">
        <v>517</v>
      </c>
      <c r="H245" s="270">
        <v>1</v>
      </c>
      <c r="I245" s="91"/>
      <c r="J245" s="271">
        <f>ROUND(I245*H245,2)</f>
        <v>0</v>
      </c>
      <c r="K245" s="268" t="s">
        <v>1323</v>
      </c>
      <c r="L245" s="187"/>
      <c r="M245" s="272" t="s">
        <v>1177</v>
      </c>
      <c r="N245" s="273" t="s">
        <v>1219</v>
      </c>
      <c r="O245" s="188"/>
      <c r="P245" s="274">
        <f>O245*H245</f>
        <v>0</v>
      </c>
      <c r="Q245" s="274">
        <v>0</v>
      </c>
      <c r="R245" s="274">
        <f>Q245*H245</f>
        <v>0</v>
      </c>
      <c r="S245" s="274">
        <v>0</v>
      </c>
      <c r="T245" s="275">
        <f>S245*H245</f>
        <v>0</v>
      </c>
      <c r="AR245" s="176" t="s">
        <v>1626</v>
      </c>
      <c r="AT245" s="176" t="s">
        <v>1319</v>
      </c>
      <c r="AU245" s="176" t="s">
        <v>1257</v>
      </c>
      <c r="AY245" s="176" t="s">
        <v>1317</v>
      </c>
      <c r="BE245" s="276">
        <f>IF(N245="základní",J245,0)</f>
        <v>0</v>
      </c>
      <c r="BF245" s="276">
        <f>IF(N245="snížená",J245,0)</f>
        <v>0</v>
      </c>
      <c r="BG245" s="276">
        <f>IF(N245="zákl. přenesená",J245,0)</f>
        <v>0</v>
      </c>
      <c r="BH245" s="276">
        <f>IF(N245="sníž. přenesená",J245,0)</f>
        <v>0</v>
      </c>
      <c r="BI245" s="276">
        <f>IF(N245="nulová",J245,0)</f>
        <v>0</v>
      </c>
      <c r="BJ245" s="176" t="s">
        <v>1196</v>
      </c>
      <c r="BK245" s="276">
        <f>ROUND(I245*H245,2)</f>
        <v>0</v>
      </c>
      <c r="BL245" s="176" t="s">
        <v>1626</v>
      </c>
      <c r="BM245" s="176" t="s">
        <v>1566</v>
      </c>
    </row>
    <row r="246" spans="2:47" s="186" customFormat="1" ht="13.5">
      <c r="B246" s="187"/>
      <c r="D246" s="277" t="s">
        <v>1326</v>
      </c>
      <c r="F246" s="278" t="s">
        <v>518</v>
      </c>
      <c r="I246" s="92"/>
      <c r="L246" s="187"/>
      <c r="M246" s="279"/>
      <c r="N246" s="188"/>
      <c r="O246" s="188"/>
      <c r="P246" s="188"/>
      <c r="Q246" s="188"/>
      <c r="R246" s="188"/>
      <c r="S246" s="188"/>
      <c r="T246" s="280"/>
      <c r="AT246" s="176" t="s">
        <v>1326</v>
      </c>
      <c r="AU246" s="176" t="s">
        <v>1257</v>
      </c>
    </row>
    <row r="247" spans="2:47" s="186" customFormat="1" ht="27">
      <c r="B247" s="187"/>
      <c r="D247" s="277" t="s">
        <v>1509</v>
      </c>
      <c r="F247" s="306" t="s">
        <v>519</v>
      </c>
      <c r="I247" s="92"/>
      <c r="L247" s="187"/>
      <c r="M247" s="279"/>
      <c r="N247" s="188"/>
      <c r="O247" s="188"/>
      <c r="P247" s="188"/>
      <c r="Q247" s="188"/>
      <c r="R247" s="188"/>
      <c r="S247" s="188"/>
      <c r="T247" s="280"/>
      <c r="AT247" s="176" t="s">
        <v>1509</v>
      </c>
      <c r="AU247" s="176" t="s">
        <v>1257</v>
      </c>
    </row>
    <row r="248" spans="2:65" s="186" customFormat="1" ht="16.5" customHeight="1">
      <c r="B248" s="187"/>
      <c r="C248" s="266" t="s">
        <v>1566</v>
      </c>
      <c r="D248" s="266" t="s">
        <v>1319</v>
      </c>
      <c r="E248" s="267" t="s">
        <v>406</v>
      </c>
      <c r="F248" s="268" t="s">
        <v>407</v>
      </c>
      <c r="G248" s="269" t="s">
        <v>1432</v>
      </c>
      <c r="H248" s="270">
        <v>41.4</v>
      </c>
      <c r="I248" s="91"/>
      <c r="J248" s="271">
        <f>ROUND(I248*H248,2)</f>
        <v>0</v>
      </c>
      <c r="K248" s="268" t="s">
        <v>1323</v>
      </c>
      <c r="L248" s="187"/>
      <c r="M248" s="272" t="s">
        <v>1177</v>
      </c>
      <c r="N248" s="273" t="s">
        <v>1219</v>
      </c>
      <c r="O248" s="188"/>
      <c r="P248" s="274">
        <f>O248*H248</f>
        <v>0</v>
      </c>
      <c r="Q248" s="274">
        <v>0</v>
      </c>
      <c r="R248" s="274">
        <f>Q248*H248</f>
        <v>0</v>
      </c>
      <c r="S248" s="274">
        <v>0</v>
      </c>
      <c r="T248" s="275">
        <f>S248*H248</f>
        <v>0</v>
      </c>
      <c r="AR248" s="176" t="s">
        <v>1626</v>
      </c>
      <c r="AT248" s="176" t="s">
        <v>1319</v>
      </c>
      <c r="AU248" s="176" t="s">
        <v>1257</v>
      </c>
      <c r="AY248" s="176" t="s">
        <v>1317</v>
      </c>
      <c r="BE248" s="276">
        <f>IF(N248="základní",J248,0)</f>
        <v>0</v>
      </c>
      <c r="BF248" s="276">
        <f>IF(N248="snížená",J248,0)</f>
        <v>0</v>
      </c>
      <c r="BG248" s="276">
        <f>IF(N248="zákl. přenesená",J248,0)</f>
        <v>0</v>
      </c>
      <c r="BH248" s="276">
        <f>IF(N248="sníž. přenesená",J248,0)</f>
        <v>0</v>
      </c>
      <c r="BI248" s="276">
        <f>IF(N248="nulová",J248,0)</f>
        <v>0</v>
      </c>
      <c r="BJ248" s="176" t="s">
        <v>1196</v>
      </c>
      <c r="BK248" s="276">
        <f>ROUND(I248*H248,2)</f>
        <v>0</v>
      </c>
      <c r="BL248" s="176" t="s">
        <v>1626</v>
      </c>
      <c r="BM248" s="176" t="s">
        <v>1572</v>
      </c>
    </row>
    <row r="249" spans="2:47" s="186" customFormat="1" ht="13.5">
      <c r="B249" s="187"/>
      <c r="D249" s="277" t="s">
        <v>1326</v>
      </c>
      <c r="F249" s="278" t="s">
        <v>409</v>
      </c>
      <c r="I249" s="92"/>
      <c r="L249" s="187"/>
      <c r="M249" s="279"/>
      <c r="N249" s="188"/>
      <c r="O249" s="188"/>
      <c r="P249" s="188"/>
      <c r="Q249" s="188"/>
      <c r="R249" s="188"/>
      <c r="S249" s="188"/>
      <c r="T249" s="280"/>
      <c r="AT249" s="176" t="s">
        <v>1326</v>
      </c>
      <c r="AU249" s="176" t="s">
        <v>1257</v>
      </c>
    </row>
    <row r="250" spans="2:47" s="186" customFormat="1" ht="27">
      <c r="B250" s="187"/>
      <c r="D250" s="277" t="s">
        <v>1509</v>
      </c>
      <c r="F250" s="306" t="s">
        <v>410</v>
      </c>
      <c r="I250" s="92"/>
      <c r="L250" s="187"/>
      <c r="M250" s="279"/>
      <c r="N250" s="188"/>
      <c r="O250" s="188"/>
      <c r="P250" s="188"/>
      <c r="Q250" s="188"/>
      <c r="R250" s="188"/>
      <c r="S250" s="188"/>
      <c r="T250" s="280"/>
      <c r="AT250" s="176" t="s">
        <v>1509</v>
      </c>
      <c r="AU250" s="176" t="s">
        <v>1257</v>
      </c>
    </row>
    <row r="251" spans="2:65" s="186" customFormat="1" ht="16.5" customHeight="1">
      <c r="B251" s="187"/>
      <c r="C251" s="266" t="s">
        <v>1572</v>
      </c>
      <c r="D251" s="266" t="s">
        <v>1319</v>
      </c>
      <c r="E251" s="267" t="s">
        <v>411</v>
      </c>
      <c r="F251" s="268" t="s">
        <v>412</v>
      </c>
      <c r="G251" s="269" t="s">
        <v>1432</v>
      </c>
      <c r="H251" s="270">
        <v>74</v>
      </c>
      <c r="I251" s="91"/>
      <c r="J251" s="271">
        <f>ROUND(I251*H251,2)</f>
        <v>0</v>
      </c>
      <c r="K251" s="268" t="s">
        <v>1323</v>
      </c>
      <c r="L251" s="187"/>
      <c r="M251" s="272" t="s">
        <v>1177</v>
      </c>
      <c r="N251" s="273" t="s">
        <v>1219</v>
      </c>
      <c r="O251" s="188"/>
      <c r="P251" s="274">
        <f>O251*H251</f>
        <v>0</v>
      </c>
      <c r="Q251" s="274">
        <v>0</v>
      </c>
      <c r="R251" s="274">
        <f>Q251*H251</f>
        <v>0</v>
      </c>
      <c r="S251" s="274">
        <v>0</v>
      </c>
      <c r="T251" s="275">
        <f>S251*H251</f>
        <v>0</v>
      </c>
      <c r="AR251" s="176" t="s">
        <v>1626</v>
      </c>
      <c r="AT251" s="176" t="s">
        <v>1319</v>
      </c>
      <c r="AU251" s="176" t="s">
        <v>1257</v>
      </c>
      <c r="AY251" s="176" t="s">
        <v>1317</v>
      </c>
      <c r="BE251" s="276">
        <f>IF(N251="základní",J251,0)</f>
        <v>0</v>
      </c>
      <c r="BF251" s="276">
        <f>IF(N251="snížená",J251,0)</f>
        <v>0</v>
      </c>
      <c r="BG251" s="276">
        <f>IF(N251="zákl. přenesená",J251,0)</f>
        <v>0</v>
      </c>
      <c r="BH251" s="276">
        <f>IF(N251="sníž. přenesená",J251,0)</f>
        <v>0</v>
      </c>
      <c r="BI251" s="276">
        <f>IF(N251="nulová",J251,0)</f>
        <v>0</v>
      </c>
      <c r="BJ251" s="176" t="s">
        <v>1196</v>
      </c>
      <c r="BK251" s="276">
        <f>ROUND(I251*H251,2)</f>
        <v>0</v>
      </c>
      <c r="BL251" s="176" t="s">
        <v>1626</v>
      </c>
      <c r="BM251" s="176" t="s">
        <v>1577</v>
      </c>
    </row>
    <row r="252" spans="2:47" s="186" customFormat="1" ht="13.5">
      <c r="B252" s="187"/>
      <c r="D252" s="277" t="s">
        <v>1326</v>
      </c>
      <c r="F252" s="278" t="s">
        <v>409</v>
      </c>
      <c r="L252" s="187"/>
      <c r="M252" s="279"/>
      <c r="N252" s="188"/>
      <c r="O252" s="188"/>
      <c r="P252" s="188"/>
      <c r="Q252" s="188"/>
      <c r="R252" s="188"/>
      <c r="S252" s="188"/>
      <c r="T252" s="280"/>
      <c r="AT252" s="176" t="s">
        <v>1326</v>
      </c>
      <c r="AU252" s="176" t="s">
        <v>1257</v>
      </c>
    </row>
    <row r="253" spans="2:47" s="186" customFormat="1" ht="27">
      <c r="B253" s="187"/>
      <c r="D253" s="277" t="s">
        <v>1509</v>
      </c>
      <c r="F253" s="306" t="s">
        <v>413</v>
      </c>
      <c r="L253" s="187"/>
      <c r="M253" s="307"/>
      <c r="N253" s="308"/>
      <c r="O253" s="308"/>
      <c r="P253" s="308"/>
      <c r="Q253" s="308"/>
      <c r="R253" s="308"/>
      <c r="S253" s="308"/>
      <c r="T253" s="309"/>
      <c r="AT253" s="176" t="s">
        <v>1509</v>
      </c>
      <c r="AU253" s="176" t="s">
        <v>1257</v>
      </c>
    </row>
    <row r="254" spans="2:12" s="186" customFormat="1" ht="6.95" customHeight="1">
      <c r="B254" s="211"/>
      <c r="C254" s="212"/>
      <c r="D254" s="212"/>
      <c r="E254" s="212"/>
      <c r="F254" s="212"/>
      <c r="G254" s="212"/>
      <c r="H254" s="212"/>
      <c r="I254" s="212"/>
      <c r="J254" s="212"/>
      <c r="K254" s="212"/>
      <c r="L254" s="187"/>
    </row>
  </sheetData>
  <sheetProtection password="CC55" sheet="1"/>
  <autoFilter ref="C82:K253"/>
  <mergeCells count="10">
    <mergeCell ref="E75:H75"/>
    <mergeCell ref="G1:H1"/>
    <mergeCell ref="E45:H45"/>
    <mergeCell ref="E47:H47"/>
    <mergeCell ref="L2:V2"/>
    <mergeCell ref="E7:H7"/>
    <mergeCell ref="E9:H9"/>
    <mergeCell ref="E24:H24"/>
    <mergeCell ref="J51:J52"/>
    <mergeCell ref="E73:H73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7"/>
  <sheetViews>
    <sheetView showGridLines="0" workbookViewId="0" topLeftCell="A1">
      <pane ySplit="1" topLeftCell="A99" activePane="bottomLeft" state="frozen"/>
      <selection pane="bottomLeft" activeCell="F105" sqref="F105"/>
    </sheetView>
  </sheetViews>
  <sheetFormatPr defaultColWidth="9.33203125" defaultRowHeight="13.5"/>
  <cols>
    <col min="1" max="1" width="8.33203125" style="175" customWidth="1"/>
    <col min="2" max="2" width="1.66796875" style="175" customWidth="1"/>
    <col min="3" max="3" width="4.16015625" style="175" customWidth="1"/>
    <col min="4" max="4" width="4.33203125" style="175" customWidth="1"/>
    <col min="5" max="5" width="17.16015625" style="175" customWidth="1"/>
    <col min="6" max="6" width="75" style="175" customWidth="1"/>
    <col min="7" max="7" width="8.66015625" style="175" customWidth="1"/>
    <col min="8" max="8" width="11.16015625" style="175" customWidth="1"/>
    <col min="9" max="9" width="12.66015625" style="175" customWidth="1"/>
    <col min="10" max="10" width="23.5" style="175" customWidth="1"/>
    <col min="11" max="11" width="15.5" style="175" customWidth="1"/>
    <col min="12" max="12" width="9.33203125" style="175" customWidth="1"/>
    <col min="13" max="18" width="9.33203125" style="175" hidden="1" customWidth="1"/>
    <col min="19" max="19" width="8.16015625" style="175" hidden="1" customWidth="1"/>
    <col min="20" max="20" width="29.66015625" style="175" hidden="1" customWidth="1"/>
    <col min="21" max="21" width="16.33203125" style="175" hidden="1" customWidth="1"/>
    <col min="22" max="22" width="12.33203125" style="175" customWidth="1"/>
    <col min="23" max="23" width="16.33203125" style="175" customWidth="1"/>
    <col min="24" max="24" width="12.33203125" style="175" customWidth="1"/>
    <col min="25" max="25" width="15" style="175" customWidth="1"/>
    <col min="26" max="26" width="11" style="175" customWidth="1"/>
    <col min="27" max="27" width="15" style="175" customWidth="1"/>
    <col min="28" max="28" width="16.33203125" style="175" customWidth="1"/>
    <col min="29" max="29" width="11" style="175" customWidth="1"/>
    <col min="30" max="30" width="15" style="175" customWidth="1"/>
    <col min="31" max="31" width="16.33203125" style="175" customWidth="1"/>
    <col min="32" max="43" width="9.33203125" style="175" customWidth="1"/>
    <col min="44" max="65" width="9.33203125" style="175" hidden="1" customWidth="1"/>
    <col min="66" max="16384" width="9.33203125" style="175" customWidth="1"/>
  </cols>
  <sheetData>
    <row r="1" spans="1:70" ht="21.75" customHeight="1">
      <c r="A1" s="89"/>
      <c r="B1" s="8"/>
      <c r="C1" s="8"/>
      <c r="D1" s="9" t="s">
        <v>1173</v>
      </c>
      <c r="E1" s="8"/>
      <c r="F1" s="173" t="s">
        <v>1279</v>
      </c>
      <c r="G1" s="357" t="s">
        <v>1280</v>
      </c>
      <c r="H1" s="357"/>
      <c r="I1" s="8"/>
      <c r="J1" s="173" t="s">
        <v>1281</v>
      </c>
      <c r="K1" s="9" t="s">
        <v>1282</v>
      </c>
      <c r="L1" s="173" t="s">
        <v>1283</v>
      </c>
      <c r="M1" s="173"/>
      <c r="N1" s="173"/>
      <c r="O1" s="173"/>
      <c r="P1" s="173"/>
      <c r="Q1" s="173"/>
      <c r="R1" s="173"/>
      <c r="S1" s="173"/>
      <c r="T1" s="173"/>
      <c r="U1" s="174"/>
      <c r="V1" s="174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</row>
    <row r="2" spans="3:46" ht="36.95" customHeight="1">
      <c r="L2" s="362" t="s">
        <v>1180</v>
      </c>
      <c r="M2" s="363"/>
      <c r="N2" s="363"/>
      <c r="O2" s="363"/>
      <c r="P2" s="363"/>
      <c r="Q2" s="363"/>
      <c r="R2" s="363"/>
      <c r="S2" s="363"/>
      <c r="T2" s="363"/>
      <c r="U2" s="363"/>
      <c r="V2" s="363"/>
      <c r="AT2" s="176" t="s">
        <v>1269</v>
      </c>
    </row>
    <row r="3" spans="2:46" ht="6.95" customHeight="1">
      <c r="B3" s="177"/>
      <c r="C3" s="178"/>
      <c r="D3" s="178"/>
      <c r="E3" s="178"/>
      <c r="F3" s="178"/>
      <c r="G3" s="178"/>
      <c r="H3" s="178"/>
      <c r="I3" s="178"/>
      <c r="J3" s="178"/>
      <c r="K3" s="179"/>
      <c r="AT3" s="176" t="s">
        <v>1257</v>
      </c>
    </row>
    <row r="4" spans="2:46" ht="36.95" customHeight="1">
      <c r="B4" s="180"/>
      <c r="C4" s="181"/>
      <c r="D4" s="182" t="s">
        <v>1284</v>
      </c>
      <c r="E4" s="181"/>
      <c r="F4" s="181"/>
      <c r="G4" s="181"/>
      <c r="H4" s="181"/>
      <c r="I4" s="181"/>
      <c r="J4" s="181"/>
      <c r="K4" s="183"/>
      <c r="M4" s="184" t="s">
        <v>1185</v>
      </c>
      <c r="AT4" s="176" t="s">
        <v>1178</v>
      </c>
    </row>
    <row r="5" spans="2:11" ht="6.95" customHeight="1">
      <c r="B5" s="180"/>
      <c r="C5" s="181"/>
      <c r="D5" s="181"/>
      <c r="E5" s="181"/>
      <c r="F5" s="181"/>
      <c r="G5" s="181"/>
      <c r="H5" s="181"/>
      <c r="I5" s="181"/>
      <c r="J5" s="181"/>
      <c r="K5" s="183"/>
    </row>
    <row r="6" spans="2:11" ht="15">
      <c r="B6" s="180"/>
      <c r="C6" s="181"/>
      <c r="D6" s="185" t="s">
        <v>1191</v>
      </c>
      <c r="E6" s="181"/>
      <c r="F6" s="181"/>
      <c r="G6" s="181"/>
      <c r="H6" s="181"/>
      <c r="I6" s="181"/>
      <c r="J6" s="181"/>
      <c r="K6" s="183"/>
    </row>
    <row r="7" spans="2:11" ht="16.5" customHeight="1">
      <c r="B7" s="180"/>
      <c r="C7" s="181"/>
      <c r="D7" s="181"/>
      <c r="E7" s="358" t="str">
        <f>'Rekapitulace stavby'!K6</f>
        <v>Chlum Sv. Máří - Inženýrské sítě pro 8 RD</v>
      </c>
      <c r="F7" s="359"/>
      <c r="G7" s="359"/>
      <c r="H7" s="359"/>
      <c r="I7" s="181"/>
      <c r="J7" s="181"/>
      <c r="K7" s="183"/>
    </row>
    <row r="8" spans="2:11" s="186" customFormat="1" ht="15">
      <c r="B8" s="187"/>
      <c r="C8" s="188"/>
      <c r="D8" s="185" t="s">
        <v>1285</v>
      </c>
      <c r="E8" s="188"/>
      <c r="F8" s="188"/>
      <c r="G8" s="188"/>
      <c r="H8" s="188"/>
      <c r="I8" s="188"/>
      <c r="J8" s="188"/>
      <c r="K8" s="189"/>
    </row>
    <row r="9" spans="2:11" s="186" customFormat="1" ht="36.95" customHeight="1">
      <c r="B9" s="187"/>
      <c r="C9" s="188"/>
      <c r="D9" s="188"/>
      <c r="E9" s="360" t="s">
        <v>520</v>
      </c>
      <c r="F9" s="361"/>
      <c r="G9" s="361"/>
      <c r="H9" s="361"/>
      <c r="I9" s="188"/>
      <c r="J9" s="188"/>
      <c r="K9" s="189"/>
    </row>
    <row r="10" spans="2:11" s="186" customFormat="1" ht="13.5">
      <c r="B10" s="187"/>
      <c r="C10" s="188"/>
      <c r="D10" s="188"/>
      <c r="E10" s="188"/>
      <c r="F10" s="188"/>
      <c r="G10" s="188"/>
      <c r="H10" s="188"/>
      <c r="I10" s="188"/>
      <c r="J10" s="188"/>
      <c r="K10" s="189"/>
    </row>
    <row r="11" spans="2:11" s="186" customFormat="1" ht="14.45" customHeight="1">
      <c r="B11" s="187"/>
      <c r="C11" s="188"/>
      <c r="D11" s="185" t="s">
        <v>1194</v>
      </c>
      <c r="E11" s="188"/>
      <c r="F11" s="190" t="s">
        <v>1177</v>
      </c>
      <c r="G11" s="188"/>
      <c r="H11" s="188"/>
      <c r="I11" s="185" t="s">
        <v>1195</v>
      </c>
      <c r="J11" s="190" t="s">
        <v>1177</v>
      </c>
      <c r="K11" s="189"/>
    </row>
    <row r="12" spans="2:11" s="186" customFormat="1" ht="14.45" customHeight="1">
      <c r="B12" s="187"/>
      <c r="C12" s="188"/>
      <c r="D12" s="185" t="s">
        <v>1197</v>
      </c>
      <c r="E12" s="188"/>
      <c r="F12" s="190" t="s">
        <v>1198</v>
      </c>
      <c r="G12" s="188"/>
      <c r="H12" s="188"/>
      <c r="I12" s="185" t="s">
        <v>1199</v>
      </c>
      <c r="J12" s="191" t="str">
        <f>'Rekapitulace stavby'!AN8</f>
        <v>3.10.2017</v>
      </c>
      <c r="K12" s="189"/>
    </row>
    <row r="13" spans="2:11" s="186" customFormat="1" ht="10.9" customHeight="1">
      <c r="B13" s="187"/>
      <c r="C13" s="188"/>
      <c r="D13" s="188"/>
      <c r="E13" s="188"/>
      <c r="F13" s="188"/>
      <c r="G13" s="188"/>
      <c r="H13" s="188"/>
      <c r="I13" s="188"/>
      <c r="J13" s="188"/>
      <c r="K13" s="189"/>
    </row>
    <row r="14" spans="2:11" s="186" customFormat="1" ht="14.45" customHeight="1">
      <c r="B14" s="187"/>
      <c r="C14" s="188"/>
      <c r="D14" s="185" t="s">
        <v>1203</v>
      </c>
      <c r="E14" s="188"/>
      <c r="F14" s="188"/>
      <c r="G14" s="188"/>
      <c r="H14" s="188"/>
      <c r="I14" s="185" t="s">
        <v>1204</v>
      </c>
      <c r="J14" s="190" t="str">
        <f>IF('Rekapitulace stavby'!AN10="","",'Rekapitulace stavby'!AN10)</f>
        <v/>
      </c>
      <c r="K14" s="189"/>
    </row>
    <row r="15" spans="2:11" s="186" customFormat="1" ht="18" customHeight="1">
      <c r="B15" s="187"/>
      <c r="C15" s="188"/>
      <c r="D15" s="188"/>
      <c r="E15" s="190" t="str">
        <f>IF('Rekapitulace stavby'!E11="","",'Rekapitulace stavby'!E11)</f>
        <v xml:space="preserve"> </v>
      </c>
      <c r="F15" s="188"/>
      <c r="G15" s="188"/>
      <c r="H15" s="188"/>
      <c r="I15" s="185" t="s">
        <v>1206</v>
      </c>
      <c r="J15" s="190" t="str">
        <f>IF('Rekapitulace stavby'!AN11="","",'Rekapitulace stavby'!AN11)</f>
        <v/>
      </c>
      <c r="K15" s="189"/>
    </row>
    <row r="16" spans="2:11" s="186" customFormat="1" ht="6.95" customHeight="1">
      <c r="B16" s="187"/>
      <c r="C16" s="188"/>
      <c r="D16" s="188"/>
      <c r="E16" s="188"/>
      <c r="F16" s="188"/>
      <c r="G16" s="188"/>
      <c r="H16" s="188"/>
      <c r="I16" s="188"/>
      <c r="J16" s="188"/>
      <c r="K16" s="189"/>
    </row>
    <row r="17" spans="2:11" s="186" customFormat="1" ht="14.45" customHeight="1">
      <c r="B17" s="187"/>
      <c r="C17" s="188"/>
      <c r="D17" s="185" t="s">
        <v>1207</v>
      </c>
      <c r="E17" s="188"/>
      <c r="F17" s="188"/>
      <c r="G17" s="188"/>
      <c r="H17" s="188"/>
      <c r="I17" s="185" t="s">
        <v>1204</v>
      </c>
      <c r="J17" s="190" t="str">
        <f>IF('Rekapitulace stavby'!AN13="Vyplň údaj","",IF('Rekapitulace stavby'!AN13="","",'Rekapitulace stavby'!AN13))</f>
        <v/>
      </c>
      <c r="K17" s="189"/>
    </row>
    <row r="18" spans="2:11" s="186" customFormat="1" ht="18" customHeight="1">
      <c r="B18" s="187"/>
      <c r="C18" s="188"/>
      <c r="D18" s="188"/>
      <c r="E18" s="190" t="str">
        <f>IF('Rekapitulace stavby'!E14="Vyplň údaj","",IF('Rekapitulace stavby'!E14="","",'Rekapitulace stavby'!E14))</f>
        <v/>
      </c>
      <c r="F18" s="188"/>
      <c r="G18" s="188"/>
      <c r="H18" s="188"/>
      <c r="I18" s="185" t="s">
        <v>1206</v>
      </c>
      <c r="J18" s="190" t="str">
        <f>IF('Rekapitulace stavby'!AN14="Vyplň údaj","",IF('Rekapitulace stavby'!AN14="","",'Rekapitulace stavby'!AN14))</f>
        <v/>
      </c>
      <c r="K18" s="189"/>
    </row>
    <row r="19" spans="2:11" s="186" customFormat="1" ht="6.95" customHeight="1">
      <c r="B19" s="187"/>
      <c r="C19" s="188"/>
      <c r="D19" s="188"/>
      <c r="E19" s="188"/>
      <c r="F19" s="188"/>
      <c r="G19" s="188"/>
      <c r="H19" s="188"/>
      <c r="I19" s="188"/>
      <c r="J19" s="188"/>
      <c r="K19" s="189"/>
    </row>
    <row r="20" spans="2:11" s="186" customFormat="1" ht="14.45" customHeight="1">
      <c r="B20" s="187"/>
      <c r="C20" s="188"/>
      <c r="D20" s="185" t="s">
        <v>1209</v>
      </c>
      <c r="E20" s="188"/>
      <c r="F20" s="188"/>
      <c r="G20" s="188"/>
      <c r="H20" s="188"/>
      <c r="I20" s="185" t="s">
        <v>1204</v>
      </c>
      <c r="J20" s="190" t="s">
        <v>1177</v>
      </c>
      <c r="K20" s="189"/>
    </row>
    <row r="21" spans="2:11" s="186" customFormat="1" ht="18" customHeight="1">
      <c r="B21" s="187"/>
      <c r="C21" s="188"/>
      <c r="D21" s="188"/>
      <c r="E21" s="190" t="s">
        <v>1210</v>
      </c>
      <c r="F21" s="188"/>
      <c r="G21" s="188"/>
      <c r="H21" s="188"/>
      <c r="I21" s="185" t="s">
        <v>1206</v>
      </c>
      <c r="J21" s="190" t="s">
        <v>1177</v>
      </c>
      <c r="K21" s="189"/>
    </row>
    <row r="22" spans="2:11" s="186" customFormat="1" ht="6.95" customHeight="1">
      <c r="B22" s="187"/>
      <c r="C22" s="188"/>
      <c r="D22" s="188"/>
      <c r="E22" s="188"/>
      <c r="F22" s="188"/>
      <c r="G22" s="188"/>
      <c r="H22" s="188"/>
      <c r="I22" s="188"/>
      <c r="J22" s="188"/>
      <c r="K22" s="189"/>
    </row>
    <row r="23" spans="2:11" s="186" customFormat="1" ht="14.45" customHeight="1">
      <c r="B23" s="187"/>
      <c r="C23" s="188"/>
      <c r="D23" s="185" t="s">
        <v>1212</v>
      </c>
      <c r="E23" s="188"/>
      <c r="F23" s="188"/>
      <c r="G23" s="188"/>
      <c r="H23" s="188"/>
      <c r="I23" s="188"/>
      <c r="J23" s="188"/>
      <c r="K23" s="189"/>
    </row>
    <row r="24" spans="2:11" s="195" customFormat="1" ht="85.5" customHeight="1">
      <c r="B24" s="192"/>
      <c r="C24" s="193"/>
      <c r="D24" s="193"/>
      <c r="E24" s="364" t="s">
        <v>1287</v>
      </c>
      <c r="F24" s="364"/>
      <c r="G24" s="364"/>
      <c r="H24" s="364"/>
      <c r="I24" s="193"/>
      <c r="J24" s="193"/>
      <c r="K24" s="194"/>
    </row>
    <row r="25" spans="2:11" s="186" customFormat="1" ht="6.95" customHeight="1">
      <c r="B25" s="187"/>
      <c r="C25" s="188"/>
      <c r="D25" s="188"/>
      <c r="E25" s="188"/>
      <c r="F25" s="188"/>
      <c r="G25" s="188"/>
      <c r="H25" s="188"/>
      <c r="I25" s="188"/>
      <c r="J25" s="188"/>
      <c r="K25" s="189"/>
    </row>
    <row r="26" spans="2:11" s="186" customFormat="1" ht="6.95" customHeight="1">
      <c r="B26" s="187"/>
      <c r="C26" s="188"/>
      <c r="D26" s="196"/>
      <c r="E26" s="196"/>
      <c r="F26" s="196"/>
      <c r="G26" s="196"/>
      <c r="H26" s="196"/>
      <c r="I26" s="196"/>
      <c r="J26" s="196"/>
      <c r="K26" s="197"/>
    </row>
    <row r="27" spans="2:11" s="186" customFormat="1" ht="25.35" customHeight="1">
      <c r="B27" s="187"/>
      <c r="C27" s="188"/>
      <c r="D27" s="198" t="s">
        <v>1214</v>
      </c>
      <c r="E27" s="188"/>
      <c r="F27" s="188"/>
      <c r="G27" s="188"/>
      <c r="H27" s="188"/>
      <c r="I27" s="188"/>
      <c r="J27" s="199">
        <f>ROUND(J79,2)</f>
        <v>0</v>
      </c>
      <c r="K27" s="189"/>
    </row>
    <row r="28" spans="2:11" s="186" customFormat="1" ht="6.95" customHeight="1">
      <c r="B28" s="187"/>
      <c r="C28" s="188"/>
      <c r="D28" s="196"/>
      <c r="E28" s="196"/>
      <c r="F28" s="196"/>
      <c r="G28" s="196"/>
      <c r="H28" s="196"/>
      <c r="I28" s="196"/>
      <c r="J28" s="196"/>
      <c r="K28" s="197"/>
    </row>
    <row r="29" spans="2:11" s="186" customFormat="1" ht="14.45" customHeight="1">
      <c r="B29" s="187"/>
      <c r="C29" s="188"/>
      <c r="D29" s="188"/>
      <c r="E29" s="188"/>
      <c r="F29" s="200" t="s">
        <v>1216</v>
      </c>
      <c r="G29" s="188"/>
      <c r="H29" s="188"/>
      <c r="I29" s="200" t="s">
        <v>1215</v>
      </c>
      <c r="J29" s="200" t="s">
        <v>1217</v>
      </c>
      <c r="K29" s="189"/>
    </row>
    <row r="30" spans="2:11" s="186" customFormat="1" ht="14.45" customHeight="1">
      <c r="B30" s="187"/>
      <c r="C30" s="188"/>
      <c r="D30" s="201" t="s">
        <v>1218</v>
      </c>
      <c r="E30" s="201" t="s">
        <v>1219</v>
      </c>
      <c r="F30" s="202">
        <f>ROUND(SUM(BE79:BE126),2)</f>
        <v>0</v>
      </c>
      <c r="G30" s="188"/>
      <c r="H30" s="188"/>
      <c r="I30" s="203">
        <v>0.21</v>
      </c>
      <c r="J30" s="202">
        <f>ROUND(ROUND((SUM(BE79:BE126)),2)*I30,2)</f>
        <v>0</v>
      </c>
      <c r="K30" s="189"/>
    </row>
    <row r="31" spans="2:11" s="186" customFormat="1" ht="14.45" customHeight="1">
      <c r="B31" s="187"/>
      <c r="C31" s="188"/>
      <c r="D31" s="188"/>
      <c r="E31" s="201" t="s">
        <v>1220</v>
      </c>
      <c r="F31" s="202">
        <f>ROUND(SUM(BF79:BF126),2)</f>
        <v>0</v>
      </c>
      <c r="G31" s="188"/>
      <c r="H31" s="188"/>
      <c r="I31" s="203">
        <v>0.15</v>
      </c>
      <c r="J31" s="202">
        <f>ROUND(ROUND((SUM(BF79:BF126)),2)*I31,2)</f>
        <v>0</v>
      </c>
      <c r="K31" s="189"/>
    </row>
    <row r="32" spans="2:11" s="186" customFormat="1" ht="14.45" customHeight="1" hidden="1">
      <c r="B32" s="187"/>
      <c r="C32" s="188"/>
      <c r="D32" s="188"/>
      <c r="E32" s="201" t="s">
        <v>1221</v>
      </c>
      <c r="F32" s="202">
        <f>ROUND(SUM(BG79:BG126),2)</f>
        <v>0</v>
      </c>
      <c r="G32" s="188"/>
      <c r="H32" s="188"/>
      <c r="I32" s="203">
        <v>0.21</v>
      </c>
      <c r="J32" s="202">
        <v>0</v>
      </c>
      <c r="K32" s="189"/>
    </row>
    <row r="33" spans="2:11" s="186" customFormat="1" ht="14.45" customHeight="1" hidden="1">
      <c r="B33" s="187"/>
      <c r="C33" s="188"/>
      <c r="D33" s="188"/>
      <c r="E33" s="201" t="s">
        <v>1222</v>
      </c>
      <c r="F33" s="202">
        <f>ROUND(SUM(BH79:BH126),2)</f>
        <v>0</v>
      </c>
      <c r="G33" s="188"/>
      <c r="H33" s="188"/>
      <c r="I33" s="203">
        <v>0.15</v>
      </c>
      <c r="J33" s="202">
        <v>0</v>
      </c>
      <c r="K33" s="189"/>
    </row>
    <row r="34" spans="2:11" s="186" customFormat="1" ht="14.45" customHeight="1" hidden="1">
      <c r="B34" s="187"/>
      <c r="C34" s="188"/>
      <c r="D34" s="188"/>
      <c r="E34" s="201" t="s">
        <v>1223</v>
      </c>
      <c r="F34" s="202">
        <f>ROUND(SUM(BI79:BI126),2)</f>
        <v>0</v>
      </c>
      <c r="G34" s="188"/>
      <c r="H34" s="188"/>
      <c r="I34" s="203">
        <v>0</v>
      </c>
      <c r="J34" s="202">
        <v>0</v>
      </c>
      <c r="K34" s="189"/>
    </row>
    <row r="35" spans="2:11" s="186" customFormat="1" ht="6.95" customHeight="1">
      <c r="B35" s="187"/>
      <c r="C35" s="188"/>
      <c r="D35" s="188"/>
      <c r="E35" s="188"/>
      <c r="F35" s="188"/>
      <c r="G35" s="188"/>
      <c r="H35" s="188"/>
      <c r="I35" s="188"/>
      <c r="J35" s="188"/>
      <c r="K35" s="189"/>
    </row>
    <row r="36" spans="2:11" s="186" customFormat="1" ht="25.35" customHeight="1">
      <c r="B36" s="187"/>
      <c r="C36" s="204"/>
      <c r="D36" s="205" t="s">
        <v>1224</v>
      </c>
      <c r="E36" s="206"/>
      <c r="F36" s="206"/>
      <c r="G36" s="207" t="s">
        <v>1225</v>
      </c>
      <c r="H36" s="208" t="s">
        <v>1226</v>
      </c>
      <c r="I36" s="206"/>
      <c r="J36" s="209">
        <f>SUM(J27:J34)</f>
        <v>0</v>
      </c>
      <c r="K36" s="210"/>
    </row>
    <row r="37" spans="2:11" s="186" customFormat="1" ht="14.45" customHeight="1">
      <c r="B37" s="211"/>
      <c r="C37" s="212"/>
      <c r="D37" s="212"/>
      <c r="E37" s="212"/>
      <c r="F37" s="212"/>
      <c r="G37" s="212"/>
      <c r="H37" s="212"/>
      <c r="I37" s="212"/>
      <c r="J37" s="212"/>
      <c r="K37" s="213"/>
    </row>
    <row r="41" spans="2:11" s="186" customFormat="1" ht="6.95" customHeight="1">
      <c r="B41" s="214"/>
      <c r="C41" s="215"/>
      <c r="D41" s="215"/>
      <c r="E41" s="215"/>
      <c r="F41" s="215"/>
      <c r="G41" s="215"/>
      <c r="H41" s="215"/>
      <c r="I41" s="215"/>
      <c r="J41" s="215"/>
      <c r="K41" s="216"/>
    </row>
    <row r="42" spans="2:11" s="186" customFormat="1" ht="36.95" customHeight="1">
      <c r="B42" s="187"/>
      <c r="C42" s="182" t="s">
        <v>1288</v>
      </c>
      <c r="D42" s="188"/>
      <c r="E42" s="188"/>
      <c r="F42" s="188"/>
      <c r="G42" s="188"/>
      <c r="H42" s="188"/>
      <c r="I42" s="188"/>
      <c r="J42" s="188"/>
      <c r="K42" s="189"/>
    </row>
    <row r="43" spans="2:11" s="186" customFormat="1" ht="6.95" customHeight="1">
      <c r="B43" s="187"/>
      <c r="C43" s="188"/>
      <c r="D43" s="188"/>
      <c r="E43" s="188"/>
      <c r="F43" s="188"/>
      <c r="G43" s="188"/>
      <c r="H43" s="188"/>
      <c r="I43" s="188"/>
      <c r="J43" s="188"/>
      <c r="K43" s="189"/>
    </row>
    <row r="44" spans="2:11" s="186" customFormat="1" ht="14.45" customHeight="1">
      <c r="B44" s="187"/>
      <c r="C44" s="185" t="s">
        <v>1191</v>
      </c>
      <c r="D44" s="188"/>
      <c r="E44" s="188"/>
      <c r="F44" s="188"/>
      <c r="G44" s="188"/>
      <c r="H44" s="188"/>
      <c r="I44" s="188"/>
      <c r="J44" s="188"/>
      <c r="K44" s="189"/>
    </row>
    <row r="45" spans="2:11" s="186" customFormat="1" ht="16.5" customHeight="1">
      <c r="B45" s="187"/>
      <c r="C45" s="188"/>
      <c r="D45" s="188"/>
      <c r="E45" s="358" t="str">
        <f>E7</f>
        <v>Chlum Sv. Máří - Inženýrské sítě pro 8 RD</v>
      </c>
      <c r="F45" s="359"/>
      <c r="G45" s="359"/>
      <c r="H45" s="359"/>
      <c r="I45" s="188"/>
      <c r="J45" s="188"/>
      <c r="K45" s="189"/>
    </row>
    <row r="46" spans="2:11" s="186" customFormat="1" ht="14.45" customHeight="1">
      <c r="B46" s="187"/>
      <c r="C46" s="185" t="s">
        <v>1285</v>
      </c>
      <c r="D46" s="188"/>
      <c r="E46" s="188"/>
      <c r="F46" s="188"/>
      <c r="G46" s="188"/>
      <c r="H46" s="188"/>
      <c r="I46" s="188"/>
      <c r="J46" s="188"/>
      <c r="K46" s="189"/>
    </row>
    <row r="47" spans="2:11" s="186" customFormat="1" ht="17.25" customHeight="1">
      <c r="B47" s="187"/>
      <c r="C47" s="188"/>
      <c r="D47" s="188"/>
      <c r="E47" s="360" t="str">
        <f>E9</f>
        <v>SO 06 - Přípojka NN pro ČSOV</v>
      </c>
      <c r="F47" s="361"/>
      <c r="G47" s="361"/>
      <c r="H47" s="361"/>
      <c r="I47" s="188"/>
      <c r="J47" s="188"/>
      <c r="K47" s="189"/>
    </row>
    <row r="48" spans="2:11" s="186" customFormat="1" ht="6.95" customHeight="1">
      <c r="B48" s="187"/>
      <c r="C48" s="188"/>
      <c r="D48" s="188"/>
      <c r="E48" s="188"/>
      <c r="F48" s="188"/>
      <c r="G48" s="188"/>
      <c r="H48" s="188"/>
      <c r="I48" s="188"/>
      <c r="J48" s="188"/>
      <c r="K48" s="189"/>
    </row>
    <row r="49" spans="2:11" s="186" customFormat="1" ht="18" customHeight="1">
      <c r="B49" s="187"/>
      <c r="C49" s="185" t="s">
        <v>1197</v>
      </c>
      <c r="D49" s="188"/>
      <c r="E49" s="188"/>
      <c r="F49" s="190" t="str">
        <f>F12</f>
        <v>Chlum Sv. Máří</v>
      </c>
      <c r="G49" s="188"/>
      <c r="H49" s="188"/>
      <c r="I49" s="185" t="s">
        <v>1199</v>
      </c>
      <c r="J49" s="191" t="str">
        <f>IF(J12="","",J12)</f>
        <v>3.10.2017</v>
      </c>
      <c r="K49" s="189"/>
    </row>
    <row r="50" spans="2:11" s="186" customFormat="1" ht="6.95" customHeight="1">
      <c r="B50" s="187"/>
      <c r="C50" s="188"/>
      <c r="D50" s="188"/>
      <c r="E50" s="188"/>
      <c r="F50" s="188"/>
      <c r="G50" s="188"/>
      <c r="H50" s="188"/>
      <c r="I50" s="188"/>
      <c r="J50" s="188"/>
      <c r="K50" s="189"/>
    </row>
    <row r="51" spans="2:11" s="186" customFormat="1" ht="15">
      <c r="B51" s="187"/>
      <c r="C51" s="185" t="s">
        <v>1203</v>
      </c>
      <c r="D51" s="188"/>
      <c r="E51" s="188"/>
      <c r="F51" s="190" t="str">
        <f>E15</f>
        <v xml:space="preserve"> </v>
      </c>
      <c r="G51" s="188"/>
      <c r="H51" s="188"/>
      <c r="I51" s="185" t="s">
        <v>1209</v>
      </c>
      <c r="J51" s="364" t="str">
        <f>E21</f>
        <v>KV ENGINEERING s.r.o.</v>
      </c>
      <c r="K51" s="189"/>
    </row>
    <row r="52" spans="2:11" s="186" customFormat="1" ht="14.45" customHeight="1">
      <c r="B52" s="187"/>
      <c r="C52" s="185" t="s">
        <v>1207</v>
      </c>
      <c r="D52" s="188"/>
      <c r="E52" s="188"/>
      <c r="F52" s="190" t="str">
        <f>IF(E18="","",E18)</f>
        <v/>
      </c>
      <c r="G52" s="188"/>
      <c r="H52" s="188"/>
      <c r="I52" s="188"/>
      <c r="J52" s="365"/>
      <c r="K52" s="189"/>
    </row>
    <row r="53" spans="2:11" s="186" customFormat="1" ht="10.35" customHeight="1">
      <c r="B53" s="187"/>
      <c r="C53" s="188"/>
      <c r="D53" s="188"/>
      <c r="E53" s="188"/>
      <c r="F53" s="188"/>
      <c r="G53" s="188"/>
      <c r="H53" s="188"/>
      <c r="I53" s="188"/>
      <c r="J53" s="188"/>
      <c r="K53" s="189"/>
    </row>
    <row r="54" spans="2:11" s="186" customFormat="1" ht="29.25" customHeight="1">
      <c r="B54" s="187"/>
      <c r="C54" s="217" t="s">
        <v>1289</v>
      </c>
      <c r="D54" s="204"/>
      <c r="E54" s="204"/>
      <c r="F54" s="204"/>
      <c r="G54" s="204"/>
      <c r="H54" s="204"/>
      <c r="I54" s="204"/>
      <c r="J54" s="218" t="s">
        <v>1290</v>
      </c>
      <c r="K54" s="219"/>
    </row>
    <row r="55" spans="2:11" s="186" customFormat="1" ht="10.35" customHeight="1">
      <c r="B55" s="187"/>
      <c r="C55" s="188"/>
      <c r="D55" s="188"/>
      <c r="E55" s="188"/>
      <c r="F55" s="188"/>
      <c r="G55" s="188"/>
      <c r="H55" s="188"/>
      <c r="I55" s="188"/>
      <c r="J55" s="188"/>
      <c r="K55" s="189"/>
    </row>
    <row r="56" spans="2:47" s="186" customFormat="1" ht="29.25" customHeight="1">
      <c r="B56" s="187"/>
      <c r="C56" s="220" t="s">
        <v>1291</v>
      </c>
      <c r="D56" s="188"/>
      <c r="E56" s="188"/>
      <c r="F56" s="188"/>
      <c r="G56" s="188"/>
      <c r="H56" s="188"/>
      <c r="I56" s="188"/>
      <c r="J56" s="199">
        <f>J79</f>
        <v>0</v>
      </c>
      <c r="K56" s="189"/>
      <c r="AU56" s="176" t="s">
        <v>1292</v>
      </c>
    </row>
    <row r="57" spans="2:11" s="227" customFormat="1" ht="24.95" customHeight="1">
      <c r="B57" s="221"/>
      <c r="C57" s="222"/>
      <c r="D57" s="223" t="s">
        <v>1649</v>
      </c>
      <c r="E57" s="224"/>
      <c r="F57" s="224"/>
      <c r="G57" s="224"/>
      <c r="H57" s="224"/>
      <c r="I57" s="224"/>
      <c r="J57" s="225">
        <f>J80</f>
        <v>0</v>
      </c>
      <c r="K57" s="226"/>
    </row>
    <row r="58" spans="2:11" s="234" customFormat="1" ht="19.9" customHeight="1">
      <c r="B58" s="228"/>
      <c r="C58" s="229"/>
      <c r="D58" s="230" t="s">
        <v>521</v>
      </c>
      <c r="E58" s="231"/>
      <c r="F58" s="231"/>
      <c r="G58" s="231"/>
      <c r="H58" s="231"/>
      <c r="I58" s="231"/>
      <c r="J58" s="232">
        <f>J81</f>
        <v>0</v>
      </c>
      <c r="K58" s="233"/>
    </row>
    <row r="59" spans="2:11" s="234" customFormat="1" ht="19.9" customHeight="1">
      <c r="B59" s="228"/>
      <c r="C59" s="229"/>
      <c r="D59" s="230" t="s">
        <v>522</v>
      </c>
      <c r="E59" s="231"/>
      <c r="F59" s="231"/>
      <c r="G59" s="231"/>
      <c r="H59" s="231"/>
      <c r="I59" s="231"/>
      <c r="J59" s="232">
        <f>J114</f>
        <v>0</v>
      </c>
      <c r="K59" s="233"/>
    </row>
    <row r="60" spans="2:11" s="186" customFormat="1" ht="21.75" customHeight="1">
      <c r="B60" s="187"/>
      <c r="C60" s="188"/>
      <c r="D60" s="188"/>
      <c r="E60" s="188"/>
      <c r="F60" s="188"/>
      <c r="G60" s="188"/>
      <c r="H60" s="188"/>
      <c r="I60" s="188"/>
      <c r="J60" s="188"/>
      <c r="K60" s="189"/>
    </row>
    <row r="61" spans="2:11" s="186" customFormat="1" ht="6.95" customHeight="1">
      <c r="B61" s="211"/>
      <c r="C61" s="212"/>
      <c r="D61" s="212"/>
      <c r="E61" s="212"/>
      <c r="F61" s="212"/>
      <c r="G61" s="212"/>
      <c r="H61" s="212"/>
      <c r="I61" s="212"/>
      <c r="J61" s="212"/>
      <c r="K61" s="213"/>
    </row>
    <row r="65" spans="2:12" s="186" customFormat="1" ht="6.95" customHeight="1">
      <c r="B65" s="214"/>
      <c r="C65" s="215"/>
      <c r="D65" s="215"/>
      <c r="E65" s="215"/>
      <c r="F65" s="215"/>
      <c r="G65" s="215"/>
      <c r="H65" s="215"/>
      <c r="I65" s="215"/>
      <c r="J65" s="215"/>
      <c r="K65" s="215"/>
      <c r="L65" s="187"/>
    </row>
    <row r="66" spans="2:12" s="186" customFormat="1" ht="36.95" customHeight="1">
      <c r="B66" s="187"/>
      <c r="C66" s="235" t="s">
        <v>1301</v>
      </c>
      <c r="L66" s="187"/>
    </row>
    <row r="67" spans="2:12" s="186" customFormat="1" ht="6.95" customHeight="1">
      <c r="B67" s="187"/>
      <c r="L67" s="187"/>
    </row>
    <row r="68" spans="2:12" s="186" customFormat="1" ht="14.45" customHeight="1">
      <c r="B68" s="187"/>
      <c r="C68" s="236" t="s">
        <v>1191</v>
      </c>
      <c r="L68" s="187"/>
    </row>
    <row r="69" spans="2:12" s="186" customFormat="1" ht="16.5" customHeight="1">
      <c r="B69" s="187"/>
      <c r="E69" s="366" t="str">
        <f>E7</f>
        <v>Chlum Sv. Máří - Inženýrské sítě pro 8 RD</v>
      </c>
      <c r="F69" s="367"/>
      <c r="G69" s="367"/>
      <c r="H69" s="367"/>
      <c r="L69" s="187"/>
    </row>
    <row r="70" spans="2:12" s="186" customFormat="1" ht="14.45" customHeight="1">
      <c r="B70" s="187"/>
      <c r="C70" s="236" t="s">
        <v>1285</v>
      </c>
      <c r="L70" s="187"/>
    </row>
    <row r="71" spans="2:12" s="186" customFormat="1" ht="17.25" customHeight="1">
      <c r="B71" s="187"/>
      <c r="E71" s="355" t="str">
        <f>E9</f>
        <v>SO 06 - Přípojka NN pro ČSOV</v>
      </c>
      <c r="F71" s="356"/>
      <c r="G71" s="356"/>
      <c r="H71" s="356"/>
      <c r="L71" s="187"/>
    </row>
    <row r="72" spans="2:12" s="186" customFormat="1" ht="6.95" customHeight="1">
      <c r="B72" s="187"/>
      <c r="L72" s="187"/>
    </row>
    <row r="73" spans="2:12" s="186" customFormat="1" ht="18" customHeight="1">
      <c r="B73" s="187"/>
      <c r="C73" s="236" t="s">
        <v>1197</v>
      </c>
      <c r="F73" s="237" t="str">
        <f>F12</f>
        <v>Chlum Sv. Máří</v>
      </c>
      <c r="I73" s="236" t="s">
        <v>1199</v>
      </c>
      <c r="J73" s="238" t="str">
        <f>IF(J12="","",J12)</f>
        <v>3.10.2017</v>
      </c>
      <c r="L73" s="187"/>
    </row>
    <row r="74" spans="2:12" s="186" customFormat="1" ht="6.95" customHeight="1">
      <c r="B74" s="187"/>
      <c r="L74" s="187"/>
    </row>
    <row r="75" spans="2:12" s="186" customFormat="1" ht="15">
      <c r="B75" s="187"/>
      <c r="C75" s="236" t="s">
        <v>1203</v>
      </c>
      <c r="F75" s="237" t="str">
        <f>E15</f>
        <v xml:space="preserve"> </v>
      </c>
      <c r="I75" s="236" t="s">
        <v>1209</v>
      </c>
      <c r="J75" s="237" t="str">
        <f>E21</f>
        <v>KV ENGINEERING s.r.o.</v>
      </c>
      <c r="L75" s="187"/>
    </row>
    <row r="76" spans="2:12" s="186" customFormat="1" ht="14.45" customHeight="1">
      <c r="B76" s="187"/>
      <c r="C76" s="236" t="s">
        <v>1207</v>
      </c>
      <c r="F76" s="237" t="str">
        <f>IF(E18="","",E18)</f>
        <v/>
      </c>
      <c r="L76" s="187"/>
    </row>
    <row r="77" spans="2:12" s="186" customFormat="1" ht="10.35" customHeight="1">
      <c r="B77" s="187"/>
      <c r="L77" s="187"/>
    </row>
    <row r="78" spans="2:20" s="246" customFormat="1" ht="29.25" customHeight="1">
      <c r="B78" s="239"/>
      <c r="C78" s="240" t="s">
        <v>1302</v>
      </c>
      <c r="D78" s="241" t="s">
        <v>1233</v>
      </c>
      <c r="E78" s="241" t="s">
        <v>1229</v>
      </c>
      <c r="F78" s="241" t="s">
        <v>1303</v>
      </c>
      <c r="G78" s="241" t="s">
        <v>1304</v>
      </c>
      <c r="H78" s="241" t="s">
        <v>1305</v>
      </c>
      <c r="I78" s="241" t="s">
        <v>1306</v>
      </c>
      <c r="J78" s="241" t="s">
        <v>1290</v>
      </c>
      <c r="K78" s="242" t="s">
        <v>1307</v>
      </c>
      <c r="L78" s="239"/>
      <c r="M78" s="243" t="s">
        <v>1308</v>
      </c>
      <c r="N78" s="244" t="s">
        <v>1218</v>
      </c>
      <c r="O78" s="244" t="s">
        <v>1309</v>
      </c>
      <c r="P78" s="244" t="s">
        <v>1310</v>
      </c>
      <c r="Q78" s="244" t="s">
        <v>1311</v>
      </c>
      <c r="R78" s="244" t="s">
        <v>1312</v>
      </c>
      <c r="S78" s="244" t="s">
        <v>1313</v>
      </c>
      <c r="T78" s="245" t="s">
        <v>1314</v>
      </c>
    </row>
    <row r="79" spans="2:63" s="186" customFormat="1" ht="29.25" customHeight="1">
      <c r="B79" s="187"/>
      <c r="C79" s="247" t="s">
        <v>1291</v>
      </c>
      <c r="J79" s="248">
        <f>BK79</f>
        <v>0</v>
      </c>
      <c r="L79" s="187"/>
      <c r="M79" s="249"/>
      <c r="N79" s="196"/>
      <c r="O79" s="196"/>
      <c r="P79" s="250">
        <f>P80</f>
        <v>0</v>
      </c>
      <c r="Q79" s="196"/>
      <c r="R79" s="250">
        <f>R80</f>
        <v>4.084700000000001</v>
      </c>
      <c r="S79" s="196"/>
      <c r="T79" s="251">
        <f>T80</f>
        <v>0</v>
      </c>
      <c r="AT79" s="176" t="s">
        <v>1247</v>
      </c>
      <c r="AU79" s="176" t="s">
        <v>1292</v>
      </c>
      <c r="BK79" s="252">
        <f>BK80</f>
        <v>0</v>
      </c>
    </row>
    <row r="80" spans="2:63" s="254" customFormat="1" ht="37.35" customHeight="1">
      <c r="B80" s="253"/>
      <c r="D80" s="255" t="s">
        <v>1247</v>
      </c>
      <c r="E80" s="256" t="s">
        <v>1382</v>
      </c>
      <c r="F80" s="256" t="s">
        <v>1929</v>
      </c>
      <c r="J80" s="257">
        <f>BK80</f>
        <v>0</v>
      </c>
      <c r="L80" s="253"/>
      <c r="M80" s="258"/>
      <c r="N80" s="259"/>
      <c r="O80" s="259"/>
      <c r="P80" s="260">
        <f>P81+P114</f>
        <v>0</v>
      </c>
      <c r="Q80" s="259"/>
      <c r="R80" s="260">
        <f>R81+R114</f>
        <v>4.084700000000001</v>
      </c>
      <c r="S80" s="259"/>
      <c r="T80" s="261">
        <f>T81+T114</f>
        <v>0</v>
      </c>
      <c r="AR80" s="255" t="s">
        <v>1196</v>
      </c>
      <c r="AT80" s="262" t="s">
        <v>1247</v>
      </c>
      <c r="AU80" s="262" t="s">
        <v>1248</v>
      </c>
      <c r="AY80" s="255" t="s">
        <v>1317</v>
      </c>
      <c r="BK80" s="263">
        <f>BK81+BK114</f>
        <v>0</v>
      </c>
    </row>
    <row r="81" spans="2:63" s="254" customFormat="1" ht="19.9" customHeight="1">
      <c r="B81" s="253"/>
      <c r="D81" s="255" t="s">
        <v>1247</v>
      </c>
      <c r="E81" s="264" t="s">
        <v>523</v>
      </c>
      <c r="F81" s="264" t="s">
        <v>524</v>
      </c>
      <c r="J81" s="265">
        <f>BK81</f>
        <v>0</v>
      </c>
      <c r="L81" s="253"/>
      <c r="M81" s="258"/>
      <c r="N81" s="259"/>
      <c r="O81" s="259"/>
      <c r="P81" s="260">
        <f>SUM(P82:P113)</f>
        <v>0</v>
      </c>
      <c r="Q81" s="259"/>
      <c r="R81" s="260">
        <f>SUM(R82:R113)</f>
        <v>0.0229</v>
      </c>
      <c r="S81" s="259"/>
      <c r="T81" s="261">
        <f>SUM(T82:T113)</f>
        <v>0</v>
      </c>
      <c r="AR81" s="255" t="s">
        <v>1196</v>
      </c>
      <c r="AT81" s="262" t="s">
        <v>1247</v>
      </c>
      <c r="AU81" s="262" t="s">
        <v>1196</v>
      </c>
      <c r="AY81" s="255" t="s">
        <v>1317</v>
      </c>
      <c r="BK81" s="263">
        <f>SUM(BK82:BK113)</f>
        <v>0</v>
      </c>
    </row>
    <row r="82" spans="2:65" s="186" customFormat="1" ht="25.5" customHeight="1">
      <c r="B82" s="187"/>
      <c r="C82" s="266" t="s">
        <v>1196</v>
      </c>
      <c r="D82" s="266" t="s">
        <v>1319</v>
      </c>
      <c r="E82" s="267" t="s">
        <v>525</v>
      </c>
      <c r="F82" s="268" t="s">
        <v>526</v>
      </c>
      <c r="G82" s="269" t="s">
        <v>1391</v>
      </c>
      <c r="H82" s="270">
        <v>16</v>
      </c>
      <c r="I82" s="91"/>
      <c r="J82" s="271">
        <f>ROUND(I82*H82,2)</f>
        <v>0</v>
      </c>
      <c r="K82" s="268" t="s">
        <v>1323</v>
      </c>
      <c r="L82" s="187"/>
      <c r="M82" s="272" t="s">
        <v>1177</v>
      </c>
      <c r="N82" s="273" t="s">
        <v>1219</v>
      </c>
      <c r="O82" s="188"/>
      <c r="P82" s="274">
        <f>O82*H82</f>
        <v>0</v>
      </c>
      <c r="Q82" s="274">
        <v>0</v>
      </c>
      <c r="R82" s="274">
        <f>Q82*H82</f>
        <v>0</v>
      </c>
      <c r="S82" s="274">
        <v>0</v>
      </c>
      <c r="T82" s="275">
        <f>S82*H82</f>
        <v>0</v>
      </c>
      <c r="AR82" s="176" t="s">
        <v>1626</v>
      </c>
      <c r="AT82" s="176" t="s">
        <v>1319</v>
      </c>
      <c r="AU82" s="176" t="s">
        <v>1257</v>
      </c>
      <c r="AY82" s="176" t="s">
        <v>1317</v>
      </c>
      <c r="BE82" s="276">
        <f>IF(N82="základní",J82,0)</f>
        <v>0</v>
      </c>
      <c r="BF82" s="276">
        <f>IF(N82="snížená",J82,0)</f>
        <v>0</v>
      </c>
      <c r="BG82" s="276">
        <f>IF(N82="zákl. přenesená",J82,0)</f>
        <v>0</v>
      </c>
      <c r="BH82" s="276">
        <f>IF(N82="sníž. přenesená",J82,0)</f>
        <v>0</v>
      </c>
      <c r="BI82" s="276">
        <f>IF(N82="nulová",J82,0)</f>
        <v>0</v>
      </c>
      <c r="BJ82" s="176" t="s">
        <v>1196</v>
      </c>
      <c r="BK82" s="276">
        <f>ROUND(I82*H82,2)</f>
        <v>0</v>
      </c>
      <c r="BL82" s="176" t="s">
        <v>1626</v>
      </c>
      <c r="BM82" s="176" t="s">
        <v>1196</v>
      </c>
    </row>
    <row r="83" spans="2:47" s="186" customFormat="1" ht="13.5">
      <c r="B83" s="187"/>
      <c r="D83" s="277" t="s">
        <v>1326</v>
      </c>
      <c r="F83" s="278" t="s">
        <v>527</v>
      </c>
      <c r="I83" s="92"/>
      <c r="L83" s="187"/>
      <c r="M83" s="279"/>
      <c r="N83" s="188"/>
      <c r="O83" s="188"/>
      <c r="P83" s="188"/>
      <c r="Q83" s="188"/>
      <c r="R83" s="188"/>
      <c r="S83" s="188"/>
      <c r="T83" s="280"/>
      <c r="AT83" s="176" t="s">
        <v>1326</v>
      </c>
      <c r="AU83" s="176" t="s">
        <v>1257</v>
      </c>
    </row>
    <row r="84" spans="2:65" s="186" customFormat="1" ht="25.5" customHeight="1">
      <c r="B84" s="187"/>
      <c r="C84" s="266" t="s">
        <v>1257</v>
      </c>
      <c r="D84" s="266" t="s">
        <v>1319</v>
      </c>
      <c r="E84" s="267" t="s">
        <v>528</v>
      </c>
      <c r="F84" s="268" t="s">
        <v>529</v>
      </c>
      <c r="G84" s="269" t="s">
        <v>1391</v>
      </c>
      <c r="H84" s="270">
        <v>4</v>
      </c>
      <c r="I84" s="91"/>
      <c r="J84" s="271">
        <f>ROUND(I84*H84,2)</f>
        <v>0</v>
      </c>
      <c r="K84" s="268" t="s">
        <v>1323</v>
      </c>
      <c r="L84" s="187"/>
      <c r="M84" s="272" t="s">
        <v>1177</v>
      </c>
      <c r="N84" s="273" t="s">
        <v>1219</v>
      </c>
      <c r="O84" s="188"/>
      <c r="P84" s="274">
        <f>O84*H84</f>
        <v>0</v>
      </c>
      <c r="Q84" s="274">
        <v>0</v>
      </c>
      <c r="R84" s="274">
        <f>Q84*H84</f>
        <v>0</v>
      </c>
      <c r="S84" s="274">
        <v>0</v>
      </c>
      <c r="T84" s="275">
        <f>S84*H84</f>
        <v>0</v>
      </c>
      <c r="AR84" s="176" t="s">
        <v>1626</v>
      </c>
      <c r="AT84" s="176" t="s">
        <v>1319</v>
      </c>
      <c r="AU84" s="176" t="s">
        <v>1257</v>
      </c>
      <c r="AY84" s="176" t="s">
        <v>1317</v>
      </c>
      <c r="BE84" s="276">
        <f>IF(N84="základní",J84,0)</f>
        <v>0</v>
      </c>
      <c r="BF84" s="276">
        <f>IF(N84="snížená",J84,0)</f>
        <v>0</v>
      </c>
      <c r="BG84" s="276">
        <f>IF(N84="zákl. přenesená",J84,0)</f>
        <v>0</v>
      </c>
      <c r="BH84" s="276">
        <f>IF(N84="sníž. přenesená",J84,0)</f>
        <v>0</v>
      </c>
      <c r="BI84" s="276">
        <f>IF(N84="nulová",J84,0)</f>
        <v>0</v>
      </c>
      <c r="BJ84" s="176" t="s">
        <v>1196</v>
      </c>
      <c r="BK84" s="276">
        <f>ROUND(I84*H84,2)</f>
        <v>0</v>
      </c>
      <c r="BL84" s="176" t="s">
        <v>1626</v>
      </c>
      <c r="BM84" s="176" t="s">
        <v>1257</v>
      </c>
    </row>
    <row r="85" spans="2:47" s="186" customFormat="1" ht="13.5">
      <c r="B85" s="187"/>
      <c r="D85" s="277" t="s">
        <v>1326</v>
      </c>
      <c r="F85" s="278" t="s">
        <v>530</v>
      </c>
      <c r="I85" s="92"/>
      <c r="L85" s="187"/>
      <c r="M85" s="279"/>
      <c r="N85" s="188"/>
      <c r="O85" s="188"/>
      <c r="P85" s="188"/>
      <c r="Q85" s="188"/>
      <c r="R85" s="188"/>
      <c r="S85" s="188"/>
      <c r="T85" s="280"/>
      <c r="AT85" s="176" t="s">
        <v>1326</v>
      </c>
      <c r="AU85" s="176" t="s">
        <v>1257</v>
      </c>
    </row>
    <row r="86" spans="2:65" s="186" customFormat="1" ht="16.5" customHeight="1">
      <c r="B86" s="187"/>
      <c r="C86" s="266" t="s">
        <v>1329</v>
      </c>
      <c r="D86" s="266" t="s">
        <v>1319</v>
      </c>
      <c r="E86" s="267" t="s">
        <v>531</v>
      </c>
      <c r="F86" s="268" t="s">
        <v>532</v>
      </c>
      <c r="G86" s="269" t="s">
        <v>1391</v>
      </c>
      <c r="H86" s="270">
        <v>3</v>
      </c>
      <c r="I86" s="91"/>
      <c r="J86" s="271">
        <f>ROUND(I86*H86,2)</f>
        <v>0</v>
      </c>
      <c r="K86" s="268" t="s">
        <v>1323</v>
      </c>
      <c r="L86" s="187"/>
      <c r="M86" s="272" t="s">
        <v>1177</v>
      </c>
      <c r="N86" s="273" t="s">
        <v>1219</v>
      </c>
      <c r="O86" s="188"/>
      <c r="P86" s="274">
        <f>O86*H86</f>
        <v>0</v>
      </c>
      <c r="Q86" s="274">
        <v>0</v>
      </c>
      <c r="R86" s="274">
        <f>Q86*H86</f>
        <v>0</v>
      </c>
      <c r="S86" s="274">
        <v>0</v>
      </c>
      <c r="T86" s="275">
        <f>S86*H86</f>
        <v>0</v>
      </c>
      <c r="AR86" s="176" t="s">
        <v>1626</v>
      </c>
      <c r="AT86" s="176" t="s">
        <v>1319</v>
      </c>
      <c r="AU86" s="176" t="s">
        <v>1257</v>
      </c>
      <c r="AY86" s="176" t="s">
        <v>1317</v>
      </c>
      <c r="BE86" s="276">
        <f>IF(N86="základní",J86,0)</f>
        <v>0</v>
      </c>
      <c r="BF86" s="276">
        <f>IF(N86="snížená",J86,0)</f>
        <v>0</v>
      </c>
      <c r="BG86" s="276">
        <f>IF(N86="zákl. přenesená",J86,0)</f>
        <v>0</v>
      </c>
      <c r="BH86" s="276">
        <f>IF(N86="sníž. přenesená",J86,0)</f>
        <v>0</v>
      </c>
      <c r="BI86" s="276">
        <f>IF(N86="nulová",J86,0)</f>
        <v>0</v>
      </c>
      <c r="BJ86" s="176" t="s">
        <v>1196</v>
      </c>
      <c r="BK86" s="276">
        <f>ROUND(I86*H86,2)</f>
        <v>0</v>
      </c>
      <c r="BL86" s="176" t="s">
        <v>1626</v>
      </c>
      <c r="BM86" s="176" t="s">
        <v>1329</v>
      </c>
    </row>
    <row r="87" spans="2:47" s="186" customFormat="1" ht="13.5">
      <c r="B87" s="187"/>
      <c r="D87" s="277" t="s">
        <v>1326</v>
      </c>
      <c r="F87" s="278" t="s">
        <v>532</v>
      </c>
      <c r="I87" s="92"/>
      <c r="L87" s="187"/>
      <c r="M87" s="279"/>
      <c r="N87" s="188"/>
      <c r="O87" s="188"/>
      <c r="P87" s="188"/>
      <c r="Q87" s="188"/>
      <c r="R87" s="188"/>
      <c r="S87" s="188"/>
      <c r="T87" s="280"/>
      <c r="AT87" s="176" t="s">
        <v>1326</v>
      </c>
      <c r="AU87" s="176" t="s">
        <v>1257</v>
      </c>
    </row>
    <row r="88" spans="2:65" s="186" customFormat="1" ht="16.5" customHeight="1">
      <c r="B88" s="187"/>
      <c r="C88" s="297" t="s">
        <v>1324</v>
      </c>
      <c r="D88" s="297" t="s">
        <v>1382</v>
      </c>
      <c r="E88" s="298" t="s">
        <v>533</v>
      </c>
      <c r="F88" s="299" t="s">
        <v>534</v>
      </c>
      <c r="G88" s="300" t="s">
        <v>1391</v>
      </c>
      <c r="H88" s="301">
        <v>3</v>
      </c>
      <c r="I88" s="95"/>
      <c r="J88" s="302">
        <f>ROUND(I88*H88,2)</f>
        <v>0</v>
      </c>
      <c r="K88" s="299" t="s">
        <v>1177</v>
      </c>
      <c r="L88" s="303"/>
      <c r="M88" s="304" t="s">
        <v>1177</v>
      </c>
      <c r="N88" s="305" t="s">
        <v>1219</v>
      </c>
      <c r="O88" s="188"/>
      <c r="P88" s="274">
        <f>O88*H88</f>
        <v>0</v>
      </c>
      <c r="Q88" s="274">
        <v>0</v>
      </c>
      <c r="R88" s="274">
        <f>Q88*H88</f>
        <v>0</v>
      </c>
      <c r="S88" s="274">
        <v>0</v>
      </c>
      <c r="T88" s="275">
        <f>S88*H88</f>
        <v>0</v>
      </c>
      <c r="AR88" s="176" t="s">
        <v>1940</v>
      </c>
      <c r="AT88" s="176" t="s">
        <v>1382</v>
      </c>
      <c r="AU88" s="176" t="s">
        <v>1257</v>
      </c>
      <c r="AY88" s="176" t="s">
        <v>1317</v>
      </c>
      <c r="BE88" s="276">
        <f>IF(N88="základní",J88,0)</f>
        <v>0</v>
      </c>
      <c r="BF88" s="276">
        <f>IF(N88="snížená",J88,0)</f>
        <v>0</v>
      </c>
      <c r="BG88" s="276">
        <f>IF(N88="zákl. přenesená",J88,0)</f>
        <v>0</v>
      </c>
      <c r="BH88" s="276">
        <f>IF(N88="sníž. přenesená",J88,0)</f>
        <v>0</v>
      </c>
      <c r="BI88" s="276">
        <f>IF(N88="nulová",J88,0)</f>
        <v>0</v>
      </c>
      <c r="BJ88" s="176" t="s">
        <v>1196</v>
      </c>
      <c r="BK88" s="276">
        <f>ROUND(I88*H88,2)</f>
        <v>0</v>
      </c>
      <c r="BL88" s="176" t="s">
        <v>1626</v>
      </c>
      <c r="BM88" s="176" t="s">
        <v>1324</v>
      </c>
    </row>
    <row r="89" spans="2:47" s="186" customFormat="1" ht="13.5">
      <c r="B89" s="187"/>
      <c r="D89" s="277" t="s">
        <v>1326</v>
      </c>
      <c r="F89" s="278" t="s">
        <v>534</v>
      </c>
      <c r="I89" s="92"/>
      <c r="L89" s="187"/>
      <c r="M89" s="279"/>
      <c r="N89" s="188"/>
      <c r="O89" s="188"/>
      <c r="P89" s="188"/>
      <c r="Q89" s="188"/>
      <c r="R89" s="188"/>
      <c r="S89" s="188"/>
      <c r="T89" s="280"/>
      <c r="AT89" s="176" t="s">
        <v>1326</v>
      </c>
      <c r="AU89" s="176" t="s">
        <v>1257</v>
      </c>
    </row>
    <row r="90" spans="2:65" s="186" customFormat="1" ht="16.5" customHeight="1">
      <c r="B90" s="187"/>
      <c r="C90" s="266" t="s">
        <v>1342</v>
      </c>
      <c r="D90" s="266" t="s">
        <v>1319</v>
      </c>
      <c r="E90" s="267" t="s">
        <v>535</v>
      </c>
      <c r="F90" s="268" t="s">
        <v>536</v>
      </c>
      <c r="G90" s="269" t="s">
        <v>1391</v>
      </c>
      <c r="H90" s="270">
        <v>1</v>
      </c>
      <c r="I90" s="91"/>
      <c r="J90" s="271">
        <f>ROUND(I90*H90,2)</f>
        <v>0</v>
      </c>
      <c r="K90" s="268" t="s">
        <v>1323</v>
      </c>
      <c r="L90" s="187"/>
      <c r="M90" s="272" t="s">
        <v>1177</v>
      </c>
      <c r="N90" s="273" t="s">
        <v>1219</v>
      </c>
      <c r="O90" s="188"/>
      <c r="P90" s="274">
        <f>O90*H90</f>
        <v>0</v>
      </c>
      <c r="Q90" s="274">
        <v>0</v>
      </c>
      <c r="R90" s="274">
        <f>Q90*H90</f>
        <v>0</v>
      </c>
      <c r="S90" s="274">
        <v>0</v>
      </c>
      <c r="T90" s="275">
        <f>S90*H90</f>
        <v>0</v>
      </c>
      <c r="AR90" s="176" t="s">
        <v>1626</v>
      </c>
      <c r="AT90" s="176" t="s">
        <v>1319</v>
      </c>
      <c r="AU90" s="176" t="s">
        <v>1257</v>
      </c>
      <c r="AY90" s="176" t="s">
        <v>1317</v>
      </c>
      <c r="BE90" s="276">
        <f>IF(N90="základní",J90,0)</f>
        <v>0</v>
      </c>
      <c r="BF90" s="276">
        <f>IF(N90="snížená",J90,0)</f>
        <v>0</v>
      </c>
      <c r="BG90" s="276">
        <f>IF(N90="zákl. přenesená",J90,0)</f>
        <v>0</v>
      </c>
      <c r="BH90" s="276">
        <f>IF(N90="sníž. přenesená",J90,0)</f>
        <v>0</v>
      </c>
      <c r="BI90" s="276">
        <f>IF(N90="nulová",J90,0)</f>
        <v>0</v>
      </c>
      <c r="BJ90" s="176" t="s">
        <v>1196</v>
      </c>
      <c r="BK90" s="276">
        <f>ROUND(I90*H90,2)</f>
        <v>0</v>
      </c>
      <c r="BL90" s="176" t="s">
        <v>1626</v>
      </c>
      <c r="BM90" s="176" t="s">
        <v>537</v>
      </c>
    </row>
    <row r="91" spans="2:47" s="186" customFormat="1" ht="13.5">
      <c r="B91" s="187"/>
      <c r="D91" s="277" t="s">
        <v>1326</v>
      </c>
      <c r="F91" s="278" t="s">
        <v>538</v>
      </c>
      <c r="I91" s="92"/>
      <c r="L91" s="187"/>
      <c r="M91" s="279"/>
      <c r="N91" s="188"/>
      <c r="O91" s="188"/>
      <c r="P91" s="188"/>
      <c r="Q91" s="188"/>
      <c r="R91" s="188"/>
      <c r="S91" s="188"/>
      <c r="T91" s="280"/>
      <c r="AT91" s="176" t="s">
        <v>1326</v>
      </c>
      <c r="AU91" s="176" t="s">
        <v>1257</v>
      </c>
    </row>
    <row r="92" spans="2:65" s="186" customFormat="1" ht="16.5" customHeight="1">
      <c r="B92" s="187"/>
      <c r="C92" s="297" t="s">
        <v>1346</v>
      </c>
      <c r="D92" s="297" t="s">
        <v>1382</v>
      </c>
      <c r="E92" s="298" t="s">
        <v>539</v>
      </c>
      <c r="F92" s="299" t="s">
        <v>540</v>
      </c>
      <c r="G92" s="300" t="s">
        <v>1391</v>
      </c>
      <c r="H92" s="301">
        <v>1</v>
      </c>
      <c r="I92" s="95"/>
      <c r="J92" s="302">
        <f>ROUND(I92*H92,2)</f>
        <v>0</v>
      </c>
      <c r="K92" s="299" t="s">
        <v>1323</v>
      </c>
      <c r="L92" s="303"/>
      <c r="M92" s="304" t="s">
        <v>1177</v>
      </c>
      <c r="N92" s="305" t="s">
        <v>1219</v>
      </c>
      <c r="O92" s="188"/>
      <c r="P92" s="274">
        <f>O92*H92</f>
        <v>0</v>
      </c>
      <c r="Q92" s="274">
        <v>0.0004</v>
      </c>
      <c r="R92" s="274">
        <f>Q92*H92</f>
        <v>0.0004</v>
      </c>
      <c r="S92" s="274">
        <v>0</v>
      </c>
      <c r="T92" s="275">
        <f>S92*H92</f>
        <v>0</v>
      </c>
      <c r="AR92" s="176" t="s">
        <v>1940</v>
      </c>
      <c r="AT92" s="176" t="s">
        <v>1382</v>
      </c>
      <c r="AU92" s="176" t="s">
        <v>1257</v>
      </c>
      <c r="AY92" s="176" t="s">
        <v>1317</v>
      </c>
      <c r="BE92" s="276">
        <f>IF(N92="základní",J92,0)</f>
        <v>0</v>
      </c>
      <c r="BF92" s="276">
        <f>IF(N92="snížená",J92,0)</f>
        <v>0</v>
      </c>
      <c r="BG92" s="276">
        <f>IF(N92="zákl. přenesená",J92,0)</f>
        <v>0</v>
      </c>
      <c r="BH92" s="276">
        <f>IF(N92="sníž. přenesená",J92,0)</f>
        <v>0</v>
      </c>
      <c r="BI92" s="276">
        <f>IF(N92="nulová",J92,0)</f>
        <v>0</v>
      </c>
      <c r="BJ92" s="176" t="s">
        <v>1196</v>
      </c>
      <c r="BK92" s="276">
        <f>ROUND(I92*H92,2)</f>
        <v>0</v>
      </c>
      <c r="BL92" s="176" t="s">
        <v>1626</v>
      </c>
      <c r="BM92" s="176" t="s">
        <v>1346</v>
      </c>
    </row>
    <row r="93" spans="2:47" s="186" customFormat="1" ht="13.5">
      <c r="B93" s="187"/>
      <c r="D93" s="277" t="s">
        <v>1326</v>
      </c>
      <c r="F93" s="278" t="s">
        <v>541</v>
      </c>
      <c r="I93" s="92"/>
      <c r="L93" s="187"/>
      <c r="M93" s="279"/>
      <c r="N93" s="188"/>
      <c r="O93" s="188"/>
      <c r="P93" s="188"/>
      <c r="Q93" s="188"/>
      <c r="R93" s="188"/>
      <c r="S93" s="188"/>
      <c r="T93" s="280"/>
      <c r="AT93" s="176" t="s">
        <v>1326</v>
      </c>
      <c r="AU93" s="176" t="s">
        <v>1257</v>
      </c>
    </row>
    <row r="94" spans="2:65" s="186" customFormat="1" ht="16.5" customHeight="1">
      <c r="B94" s="187"/>
      <c r="C94" s="266" t="s">
        <v>1352</v>
      </c>
      <c r="D94" s="266" t="s">
        <v>1319</v>
      </c>
      <c r="E94" s="267" t="s">
        <v>542</v>
      </c>
      <c r="F94" s="268" t="s">
        <v>543</v>
      </c>
      <c r="G94" s="269" t="s">
        <v>1391</v>
      </c>
      <c r="H94" s="270">
        <v>1</v>
      </c>
      <c r="I94" s="91"/>
      <c r="J94" s="271">
        <f>ROUND(I94*H94,2)</f>
        <v>0</v>
      </c>
      <c r="K94" s="268" t="s">
        <v>1177</v>
      </c>
      <c r="L94" s="187"/>
      <c r="M94" s="272" t="s">
        <v>1177</v>
      </c>
      <c r="N94" s="273" t="s">
        <v>1219</v>
      </c>
      <c r="O94" s="188"/>
      <c r="P94" s="274">
        <f>O94*H94</f>
        <v>0</v>
      </c>
      <c r="Q94" s="274">
        <v>0</v>
      </c>
      <c r="R94" s="274">
        <f>Q94*H94</f>
        <v>0</v>
      </c>
      <c r="S94" s="274">
        <v>0</v>
      </c>
      <c r="T94" s="275">
        <f>S94*H94</f>
        <v>0</v>
      </c>
      <c r="AR94" s="176" t="s">
        <v>1626</v>
      </c>
      <c r="AT94" s="176" t="s">
        <v>1319</v>
      </c>
      <c r="AU94" s="176" t="s">
        <v>1257</v>
      </c>
      <c r="AY94" s="176" t="s">
        <v>1317</v>
      </c>
      <c r="BE94" s="276">
        <f>IF(N94="základní",J94,0)</f>
        <v>0</v>
      </c>
      <c r="BF94" s="276">
        <f>IF(N94="snížená",J94,0)</f>
        <v>0</v>
      </c>
      <c r="BG94" s="276">
        <f>IF(N94="zákl. přenesená",J94,0)</f>
        <v>0</v>
      </c>
      <c r="BH94" s="276">
        <f>IF(N94="sníž. přenesená",J94,0)</f>
        <v>0</v>
      </c>
      <c r="BI94" s="276">
        <f>IF(N94="nulová",J94,0)</f>
        <v>0</v>
      </c>
      <c r="BJ94" s="176" t="s">
        <v>1196</v>
      </c>
      <c r="BK94" s="276">
        <f>ROUND(I94*H94,2)</f>
        <v>0</v>
      </c>
      <c r="BL94" s="176" t="s">
        <v>1626</v>
      </c>
      <c r="BM94" s="176" t="s">
        <v>1352</v>
      </c>
    </row>
    <row r="95" spans="2:47" s="186" customFormat="1" ht="13.5">
      <c r="B95" s="187"/>
      <c r="D95" s="277" t="s">
        <v>1326</v>
      </c>
      <c r="F95" s="278" t="s">
        <v>543</v>
      </c>
      <c r="I95" s="92"/>
      <c r="L95" s="187"/>
      <c r="M95" s="279"/>
      <c r="N95" s="188"/>
      <c r="O95" s="188"/>
      <c r="P95" s="188"/>
      <c r="Q95" s="188"/>
      <c r="R95" s="188"/>
      <c r="S95" s="188"/>
      <c r="T95" s="280"/>
      <c r="AT95" s="176" t="s">
        <v>1326</v>
      </c>
      <c r="AU95" s="176" t="s">
        <v>1257</v>
      </c>
    </row>
    <row r="96" spans="2:65" s="186" customFormat="1" ht="16.5" customHeight="1">
      <c r="B96" s="187"/>
      <c r="C96" s="297" t="s">
        <v>1357</v>
      </c>
      <c r="D96" s="297" t="s">
        <v>1382</v>
      </c>
      <c r="E96" s="298" t="s">
        <v>544</v>
      </c>
      <c r="F96" s="299" t="s">
        <v>545</v>
      </c>
      <c r="G96" s="300" t="s">
        <v>1782</v>
      </c>
      <c r="H96" s="301">
        <v>1</v>
      </c>
      <c r="I96" s="95"/>
      <c r="J96" s="302">
        <f>ROUND(I96*H96,2)</f>
        <v>0</v>
      </c>
      <c r="K96" s="299" t="s">
        <v>1177</v>
      </c>
      <c r="L96" s="303"/>
      <c r="M96" s="304" t="s">
        <v>1177</v>
      </c>
      <c r="N96" s="305" t="s">
        <v>1219</v>
      </c>
      <c r="O96" s="188"/>
      <c r="P96" s="274">
        <f>O96*H96</f>
        <v>0</v>
      </c>
      <c r="Q96" s="274">
        <v>0</v>
      </c>
      <c r="R96" s="274">
        <f>Q96*H96</f>
        <v>0</v>
      </c>
      <c r="S96" s="274">
        <v>0</v>
      </c>
      <c r="T96" s="275">
        <f>S96*H96</f>
        <v>0</v>
      </c>
      <c r="AR96" s="176" t="s">
        <v>1940</v>
      </c>
      <c r="AT96" s="176" t="s">
        <v>1382</v>
      </c>
      <c r="AU96" s="176" t="s">
        <v>1257</v>
      </c>
      <c r="AY96" s="176" t="s">
        <v>1317</v>
      </c>
      <c r="BE96" s="276">
        <f>IF(N96="základní",J96,0)</f>
        <v>0</v>
      </c>
      <c r="BF96" s="276">
        <f>IF(N96="snížená",J96,0)</f>
        <v>0</v>
      </c>
      <c r="BG96" s="276">
        <f>IF(N96="zákl. přenesená",J96,0)</f>
        <v>0</v>
      </c>
      <c r="BH96" s="276">
        <f>IF(N96="sníž. přenesená",J96,0)</f>
        <v>0</v>
      </c>
      <c r="BI96" s="276">
        <f>IF(N96="nulová",J96,0)</f>
        <v>0</v>
      </c>
      <c r="BJ96" s="176" t="s">
        <v>1196</v>
      </c>
      <c r="BK96" s="276">
        <f>ROUND(I96*H96,2)</f>
        <v>0</v>
      </c>
      <c r="BL96" s="176" t="s">
        <v>1626</v>
      </c>
      <c r="BM96" s="176" t="s">
        <v>1357</v>
      </c>
    </row>
    <row r="97" spans="2:47" s="186" customFormat="1" ht="13.5">
      <c r="B97" s="187"/>
      <c r="D97" s="277" t="s">
        <v>1326</v>
      </c>
      <c r="F97" s="278" t="s">
        <v>545</v>
      </c>
      <c r="I97" s="92"/>
      <c r="L97" s="187"/>
      <c r="M97" s="279"/>
      <c r="N97" s="188"/>
      <c r="O97" s="188"/>
      <c r="P97" s="188"/>
      <c r="Q97" s="188"/>
      <c r="R97" s="188"/>
      <c r="S97" s="188"/>
      <c r="T97" s="280"/>
      <c r="AT97" s="176" t="s">
        <v>1326</v>
      </c>
      <c r="AU97" s="176" t="s">
        <v>1257</v>
      </c>
    </row>
    <row r="98" spans="2:65" s="186" customFormat="1" ht="25.5" customHeight="1">
      <c r="B98" s="187"/>
      <c r="C98" s="266" t="s">
        <v>1360</v>
      </c>
      <c r="D98" s="266" t="s">
        <v>1319</v>
      </c>
      <c r="E98" s="267" t="s">
        <v>546</v>
      </c>
      <c r="F98" s="268" t="s">
        <v>547</v>
      </c>
      <c r="G98" s="269" t="s">
        <v>1432</v>
      </c>
      <c r="H98" s="270">
        <v>22</v>
      </c>
      <c r="I98" s="91"/>
      <c r="J98" s="271">
        <f>ROUND(I98*H98,2)</f>
        <v>0</v>
      </c>
      <c r="K98" s="268" t="s">
        <v>1323</v>
      </c>
      <c r="L98" s="187"/>
      <c r="M98" s="272" t="s">
        <v>1177</v>
      </c>
      <c r="N98" s="273" t="s">
        <v>1219</v>
      </c>
      <c r="O98" s="188"/>
      <c r="P98" s="274">
        <f>O98*H98</f>
        <v>0</v>
      </c>
      <c r="Q98" s="274">
        <v>0</v>
      </c>
      <c r="R98" s="274">
        <f>Q98*H98</f>
        <v>0</v>
      </c>
      <c r="S98" s="274">
        <v>0</v>
      </c>
      <c r="T98" s="275">
        <f>S98*H98</f>
        <v>0</v>
      </c>
      <c r="AR98" s="176" t="s">
        <v>1626</v>
      </c>
      <c r="AT98" s="176" t="s">
        <v>1319</v>
      </c>
      <c r="AU98" s="176" t="s">
        <v>1257</v>
      </c>
      <c r="AY98" s="176" t="s">
        <v>1317</v>
      </c>
      <c r="BE98" s="276">
        <f>IF(N98="základní",J98,0)</f>
        <v>0</v>
      </c>
      <c r="BF98" s="276">
        <f>IF(N98="snížená",J98,0)</f>
        <v>0</v>
      </c>
      <c r="BG98" s="276">
        <f>IF(N98="zákl. přenesená",J98,0)</f>
        <v>0</v>
      </c>
      <c r="BH98" s="276">
        <f>IF(N98="sníž. přenesená",J98,0)</f>
        <v>0</v>
      </c>
      <c r="BI98" s="276">
        <f>IF(N98="nulová",J98,0)</f>
        <v>0</v>
      </c>
      <c r="BJ98" s="176" t="s">
        <v>1196</v>
      </c>
      <c r="BK98" s="276">
        <f>ROUND(I98*H98,2)</f>
        <v>0</v>
      </c>
      <c r="BL98" s="176" t="s">
        <v>1626</v>
      </c>
      <c r="BM98" s="176" t="s">
        <v>1360</v>
      </c>
    </row>
    <row r="99" spans="2:47" s="186" customFormat="1" ht="27">
      <c r="B99" s="187"/>
      <c r="D99" s="277" t="s">
        <v>1326</v>
      </c>
      <c r="F99" s="278" t="s">
        <v>547</v>
      </c>
      <c r="I99" s="92"/>
      <c r="L99" s="187"/>
      <c r="M99" s="279"/>
      <c r="N99" s="188"/>
      <c r="O99" s="188"/>
      <c r="P99" s="188"/>
      <c r="Q99" s="188"/>
      <c r="R99" s="188"/>
      <c r="S99" s="188"/>
      <c r="T99" s="280"/>
      <c r="AT99" s="176" t="s">
        <v>1326</v>
      </c>
      <c r="AU99" s="176" t="s">
        <v>1257</v>
      </c>
    </row>
    <row r="100" spans="2:65" s="186" customFormat="1" ht="16.5" customHeight="1">
      <c r="B100" s="187"/>
      <c r="C100" s="297" t="s">
        <v>1201</v>
      </c>
      <c r="D100" s="297" t="s">
        <v>1382</v>
      </c>
      <c r="E100" s="298" t="s">
        <v>548</v>
      </c>
      <c r="F100" s="299" t="s">
        <v>549</v>
      </c>
      <c r="G100" s="300" t="s">
        <v>1385</v>
      </c>
      <c r="H100" s="301">
        <v>22</v>
      </c>
      <c r="I100" s="95"/>
      <c r="J100" s="302">
        <f>ROUND(I100*H100,2)</f>
        <v>0</v>
      </c>
      <c r="K100" s="299" t="s">
        <v>1177</v>
      </c>
      <c r="L100" s="303"/>
      <c r="M100" s="304" t="s">
        <v>1177</v>
      </c>
      <c r="N100" s="305" t="s">
        <v>1219</v>
      </c>
      <c r="O100" s="188"/>
      <c r="P100" s="274">
        <f>O100*H100</f>
        <v>0</v>
      </c>
      <c r="Q100" s="274">
        <v>0</v>
      </c>
      <c r="R100" s="274">
        <f>Q100*H100</f>
        <v>0</v>
      </c>
      <c r="S100" s="274">
        <v>0</v>
      </c>
      <c r="T100" s="275">
        <f>S100*H100</f>
        <v>0</v>
      </c>
      <c r="AR100" s="176" t="s">
        <v>1940</v>
      </c>
      <c r="AT100" s="176" t="s">
        <v>1382</v>
      </c>
      <c r="AU100" s="176" t="s">
        <v>1257</v>
      </c>
      <c r="AY100" s="176" t="s">
        <v>1317</v>
      </c>
      <c r="BE100" s="276">
        <f>IF(N100="základní",J100,0)</f>
        <v>0</v>
      </c>
      <c r="BF100" s="276">
        <f>IF(N100="snížená",J100,0)</f>
        <v>0</v>
      </c>
      <c r="BG100" s="276">
        <f>IF(N100="zákl. přenesená",J100,0)</f>
        <v>0</v>
      </c>
      <c r="BH100" s="276">
        <f>IF(N100="sníž. přenesená",J100,0)</f>
        <v>0</v>
      </c>
      <c r="BI100" s="276">
        <f>IF(N100="nulová",J100,0)</f>
        <v>0</v>
      </c>
      <c r="BJ100" s="176" t="s">
        <v>1196</v>
      </c>
      <c r="BK100" s="276">
        <f>ROUND(I100*H100,2)</f>
        <v>0</v>
      </c>
      <c r="BL100" s="176" t="s">
        <v>1626</v>
      </c>
      <c r="BM100" s="176" t="s">
        <v>1201</v>
      </c>
    </row>
    <row r="101" spans="2:47" s="186" customFormat="1" ht="13.5">
      <c r="B101" s="187"/>
      <c r="D101" s="277" t="s">
        <v>1326</v>
      </c>
      <c r="F101" s="278" t="s">
        <v>549</v>
      </c>
      <c r="I101" s="92"/>
      <c r="L101" s="187"/>
      <c r="M101" s="279"/>
      <c r="N101" s="188"/>
      <c r="O101" s="188"/>
      <c r="P101" s="188"/>
      <c r="Q101" s="188"/>
      <c r="R101" s="188"/>
      <c r="S101" s="188"/>
      <c r="T101" s="280"/>
      <c r="AT101" s="176" t="s">
        <v>1326</v>
      </c>
      <c r="AU101" s="176" t="s">
        <v>1257</v>
      </c>
    </row>
    <row r="102" spans="2:65" s="186" customFormat="1" ht="25.5" customHeight="1">
      <c r="B102" s="187"/>
      <c r="C102" s="266" t="s">
        <v>1367</v>
      </c>
      <c r="D102" s="266" t="s">
        <v>1319</v>
      </c>
      <c r="E102" s="267" t="s">
        <v>550</v>
      </c>
      <c r="F102" s="268" t="s">
        <v>551</v>
      </c>
      <c r="G102" s="269" t="s">
        <v>1432</v>
      </c>
      <c r="H102" s="270">
        <v>25</v>
      </c>
      <c r="I102" s="91"/>
      <c r="J102" s="271">
        <f>ROUND(I102*H102,2)</f>
        <v>0</v>
      </c>
      <c r="K102" s="268" t="s">
        <v>1323</v>
      </c>
      <c r="L102" s="187"/>
      <c r="M102" s="272" t="s">
        <v>1177</v>
      </c>
      <c r="N102" s="273" t="s">
        <v>1219</v>
      </c>
      <c r="O102" s="188"/>
      <c r="P102" s="274">
        <f>O102*H102</f>
        <v>0</v>
      </c>
      <c r="Q102" s="274">
        <v>0</v>
      </c>
      <c r="R102" s="274">
        <f>Q102*H102</f>
        <v>0</v>
      </c>
      <c r="S102" s="274">
        <v>0</v>
      </c>
      <c r="T102" s="275">
        <f>S102*H102</f>
        <v>0</v>
      </c>
      <c r="AR102" s="176" t="s">
        <v>1626</v>
      </c>
      <c r="AT102" s="176" t="s">
        <v>1319</v>
      </c>
      <c r="AU102" s="176" t="s">
        <v>1257</v>
      </c>
      <c r="AY102" s="176" t="s">
        <v>1317</v>
      </c>
      <c r="BE102" s="276">
        <f>IF(N102="základní",J102,0)</f>
        <v>0</v>
      </c>
      <c r="BF102" s="276">
        <f>IF(N102="snížená",J102,0)</f>
        <v>0</v>
      </c>
      <c r="BG102" s="276">
        <f>IF(N102="zákl. přenesená",J102,0)</f>
        <v>0</v>
      </c>
      <c r="BH102" s="276">
        <f>IF(N102="sníž. přenesená",J102,0)</f>
        <v>0</v>
      </c>
      <c r="BI102" s="276">
        <f>IF(N102="nulová",J102,0)</f>
        <v>0</v>
      </c>
      <c r="BJ102" s="176" t="s">
        <v>1196</v>
      </c>
      <c r="BK102" s="276">
        <f>ROUND(I102*H102,2)</f>
        <v>0</v>
      </c>
      <c r="BL102" s="176" t="s">
        <v>1626</v>
      </c>
      <c r="BM102" s="176" t="s">
        <v>1367</v>
      </c>
    </row>
    <row r="103" spans="2:47" s="186" customFormat="1" ht="13.5">
      <c r="B103" s="187"/>
      <c r="D103" s="277" t="s">
        <v>1326</v>
      </c>
      <c r="F103" s="278" t="s">
        <v>552</v>
      </c>
      <c r="I103" s="92"/>
      <c r="L103" s="187"/>
      <c r="M103" s="279"/>
      <c r="N103" s="188"/>
      <c r="O103" s="188"/>
      <c r="P103" s="188"/>
      <c r="Q103" s="188"/>
      <c r="R103" s="188"/>
      <c r="S103" s="188"/>
      <c r="T103" s="280"/>
      <c r="AT103" s="176" t="s">
        <v>1326</v>
      </c>
      <c r="AU103" s="176" t="s">
        <v>1257</v>
      </c>
    </row>
    <row r="104" spans="2:65" s="186" customFormat="1" ht="16.5" customHeight="1">
      <c r="B104" s="187"/>
      <c r="C104" s="297" t="s">
        <v>1371</v>
      </c>
      <c r="D104" s="297" t="s">
        <v>1382</v>
      </c>
      <c r="E104" s="298" t="s">
        <v>553</v>
      </c>
      <c r="F104" s="299" t="s">
        <v>554</v>
      </c>
      <c r="G104" s="300" t="s">
        <v>1432</v>
      </c>
      <c r="H104" s="301">
        <v>25</v>
      </c>
      <c r="I104" s="95"/>
      <c r="J104" s="302">
        <f>ROUND(I104*H104,2)</f>
        <v>0</v>
      </c>
      <c r="K104" s="299" t="s">
        <v>1323</v>
      </c>
      <c r="L104" s="303"/>
      <c r="M104" s="304" t="s">
        <v>1177</v>
      </c>
      <c r="N104" s="305" t="s">
        <v>1219</v>
      </c>
      <c r="O104" s="188"/>
      <c r="P104" s="274">
        <f>O104*H104</f>
        <v>0</v>
      </c>
      <c r="Q104" s="274">
        <v>0.0009</v>
      </c>
      <c r="R104" s="274">
        <f>Q104*H104</f>
        <v>0.0225</v>
      </c>
      <c r="S104" s="274">
        <v>0</v>
      </c>
      <c r="T104" s="275">
        <f>S104*H104</f>
        <v>0</v>
      </c>
      <c r="AR104" s="176" t="s">
        <v>1940</v>
      </c>
      <c r="AT104" s="176" t="s">
        <v>1382</v>
      </c>
      <c r="AU104" s="176" t="s">
        <v>1257</v>
      </c>
      <c r="AY104" s="176" t="s">
        <v>1317</v>
      </c>
      <c r="BE104" s="276">
        <f>IF(N104="základní",J104,0)</f>
        <v>0</v>
      </c>
      <c r="BF104" s="276">
        <f>IF(N104="snížená",J104,0)</f>
        <v>0</v>
      </c>
      <c r="BG104" s="276">
        <f>IF(N104="zákl. přenesená",J104,0)</f>
        <v>0</v>
      </c>
      <c r="BH104" s="276">
        <f>IF(N104="sníž. přenesená",J104,0)</f>
        <v>0</v>
      </c>
      <c r="BI104" s="276">
        <f>IF(N104="nulová",J104,0)</f>
        <v>0</v>
      </c>
      <c r="BJ104" s="176" t="s">
        <v>1196</v>
      </c>
      <c r="BK104" s="276">
        <f>ROUND(I104*H104,2)</f>
        <v>0</v>
      </c>
      <c r="BL104" s="176" t="s">
        <v>1626</v>
      </c>
      <c r="BM104" s="176" t="s">
        <v>1371</v>
      </c>
    </row>
    <row r="105" spans="2:47" s="186" customFormat="1" ht="13.5">
      <c r="B105" s="187"/>
      <c r="D105" s="277" t="s">
        <v>1326</v>
      </c>
      <c r="F105" s="278" t="s">
        <v>555</v>
      </c>
      <c r="I105" s="92"/>
      <c r="L105" s="187"/>
      <c r="M105" s="279"/>
      <c r="N105" s="188"/>
      <c r="O105" s="188"/>
      <c r="P105" s="188"/>
      <c r="Q105" s="188"/>
      <c r="R105" s="188"/>
      <c r="S105" s="188"/>
      <c r="T105" s="280"/>
      <c r="AT105" s="176" t="s">
        <v>1326</v>
      </c>
      <c r="AU105" s="176" t="s">
        <v>1257</v>
      </c>
    </row>
    <row r="106" spans="2:65" s="186" customFormat="1" ht="16.5" customHeight="1">
      <c r="B106" s="187"/>
      <c r="C106" s="266" t="s">
        <v>1376</v>
      </c>
      <c r="D106" s="266" t="s">
        <v>1319</v>
      </c>
      <c r="E106" s="267" t="s">
        <v>556</v>
      </c>
      <c r="F106" s="268" t="s">
        <v>557</v>
      </c>
      <c r="G106" s="269" t="s">
        <v>1655</v>
      </c>
      <c r="H106" s="270">
        <v>8</v>
      </c>
      <c r="I106" s="91"/>
      <c r="J106" s="271">
        <f>ROUND(I106*H106,2)</f>
        <v>0</v>
      </c>
      <c r="K106" s="268" t="s">
        <v>1177</v>
      </c>
      <c r="L106" s="187"/>
      <c r="M106" s="272" t="s">
        <v>1177</v>
      </c>
      <c r="N106" s="273" t="s">
        <v>1219</v>
      </c>
      <c r="O106" s="188"/>
      <c r="P106" s="274">
        <f>O106*H106</f>
        <v>0</v>
      </c>
      <c r="Q106" s="274">
        <v>0</v>
      </c>
      <c r="R106" s="274">
        <f>Q106*H106</f>
        <v>0</v>
      </c>
      <c r="S106" s="274">
        <v>0</v>
      </c>
      <c r="T106" s="275">
        <f>S106*H106</f>
        <v>0</v>
      </c>
      <c r="AR106" s="176" t="s">
        <v>1626</v>
      </c>
      <c r="AT106" s="176" t="s">
        <v>1319</v>
      </c>
      <c r="AU106" s="176" t="s">
        <v>1257</v>
      </c>
      <c r="AY106" s="176" t="s">
        <v>1317</v>
      </c>
      <c r="BE106" s="276">
        <f>IF(N106="základní",J106,0)</f>
        <v>0</v>
      </c>
      <c r="BF106" s="276">
        <f>IF(N106="snížená",J106,0)</f>
        <v>0</v>
      </c>
      <c r="BG106" s="276">
        <f>IF(N106="zákl. přenesená",J106,0)</f>
        <v>0</v>
      </c>
      <c r="BH106" s="276">
        <f>IF(N106="sníž. přenesená",J106,0)</f>
        <v>0</v>
      </c>
      <c r="BI106" s="276">
        <f>IF(N106="nulová",J106,0)</f>
        <v>0</v>
      </c>
      <c r="BJ106" s="176" t="s">
        <v>1196</v>
      </c>
      <c r="BK106" s="276">
        <f>ROUND(I106*H106,2)</f>
        <v>0</v>
      </c>
      <c r="BL106" s="176" t="s">
        <v>1626</v>
      </c>
      <c r="BM106" s="176" t="s">
        <v>1376</v>
      </c>
    </row>
    <row r="107" spans="2:47" s="186" customFormat="1" ht="13.5">
      <c r="B107" s="187"/>
      <c r="D107" s="277" t="s">
        <v>1326</v>
      </c>
      <c r="F107" s="278" t="s">
        <v>557</v>
      </c>
      <c r="I107" s="92"/>
      <c r="L107" s="187"/>
      <c r="M107" s="279"/>
      <c r="N107" s="188"/>
      <c r="O107" s="188"/>
      <c r="P107" s="188"/>
      <c r="Q107" s="188"/>
      <c r="R107" s="188"/>
      <c r="S107" s="188"/>
      <c r="T107" s="280"/>
      <c r="AT107" s="176" t="s">
        <v>1326</v>
      </c>
      <c r="AU107" s="176" t="s">
        <v>1257</v>
      </c>
    </row>
    <row r="108" spans="2:65" s="186" customFormat="1" ht="16.5" customHeight="1">
      <c r="B108" s="187"/>
      <c r="C108" s="266" t="s">
        <v>1381</v>
      </c>
      <c r="D108" s="266" t="s">
        <v>1319</v>
      </c>
      <c r="E108" s="267" t="s">
        <v>558</v>
      </c>
      <c r="F108" s="268" t="s">
        <v>559</v>
      </c>
      <c r="G108" s="269" t="s">
        <v>1655</v>
      </c>
      <c r="H108" s="270">
        <v>8</v>
      </c>
      <c r="I108" s="91"/>
      <c r="J108" s="271">
        <f>ROUND(I108*H108,2)</f>
        <v>0</v>
      </c>
      <c r="K108" s="268" t="s">
        <v>1177</v>
      </c>
      <c r="L108" s="187"/>
      <c r="M108" s="272" t="s">
        <v>1177</v>
      </c>
      <c r="N108" s="273" t="s">
        <v>1219</v>
      </c>
      <c r="O108" s="188"/>
      <c r="P108" s="274">
        <f>O108*H108</f>
        <v>0</v>
      </c>
      <c r="Q108" s="274">
        <v>0</v>
      </c>
      <c r="R108" s="274">
        <f>Q108*H108</f>
        <v>0</v>
      </c>
      <c r="S108" s="274">
        <v>0</v>
      </c>
      <c r="T108" s="275">
        <f>S108*H108</f>
        <v>0</v>
      </c>
      <c r="AR108" s="176" t="s">
        <v>1626</v>
      </c>
      <c r="AT108" s="176" t="s">
        <v>1319</v>
      </c>
      <c r="AU108" s="176" t="s">
        <v>1257</v>
      </c>
      <c r="AY108" s="176" t="s">
        <v>1317</v>
      </c>
      <c r="BE108" s="276">
        <f>IF(N108="základní",J108,0)</f>
        <v>0</v>
      </c>
      <c r="BF108" s="276">
        <f>IF(N108="snížená",J108,0)</f>
        <v>0</v>
      </c>
      <c r="BG108" s="276">
        <f>IF(N108="zákl. přenesená",J108,0)</f>
        <v>0</v>
      </c>
      <c r="BH108" s="276">
        <f>IF(N108="sníž. přenesená",J108,0)</f>
        <v>0</v>
      </c>
      <c r="BI108" s="276">
        <f>IF(N108="nulová",J108,0)</f>
        <v>0</v>
      </c>
      <c r="BJ108" s="176" t="s">
        <v>1196</v>
      </c>
      <c r="BK108" s="276">
        <f>ROUND(I108*H108,2)</f>
        <v>0</v>
      </c>
      <c r="BL108" s="176" t="s">
        <v>1626</v>
      </c>
      <c r="BM108" s="176" t="s">
        <v>1381</v>
      </c>
    </row>
    <row r="109" spans="2:47" s="186" customFormat="1" ht="13.5">
      <c r="B109" s="187"/>
      <c r="D109" s="277" t="s">
        <v>1326</v>
      </c>
      <c r="F109" s="278" t="s">
        <v>559</v>
      </c>
      <c r="I109" s="92"/>
      <c r="L109" s="187"/>
      <c r="M109" s="279"/>
      <c r="N109" s="188"/>
      <c r="O109" s="188"/>
      <c r="P109" s="188"/>
      <c r="Q109" s="188"/>
      <c r="R109" s="188"/>
      <c r="S109" s="188"/>
      <c r="T109" s="280"/>
      <c r="AT109" s="176" t="s">
        <v>1326</v>
      </c>
      <c r="AU109" s="176" t="s">
        <v>1257</v>
      </c>
    </row>
    <row r="110" spans="2:65" s="186" customFormat="1" ht="16.5" customHeight="1">
      <c r="B110" s="187"/>
      <c r="C110" s="266" t="s">
        <v>1183</v>
      </c>
      <c r="D110" s="266" t="s">
        <v>1319</v>
      </c>
      <c r="E110" s="267" t="s">
        <v>560</v>
      </c>
      <c r="F110" s="268" t="s">
        <v>561</v>
      </c>
      <c r="G110" s="317" t="s">
        <v>299</v>
      </c>
      <c r="H110" s="270">
        <v>1</v>
      </c>
      <c r="I110" s="91"/>
      <c r="J110" s="271">
        <f>ROUND(I110*H110,2)</f>
        <v>0</v>
      </c>
      <c r="K110" s="268" t="s">
        <v>1177</v>
      </c>
      <c r="L110" s="187"/>
      <c r="M110" s="272" t="s">
        <v>1177</v>
      </c>
      <c r="N110" s="273" t="s">
        <v>1219</v>
      </c>
      <c r="O110" s="188"/>
      <c r="P110" s="274">
        <f>O110*H110</f>
        <v>0</v>
      </c>
      <c r="Q110" s="274">
        <v>0</v>
      </c>
      <c r="R110" s="274">
        <f>Q110*H110</f>
        <v>0</v>
      </c>
      <c r="S110" s="274">
        <v>0</v>
      </c>
      <c r="T110" s="275">
        <f>S110*H110</f>
        <v>0</v>
      </c>
      <c r="AR110" s="176" t="s">
        <v>1626</v>
      </c>
      <c r="AT110" s="176" t="s">
        <v>1319</v>
      </c>
      <c r="AU110" s="176" t="s">
        <v>1257</v>
      </c>
      <c r="AY110" s="176" t="s">
        <v>1317</v>
      </c>
      <c r="BE110" s="276">
        <f>IF(N110="základní",J110,0)</f>
        <v>0</v>
      </c>
      <c r="BF110" s="276">
        <f>IF(N110="snížená",J110,0)</f>
        <v>0</v>
      </c>
      <c r="BG110" s="276">
        <f>IF(N110="zákl. přenesená",J110,0)</f>
        <v>0</v>
      </c>
      <c r="BH110" s="276">
        <f>IF(N110="sníž. přenesená",J110,0)</f>
        <v>0</v>
      </c>
      <c r="BI110" s="276">
        <f>IF(N110="nulová",J110,0)</f>
        <v>0</v>
      </c>
      <c r="BJ110" s="176" t="s">
        <v>1196</v>
      </c>
      <c r="BK110" s="276">
        <f>ROUND(I110*H110,2)</f>
        <v>0</v>
      </c>
      <c r="BL110" s="176" t="s">
        <v>1626</v>
      </c>
      <c r="BM110" s="176" t="s">
        <v>1183</v>
      </c>
    </row>
    <row r="111" spans="2:47" s="186" customFormat="1" ht="13.5">
      <c r="B111" s="187"/>
      <c r="D111" s="277" t="s">
        <v>1326</v>
      </c>
      <c r="F111" s="278" t="s">
        <v>561</v>
      </c>
      <c r="I111" s="92"/>
      <c r="L111" s="187"/>
      <c r="M111" s="279"/>
      <c r="N111" s="188"/>
      <c r="O111" s="188"/>
      <c r="P111" s="188"/>
      <c r="Q111" s="188"/>
      <c r="R111" s="188"/>
      <c r="S111" s="188"/>
      <c r="T111" s="280"/>
      <c r="AT111" s="176" t="s">
        <v>1326</v>
      </c>
      <c r="AU111" s="176" t="s">
        <v>1257</v>
      </c>
    </row>
    <row r="112" spans="2:65" s="186" customFormat="1" ht="16.5" customHeight="1">
      <c r="B112" s="187"/>
      <c r="C112" s="266" t="s">
        <v>1393</v>
      </c>
      <c r="D112" s="266" t="s">
        <v>1319</v>
      </c>
      <c r="E112" s="267" t="s">
        <v>562</v>
      </c>
      <c r="F112" s="268" t="s">
        <v>563</v>
      </c>
      <c r="G112" s="317" t="s">
        <v>299</v>
      </c>
      <c r="H112" s="270">
        <v>1</v>
      </c>
      <c r="I112" s="91"/>
      <c r="J112" s="271">
        <f>ROUND(I112*H112,2)</f>
        <v>0</v>
      </c>
      <c r="K112" s="268" t="s">
        <v>1177</v>
      </c>
      <c r="L112" s="187"/>
      <c r="M112" s="272" t="s">
        <v>1177</v>
      </c>
      <c r="N112" s="273" t="s">
        <v>1219</v>
      </c>
      <c r="O112" s="188"/>
      <c r="P112" s="274">
        <f>O112*H112</f>
        <v>0</v>
      </c>
      <c r="Q112" s="274">
        <v>0</v>
      </c>
      <c r="R112" s="274">
        <f>Q112*H112</f>
        <v>0</v>
      </c>
      <c r="S112" s="274">
        <v>0</v>
      </c>
      <c r="T112" s="275">
        <f>S112*H112</f>
        <v>0</v>
      </c>
      <c r="AR112" s="176" t="s">
        <v>1626</v>
      </c>
      <c r="AT112" s="176" t="s">
        <v>1319</v>
      </c>
      <c r="AU112" s="176" t="s">
        <v>1257</v>
      </c>
      <c r="AY112" s="176" t="s">
        <v>1317</v>
      </c>
      <c r="BE112" s="276">
        <f>IF(N112="základní",J112,0)</f>
        <v>0</v>
      </c>
      <c r="BF112" s="276">
        <f>IF(N112="snížená",J112,0)</f>
        <v>0</v>
      </c>
      <c r="BG112" s="276">
        <f>IF(N112="zákl. přenesená",J112,0)</f>
        <v>0</v>
      </c>
      <c r="BH112" s="276">
        <f>IF(N112="sníž. přenesená",J112,0)</f>
        <v>0</v>
      </c>
      <c r="BI112" s="276">
        <f>IF(N112="nulová",J112,0)</f>
        <v>0</v>
      </c>
      <c r="BJ112" s="176" t="s">
        <v>1196</v>
      </c>
      <c r="BK112" s="276">
        <f>ROUND(I112*H112,2)</f>
        <v>0</v>
      </c>
      <c r="BL112" s="176" t="s">
        <v>1626</v>
      </c>
      <c r="BM112" s="176" t="s">
        <v>1393</v>
      </c>
    </row>
    <row r="113" spans="2:47" s="186" customFormat="1" ht="13.5">
      <c r="B113" s="187"/>
      <c r="D113" s="277" t="s">
        <v>1326</v>
      </c>
      <c r="F113" s="278" t="s">
        <v>563</v>
      </c>
      <c r="I113" s="92"/>
      <c r="L113" s="187"/>
      <c r="M113" s="279"/>
      <c r="N113" s="188"/>
      <c r="O113" s="188"/>
      <c r="P113" s="188"/>
      <c r="Q113" s="188"/>
      <c r="R113" s="188"/>
      <c r="S113" s="188"/>
      <c r="T113" s="280"/>
      <c r="AT113" s="176" t="s">
        <v>1326</v>
      </c>
      <c r="AU113" s="176" t="s">
        <v>1257</v>
      </c>
    </row>
    <row r="114" spans="2:63" s="254" customFormat="1" ht="29.85" customHeight="1">
      <c r="B114" s="253"/>
      <c r="D114" s="255" t="s">
        <v>1247</v>
      </c>
      <c r="E114" s="264" t="s">
        <v>564</v>
      </c>
      <c r="F114" s="264" t="s">
        <v>565</v>
      </c>
      <c r="I114" s="90"/>
      <c r="J114" s="265">
        <f>BK114</f>
        <v>0</v>
      </c>
      <c r="L114" s="253"/>
      <c r="M114" s="258"/>
      <c r="N114" s="259"/>
      <c r="O114" s="259"/>
      <c r="P114" s="260">
        <f>SUM(P115:P126)</f>
        <v>0</v>
      </c>
      <c r="Q114" s="259"/>
      <c r="R114" s="260">
        <f>SUM(R115:R126)</f>
        <v>4.061800000000001</v>
      </c>
      <c r="S114" s="259"/>
      <c r="T114" s="261">
        <f>SUM(T115:T126)</f>
        <v>0</v>
      </c>
      <c r="AR114" s="255" t="s">
        <v>1196</v>
      </c>
      <c r="AT114" s="262" t="s">
        <v>1247</v>
      </c>
      <c r="AU114" s="262" t="s">
        <v>1196</v>
      </c>
      <c r="AY114" s="255" t="s">
        <v>1317</v>
      </c>
      <c r="BK114" s="263">
        <f>SUM(BK115:BK126)</f>
        <v>0</v>
      </c>
    </row>
    <row r="115" spans="2:65" s="186" customFormat="1" ht="25.5" customHeight="1">
      <c r="B115" s="187"/>
      <c r="C115" s="266" t="s">
        <v>1397</v>
      </c>
      <c r="D115" s="266" t="s">
        <v>1319</v>
      </c>
      <c r="E115" s="267" t="s">
        <v>566</v>
      </c>
      <c r="F115" s="268" t="s">
        <v>567</v>
      </c>
      <c r="G115" s="269" t="s">
        <v>1391</v>
      </c>
      <c r="H115" s="270">
        <v>1</v>
      </c>
      <c r="I115" s="91"/>
      <c r="J115" s="271">
        <f>ROUND(I115*H115,2)</f>
        <v>0</v>
      </c>
      <c r="K115" s="268" t="s">
        <v>1323</v>
      </c>
      <c r="L115" s="187"/>
      <c r="M115" s="272" t="s">
        <v>1177</v>
      </c>
      <c r="N115" s="273" t="s">
        <v>1219</v>
      </c>
      <c r="O115" s="188"/>
      <c r="P115" s="274">
        <f>O115*H115</f>
        <v>0</v>
      </c>
      <c r="Q115" s="274">
        <v>0</v>
      </c>
      <c r="R115" s="274">
        <f>Q115*H115</f>
        <v>0</v>
      </c>
      <c r="S115" s="274">
        <v>0</v>
      </c>
      <c r="T115" s="275">
        <f>S115*H115</f>
        <v>0</v>
      </c>
      <c r="AR115" s="176" t="s">
        <v>1626</v>
      </c>
      <c r="AT115" s="176" t="s">
        <v>1319</v>
      </c>
      <c r="AU115" s="176" t="s">
        <v>1257</v>
      </c>
      <c r="AY115" s="176" t="s">
        <v>1317</v>
      </c>
      <c r="BE115" s="276">
        <f>IF(N115="základní",J115,0)</f>
        <v>0</v>
      </c>
      <c r="BF115" s="276">
        <f>IF(N115="snížená",J115,0)</f>
        <v>0</v>
      </c>
      <c r="BG115" s="276">
        <f>IF(N115="zákl. přenesená",J115,0)</f>
        <v>0</v>
      </c>
      <c r="BH115" s="276">
        <f>IF(N115="sníž. přenesená",J115,0)</f>
        <v>0</v>
      </c>
      <c r="BI115" s="276">
        <f>IF(N115="nulová",J115,0)</f>
        <v>0</v>
      </c>
      <c r="BJ115" s="176" t="s">
        <v>1196</v>
      </c>
      <c r="BK115" s="276">
        <f>ROUND(I115*H115,2)</f>
        <v>0</v>
      </c>
      <c r="BL115" s="176" t="s">
        <v>1626</v>
      </c>
      <c r="BM115" s="176" t="s">
        <v>1397</v>
      </c>
    </row>
    <row r="116" spans="2:47" s="186" customFormat="1" ht="13.5">
      <c r="B116" s="187"/>
      <c r="D116" s="277" t="s">
        <v>1326</v>
      </c>
      <c r="F116" s="278" t="s">
        <v>568</v>
      </c>
      <c r="I116" s="92"/>
      <c r="L116" s="187"/>
      <c r="M116" s="279"/>
      <c r="N116" s="188"/>
      <c r="O116" s="188"/>
      <c r="P116" s="188"/>
      <c r="Q116" s="188"/>
      <c r="R116" s="188"/>
      <c r="S116" s="188"/>
      <c r="T116" s="280"/>
      <c r="AT116" s="176" t="s">
        <v>1326</v>
      </c>
      <c r="AU116" s="176" t="s">
        <v>1257</v>
      </c>
    </row>
    <row r="117" spans="2:65" s="186" customFormat="1" ht="25.5" customHeight="1">
      <c r="B117" s="187"/>
      <c r="C117" s="266" t="s">
        <v>1404</v>
      </c>
      <c r="D117" s="266" t="s">
        <v>1319</v>
      </c>
      <c r="E117" s="267" t="s">
        <v>569</v>
      </c>
      <c r="F117" s="268" t="s">
        <v>570</v>
      </c>
      <c r="G117" s="269" t="s">
        <v>1432</v>
      </c>
      <c r="H117" s="270">
        <v>20</v>
      </c>
      <c r="I117" s="91"/>
      <c r="J117" s="271">
        <f>ROUND(I117*H117,2)</f>
        <v>0</v>
      </c>
      <c r="K117" s="268" t="s">
        <v>1323</v>
      </c>
      <c r="L117" s="187"/>
      <c r="M117" s="272" t="s">
        <v>1177</v>
      </c>
      <c r="N117" s="273" t="s">
        <v>1219</v>
      </c>
      <c r="O117" s="188"/>
      <c r="P117" s="274">
        <f>O117*H117</f>
        <v>0</v>
      </c>
      <c r="Q117" s="274">
        <v>0</v>
      </c>
      <c r="R117" s="274">
        <f>Q117*H117</f>
        <v>0</v>
      </c>
      <c r="S117" s="274">
        <v>0</v>
      </c>
      <c r="T117" s="275">
        <f>S117*H117</f>
        <v>0</v>
      </c>
      <c r="AR117" s="176" t="s">
        <v>1626</v>
      </c>
      <c r="AT117" s="176" t="s">
        <v>1319</v>
      </c>
      <c r="AU117" s="176" t="s">
        <v>1257</v>
      </c>
      <c r="AY117" s="176" t="s">
        <v>1317</v>
      </c>
      <c r="BE117" s="276">
        <f>IF(N117="základní",J117,0)</f>
        <v>0</v>
      </c>
      <c r="BF117" s="276">
        <f>IF(N117="snížená",J117,0)</f>
        <v>0</v>
      </c>
      <c r="BG117" s="276">
        <f>IF(N117="zákl. přenesená",J117,0)</f>
        <v>0</v>
      </c>
      <c r="BH117" s="276">
        <f>IF(N117="sníž. přenesená",J117,0)</f>
        <v>0</v>
      </c>
      <c r="BI117" s="276">
        <f>IF(N117="nulová",J117,0)</f>
        <v>0</v>
      </c>
      <c r="BJ117" s="176" t="s">
        <v>1196</v>
      </c>
      <c r="BK117" s="276">
        <f>ROUND(I117*H117,2)</f>
        <v>0</v>
      </c>
      <c r="BL117" s="176" t="s">
        <v>1626</v>
      </c>
      <c r="BM117" s="176" t="s">
        <v>571</v>
      </c>
    </row>
    <row r="118" spans="2:47" s="186" customFormat="1" ht="40.5">
      <c r="B118" s="187"/>
      <c r="D118" s="277" t="s">
        <v>1326</v>
      </c>
      <c r="F118" s="278" t="s">
        <v>572</v>
      </c>
      <c r="I118" s="92"/>
      <c r="L118" s="187"/>
      <c r="M118" s="279"/>
      <c r="N118" s="188"/>
      <c r="O118" s="188"/>
      <c r="P118" s="188"/>
      <c r="Q118" s="188"/>
      <c r="R118" s="188"/>
      <c r="S118" s="188"/>
      <c r="T118" s="280"/>
      <c r="AT118" s="176" t="s">
        <v>1326</v>
      </c>
      <c r="AU118" s="176" t="s">
        <v>1257</v>
      </c>
    </row>
    <row r="119" spans="2:65" s="186" customFormat="1" ht="25.5" customHeight="1">
      <c r="B119" s="187"/>
      <c r="C119" s="266" t="s">
        <v>1410</v>
      </c>
      <c r="D119" s="266" t="s">
        <v>1319</v>
      </c>
      <c r="E119" s="267" t="s">
        <v>573</v>
      </c>
      <c r="F119" s="268" t="s">
        <v>574</v>
      </c>
      <c r="G119" s="269" t="s">
        <v>1432</v>
      </c>
      <c r="H119" s="270">
        <v>20</v>
      </c>
      <c r="I119" s="91"/>
      <c r="J119" s="271">
        <f>ROUND(I119*H119,2)</f>
        <v>0</v>
      </c>
      <c r="K119" s="268" t="s">
        <v>1323</v>
      </c>
      <c r="L119" s="187"/>
      <c r="M119" s="272" t="s">
        <v>1177</v>
      </c>
      <c r="N119" s="273" t="s">
        <v>1219</v>
      </c>
      <c r="O119" s="188"/>
      <c r="P119" s="274">
        <f>O119*H119</f>
        <v>0</v>
      </c>
      <c r="Q119" s="274">
        <v>0.203</v>
      </c>
      <c r="R119" s="274">
        <f>Q119*H119</f>
        <v>4.0600000000000005</v>
      </c>
      <c r="S119" s="274">
        <v>0</v>
      </c>
      <c r="T119" s="275">
        <f>S119*H119</f>
        <v>0</v>
      </c>
      <c r="AR119" s="176" t="s">
        <v>1626</v>
      </c>
      <c r="AT119" s="176" t="s">
        <v>1319</v>
      </c>
      <c r="AU119" s="176" t="s">
        <v>1257</v>
      </c>
      <c r="AY119" s="176" t="s">
        <v>1317</v>
      </c>
      <c r="BE119" s="276">
        <f>IF(N119="základní",J119,0)</f>
        <v>0</v>
      </c>
      <c r="BF119" s="276">
        <f>IF(N119="snížená",J119,0)</f>
        <v>0</v>
      </c>
      <c r="BG119" s="276">
        <f>IF(N119="zákl. přenesená",J119,0)</f>
        <v>0</v>
      </c>
      <c r="BH119" s="276">
        <f>IF(N119="sníž. přenesená",J119,0)</f>
        <v>0</v>
      </c>
      <c r="BI119" s="276">
        <f>IF(N119="nulová",J119,0)</f>
        <v>0</v>
      </c>
      <c r="BJ119" s="176" t="s">
        <v>1196</v>
      </c>
      <c r="BK119" s="276">
        <f>ROUND(I119*H119,2)</f>
        <v>0</v>
      </c>
      <c r="BL119" s="176" t="s">
        <v>1626</v>
      </c>
      <c r="BM119" s="176" t="s">
        <v>1410</v>
      </c>
    </row>
    <row r="120" spans="2:47" s="186" customFormat="1" ht="13.5">
      <c r="B120" s="187"/>
      <c r="D120" s="277" t="s">
        <v>1326</v>
      </c>
      <c r="F120" s="278" t="s">
        <v>575</v>
      </c>
      <c r="I120" s="92"/>
      <c r="L120" s="187"/>
      <c r="M120" s="279"/>
      <c r="N120" s="188"/>
      <c r="O120" s="188"/>
      <c r="P120" s="188"/>
      <c r="Q120" s="188"/>
      <c r="R120" s="188"/>
      <c r="S120" s="188"/>
      <c r="T120" s="280"/>
      <c r="AT120" s="176" t="s">
        <v>1326</v>
      </c>
      <c r="AU120" s="176" t="s">
        <v>1257</v>
      </c>
    </row>
    <row r="121" spans="2:65" s="186" customFormat="1" ht="16.5" customHeight="1">
      <c r="B121" s="187"/>
      <c r="C121" s="266" t="s">
        <v>1415</v>
      </c>
      <c r="D121" s="266" t="s">
        <v>1319</v>
      </c>
      <c r="E121" s="267" t="s">
        <v>576</v>
      </c>
      <c r="F121" s="268" t="s">
        <v>577</v>
      </c>
      <c r="G121" s="269" t="s">
        <v>1432</v>
      </c>
      <c r="H121" s="270">
        <v>20</v>
      </c>
      <c r="I121" s="91"/>
      <c r="J121" s="271">
        <f>ROUND(I121*H121,2)</f>
        <v>0</v>
      </c>
      <c r="K121" s="268" t="s">
        <v>1323</v>
      </c>
      <c r="L121" s="187"/>
      <c r="M121" s="272" t="s">
        <v>1177</v>
      </c>
      <c r="N121" s="273" t="s">
        <v>1219</v>
      </c>
      <c r="O121" s="188"/>
      <c r="P121" s="274">
        <f>O121*H121</f>
        <v>0</v>
      </c>
      <c r="Q121" s="274">
        <v>9E-05</v>
      </c>
      <c r="R121" s="274">
        <f>Q121*H121</f>
        <v>0.0018000000000000002</v>
      </c>
      <c r="S121" s="274">
        <v>0</v>
      </c>
      <c r="T121" s="275">
        <f>S121*H121</f>
        <v>0</v>
      </c>
      <c r="AR121" s="176" t="s">
        <v>1626</v>
      </c>
      <c r="AT121" s="176" t="s">
        <v>1319</v>
      </c>
      <c r="AU121" s="176" t="s">
        <v>1257</v>
      </c>
      <c r="AY121" s="176" t="s">
        <v>1317</v>
      </c>
      <c r="BE121" s="276">
        <f>IF(N121="základní",J121,0)</f>
        <v>0</v>
      </c>
      <c r="BF121" s="276">
        <f>IF(N121="snížená",J121,0)</f>
        <v>0</v>
      </c>
      <c r="BG121" s="276">
        <f>IF(N121="zákl. přenesená",J121,0)</f>
        <v>0</v>
      </c>
      <c r="BH121" s="276">
        <f>IF(N121="sníž. přenesená",J121,0)</f>
        <v>0</v>
      </c>
      <c r="BI121" s="276">
        <f>IF(N121="nulová",J121,0)</f>
        <v>0</v>
      </c>
      <c r="BJ121" s="176" t="s">
        <v>1196</v>
      </c>
      <c r="BK121" s="276">
        <f>ROUND(I121*H121,2)</f>
        <v>0</v>
      </c>
      <c r="BL121" s="176" t="s">
        <v>1626</v>
      </c>
      <c r="BM121" s="176" t="s">
        <v>578</v>
      </c>
    </row>
    <row r="122" spans="2:47" s="186" customFormat="1" ht="27">
      <c r="B122" s="187"/>
      <c r="D122" s="277" t="s">
        <v>1326</v>
      </c>
      <c r="F122" s="278" t="s">
        <v>579</v>
      </c>
      <c r="I122" s="92"/>
      <c r="L122" s="187"/>
      <c r="M122" s="279"/>
      <c r="N122" s="188"/>
      <c r="O122" s="188"/>
      <c r="P122" s="188"/>
      <c r="Q122" s="188"/>
      <c r="R122" s="188"/>
      <c r="S122" s="188"/>
      <c r="T122" s="280"/>
      <c r="AT122" s="176" t="s">
        <v>1326</v>
      </c>
      <c r="AU122" s="176" t="s">
        <v>1257</v>
      </c>
    </row>
    <row r="123" spans="2:65" s="186" customFormat="1" ht="16.5" customHeight="1">
      <c r="B123" s="187"/>
      <c r="C123" s="266" t="s">
        <v>1182</v>
      </c>
      <c r="D123" s="266" t="s">
        <v>1319</v>
      </c>
      <c r="E123" s="267" t="s">
        <v>580</v>
      </c>
      <c r="F123" s="268" t="s">
        <v>581</v>
      </c>
      <c r="G123" s="269" t="s">
        <v>1432</v>
      </c>
      <c r="H123" s="270">
        <v>20</v>
      </c>
      <c r="I123" s="91"/>
      <c r="J123" s="271">
        <f>ROUND(I123*H123,2)</f>
        <v>0</v>
      </c>
      <c r="K123" s="268" t="s">
        <v>1323</v>
      </c>
      <c r="L123" s="187"/>
      <c r="M123" s="272" t="s">
        <v>1177</v>
      </c>
      <c r="N123" s="273" t="s">
        <v>1219</v>
      </c>
      <c r="O123" s="188"/>
      <c r="P123" s="274">
        <f>O123*H123</f>
        <v>0</v>
      </c>
      <c r="Q123" s="274">
        <v>0</v>
      </c>
      <c r="R123" s="274">
        <f>Q123*H123</f>
        <v>0</v>
      </c>
      <c r="S123" s="274">
        <v>0</v>
      </c>
      <c r="T123" s="275">
        <f>S123*H123</f>
        <v>0</v>
      </c>
      <c r="AR123" s="176" t="s">
        <v>1626</v>
      </c>
      <c r="AT123" s="176" t="s">
        <v>1319</v>
      </c>
      <c r="AU123" s="176" t="s">
        <v>1257</v>
      </c>
      <c r="AY123" s="176" t="s">
        <v>1317</v>
      </c>
      <c r="BE123" s="276">
        <f>IF(N123="základní",J123,0)</f>
        <v>0</v>
      </c>
      <c r="BF123" s="276">
        <f>IF(N123="snížená",J123,0)</f>
        <v>0</v>
      </c>
      <c r="BG123" s="276">
        <f>IF(N123="zákl. přenesená",J123,0)</f>
        <v>0</v>
      </c>
      <c r="BH123" s="276">
        <f>IF(N123="sníž. přenesená",J123,0)</f>
        <v>0</v>
      </c>
      <c r="BI123" s="276">
        <f>IF(N123="nulová",J123,0)</f>
        <v>0</v>
      </c>
      <c r="BJ123" s="176" t="s">
        <v>1196</v>
      </c>
      <c r="BK123" s="276">
        <f>ROUND(I123*H123,2)</f>
        <v>0</v>
      </c>
      <c r="BL123" s="176" t="s">
        <v>1626</v>
      </c>
      <c r="BM123" s="176" t="s">
        <v>1182</v>
      </c>
    </row>
    <row r="124" spans="2:47" s="186" customFormat="1" ht="13.5">
      <c r="B124" s="187"/>
      <c r="D124" s="277" t="s">
        <v>1326</v>
      </c>
      <c r="F124" s="278" t="s">
        <v>582</v>
      </c>
      <c r="I124" s="92"/>
      <c r="L124" s="187"/>
      <c r="M124" s="279"/>
      <c r="N124" s="188"/>
      <c r="O124" s="188"/>
      <c r="P124" s="188"/>
      <c r="Q124" s="188"/>
      <c r="R124" s="188"/>
      <c r="S124" s="188"/>
      <c r="T124" s="280"/>
      <c r="AT124" s="176" t="s">
        <v>1326</v>
      </c>
      <c r="AU124" s="176" t="s">
        <v>1257</v>
      </c>
    </row>
    <row r="125" spans="2:65" s="186" customFormat="1" ht="16.5" customHeight="1">
      <c r="B125" s="187"/>
      <c r="C125" s="266" t="s">
        <v>1422</v>
      </c>
      <c r="D125" s="266" t="s">
        <v>1319</v>
      </c>
      <c r="E125" s="267" t="s">
        <v>562</v>
      </c>
      <c r="F125" s="268" t="s">
        <v>563</v>
      </c>
      <c r="G125" s="317" t="s">
        <v>299</v>
      </c>
      <c r="H125" s="270">
        <v>1</v>
      </c>
      <c r="I125" s="91"/>
      <c r="J125" s="271">
        <f>ROUND(I125*H125,2)</f>
        <v>0</v>
      </c>
      <c r="K125" s="268" t="s">
        <v>1177</v>
      </c>
      <c r="L125" s="187"/>
      <c r="M125" s="272" t="s">
        <v>1177</v>
      </c>
      <c r="N125" s="273" t="s">
        <v>1219</v>
      </c>
      <c r="O125" s="188"/>
      <c r="P125" s="274">
        <f>O125*H125</f>
        <v>0</v>
      </c>
      <c r="Q125" s="274">
        <v>0</v>
      </c>
      <c r="R125" s="274">
        <f>Q125*H125</f>
        <v>0</v>
      </c>
      <c r="S125" s="274">
        <v>0</v>
      </c>
      <c r="T125" s="275">
        <f>S125*H125</f>
        <v>0</v>
      </c>
      <c r="AR125" s="176" t="s">
        <v>1626</v>
      </c>
      <c r="AT125" s="176" t="s">
        <v>1319</v>
      </c>
      <c r="AU125" s="176" t="s">
        <v>1257</v>
      </c>
      <c r="AY125" s="176" t="s">
        <v>1317</v>
      </c>
      <c r="BE125" s="276">
        <f>IF(N125="základní",J125,0)</f>
        <v>0</v>
      </c>
      <c r="BF125" s="276">
        <f>IF(N125="snížená",J125,0)</f>
        <v>0</v>
      </c>
      <c r="BG125" s="276">
        <f>IF(N125="zákl. přenesená",J125,0)</f>
        <v>0</v>
      </c>
      <c r="BH125" s="276">
        <f>IF(N125="sníž. přenesená",J125,0)</f>
        <v>0</v>
      </c>
      <c r="BI125" s="276">
        <f>IF(N125="nulová",J125,0)</f>
        <v>0</v>
      </c>
      <c r="BJ125" s="176" t="s">
        <v>1196</v>
      </c>
      <c r="BK125" s="276">
        <f>ROUND(I125*H125,2)</f>
        <v>0</v>
      </c>
      <c r="BL125" s="176" t="s">
        <v>1626</v>
      </c>
      <c r="BM125" s="176" t="s">
        <v>1422</v>
      </c>
    </row>
    <row r="126" spans="2:47" s="186" customFormat="1" ht="13.5">
      <c r="B126" s="187"/>
      <c r="D126" s="277" t="s">
        <v>1326</v>
      </c>
      <c r="F126" s="278" t="s">
        <v>563</v>
      </c>
      <c r="L126" s="187"/>
      <c r="M126" s="307"/>
      <c r="N126" s="308"/>
      <c r="O126" s="308"/>
      <c r="P126" s="308"/>
      <c r="Q126" s="308"/>
      <c r="R126" s="308"/>
      <c r="S126" s="308"/>
      <c r="T126" s="309"/>
      <c r="AT126" s="176" t="s">
        <v>1326</v>
      </c>
      <c r="AU126" s="176" t="s">
        <v>1257</v>
      </c>
    </row>
    <row r="127" spans="2:12" s="186" customFormat="1" ht="6.95" customHeight="1">
      <c r="B127" s="211"/>
      <c r="C127" s="212"/>
      <c r="D127" s="212"/>
      <c r="E127" s="212"/>
      <c r="F127" s="212"/>
      <c r="G127" s="212"/>
      <c r="H127" s="212"/>
      <c r="I127" s="212"/>
      <c r="J127" s="212"/>
      <c r="K127" s="212"/>
      <c r="L127" s="187"/>
    </row>
  </sheetData>
  <sheetProtection password="CC55" sheet="1"/>
  <autoFilter ref="C78:K126"/>
  <mergeCells count="10">
    <mergeCell ref="E71:H71"/>
    <mergeCell ref="G1:H1"/>
    <mergeCell ref="E45:H45"/>
    <mergeCell ref="E47:H47"/>
    <mergeCell ref="L2:V2"/>
    <mergeCell ref="E7:H7"/>
    <mergeCell ref="E9:H9"/>
    <mergeCell ref="E24:H24"/>
    <mergeCell ref="J51:J52"/>
    <mergeCell ref="E69:H69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96"/>
  <sheetViews>
    <sheetView showGridLines="0" workbookViewId="0" topLeftCell="A1">
      <pane ySplit="1" topLeftCell="A484" activePane="bottomLeft" state="frozen"/>
      <selection pane="bottomLeft" activeCell="F488" sqref="F488"/>
    </sheetView>
  </sheetViews>
  <sheetFormatPr defaultColWidth="9.33203125" defaultRowHeight="13.5"/>
  <cols>
    <col min="1" max="1" width="8.33203125" style="175" customWidth="1"/>
    <col min="2" max="2" width="1.66796875" style="175" customWidth="1"/>
    <col min="3" max="3" width="4.16015625" style="175" customWidth="1"/>
    <col min="4" max="4" width="4.33203125" style="175" customWidth="1"/>
    <col min="5" max="5" width="17.16015625" style="175" customWidth="1"/>
    <col min="6" max="6" width="75" style="175" customWidth="1"/>
    <col min="7" max="7" width="8.66015625" style="175" customWidth="1"/>
    <col min="8" max="8" width="11.16015625" style="175" customWidth="1"/>
    <col min="9" max="9" width="12.66015625" style="175" customWidth="1"/>
    <col min="10" max="10" width="23.5" style="175" customWidth="1"/>
    <col min="11" max="11" width="15.5" style="175" customWidth="1"/>
    <col min="12" max="12" width="9.33203125" style="175" customWidth="1"/>
    <col min="13" max="18" width="9.33203125" style="175" hidden="1" customWidth="1"/>
    <col min="19" max="19" width="8.16015625" style="175" hidden="1" customWidth="1"/>
    <col min="20" max="20" width="29.66015625" style="175" hidden="1" customWidth="1"/>
    <col min="21" max="21" width="16.33203125" style="175" hidden="1" customWidth="1"/>
    <col min="22" max="22" width="12.33203125" style="175" customWidth="1"/>
    <col min="23" max="23" width="16.33203125" style="175" customWidth="1"/>
    <col min="24" max="24" width="12.33203125" style="175" customWidth="1"/>
    <col min="25" max="25" width="15" style="175" customWidth="1"/>
    <col min="26" max="26" width="11" style="175" customWidth="1"/>
    <col min="27" max="27" width="15" style="175" customWidth="1"/>
    <col min="28" max="28" width="16.33203125" style="175" customWidth="1"/>
    <col min="29" max="29" width="11" style="175" customWidth="1"/>
    <col min="30" max="30" width="15" style="175" customWidth="1"/>
    <col min="31" max="31" width="16.33203125" style="175" customWidth="1"/>
    <col min="32" max="43" width="9.33203125" style="175" customWidth="1"/>
    <col min="44" max="65" width="9.33203125" style="175" hidden="1" customWidth="1"/>
    <col min="66" max="16384" width="9.33203125" style="175" customWidth="1"/>
  </cols>
  <sheetData>
    <row r="1" spans="1:70" ht="21.75" customHeight="1">
      <c r="A1" s="89"/>
      <c r="B1" s="8"/>
      <c r="C1" s="8"/>
      <c r="D1" s="9" t="s">
        <v>1173</v>
      </c>
      <c r="E1" s="8"/>
      <c r="F1" s="173" t="s">
        <v>1279</v>
      </c>
      <c r="G1" s="357" t="s">
        <v>1280</v>
      </c>
      <c r="H1" s="357"/>
      <c r="I1" s="8"/>
      <c r="J1" s="173" t="s">
        <v>1281</v>
      </c>
      <c r="K1" s="9" t="s">
        <v>1282</v>
      </c>
      <c r="L1" s="173" t="s">
        <v>1283</v>
      </c>
      <c r="M1" s="173"/>
      <c r="N1" s="173"/>
      <c r="O1" s="173"/>
      <c r="P1" s="173"/>
      <c r="Q1" s="173"/>
      <c r="R1" s="173"/>
      <c r="S1" s="173"/>
      <c r="T1" s="173"/>
      <c r="U1" s="174"/>
      <c r="V1" s="174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</row>
    <row r="2" spans="3:46" ht="36.95" customHeight="1">
      <c r="L2" s="362" t="s">
        <v>1180</v>
      </c>
      <c r="M2" s="363"/>
      <c r="N2" s="363"/>
      <c r="O2" s="363"/>
      <c r="P2" s="363"/>
      <c r="Q2" s="363"/>
      <c r="R2" s="363"/>
      <c r="S2" s="363"/>
      <c r="T2" s="363"/>
      <c r="U2" s="363"/>
      <c r="V2" s="363"/>
      <c r="AT2" s="176" t="s">
        <v>1272</v>
      </c>
    </row>
    <row r="3" spans="2:46" ht="6.95" customHeight="1">
      <c r="B3" s="177"/>
      <c r="C3" s="178"/>
      <c r="D3" s="178"/>
      <c r="E3" s="178"/>
      <c r="F3" s="178"/>
      <c r="G3" s="178"/>
      <c r="H3" s="178"/>
      <c r="I3" s="178"/>
      <c r="J3" s="178"/>
      <c r="K3" s="179"/>
      <c r="AT3" s="176" t="s">
        <v>1257</v>
      </c>
    </row>
    <row r="4" spans="2:46" ht="36.95" customHeight="1">
      <c r="B4" s="180"/>
      <c r="C4" s="181"/>
      <c r="D4" s="182" t="s">
        <v>1284</v>
      </c>
      <c r="E4" s="181"/>
      <c r="F4" s="181"/>
      <c r="G4" s="181"/>
      <c r="H4" s="181"/>
      <c r="I4" s="181"/>
      <c r="J4" s="181"/>
      <c r="K4" s="183"/>
      <c r="M4" s="184" t="s">
        <v>1185</v>
      </c>
      <c r="AT4" s="176" t="s">
        <v>1178</v>
      </c>
    </row>
    <row r="5" spans="2:11" ht="6.95" customHeight="1">
      <c r="B5" s="180"/>
      <c r="C5" s="181"/>
      <c r="D5" s="181"/>
      <c r="E5" s="181"/>
      <c r="F5" s="181"/>
      <c r="G5" s="181"/>
      <c r="H5" s="181"/>
      <c r="I5" s="181"/>
      <c r="J5" s="181"/>
      <c r="K5" s="183"/>
    </row>
    <row r="6" spans="2:11" ht="15">
      <c r="B6" s="180"/>
      <c r="C6" s="181"/>
      <c r="D6" s="185" t="s">
        <v>1191</v>
      </c>
      <c r="E6" s="181"/>
      <c r="F6" s="181"/>
      <c r="G6" s="181"/>
      <c r="H6" s="181"/>
      <c r="I6" s="181"/>
      <c r="J6" s="181"/>
      <c r="K6" s="183"/>
    </row>
    <row r="7" spans="2:11" ht="16.5" customHeight="1">
      <c r="B7" s="180"/>
      <c r="C7" s="181"/>
      <c r="D7" s="181"/>
      <c r="E7" s="358" t="str">
        <f>'Rekapitulace stavby'!K6</f>
        <v>Chlum Sv. Máří - Inženýrské sítě pro 8 RD</v>
      </c>
      <c r="F7" s="359"/>
      <c r="G7" s="359"/>
      <c r="H7" s="359"/>
      <c r="I7" s="181"/>
      <c r="J7" s="181"/>
      <c r="K7" s="183"/>
    </row>
    <row r="8" spans="2:11" s="186" customFormat="1" ht="15">
      <c r="B8" s="187"/>
      <c r="C8" s="188"/>
      <c r="D8" s="185" t="s">
        <v>1285</v>
      </c>
      <c r="E8" s="188"/>
      <c r="F8" s="188"/>
      <c r="G8" s="188"/>
      <c r="H8" s="188"/>
      <c r="I8" s="188"/>
      <c r="J8" s="188"/>
      <c r="K8" s="189"/>
    </row>
    <row r="9" spans="2:11" s="186" customFormat="1" ht="36.95" customHeight="1">
      <c r="B9" s="187"/>
      <c r="C9" s="188"/>
      <c r="D9" s="188"/>
      <c r="E9" s="360" t="s">
        <v>583</v>
      </c>
      <c r="F9" s="361"/>
      <c r="G9" s="361"/>
      <c r="H9" s="361"/>
      <c r="I9" s="188"/>
      <c r="J9" s="188"/>
      <c r="K9" s="189"/>
    </row>
    <row r="10" spans="2:11" s="186" customFormat="1" ht="13.5">
      <c r="B10" s="187"/>
      <c r="C10" s="188"/>
      <c r="D10" s="188"/>
      <c r="E10" s="188"/>
      <c r="F10" s="188"/>
      <c r="G10" s="188"/>
      <c r="H10" s="188"/>
      <c r="I10" s="188"/>
      <c r="J10" s="188"/>
      <c r="K10" s="189"/>
    </row>
    <row r="11" spans="2:11" s="186" customFormat="1" ht="14.45" customHeight="1">
      <c r="B11" s="187"/>
      <c r="C11" s="188"/>
      <c r="D11" s="185" t="s">
        <v>1194</v>
      </c>
      <c r="E11" s="188"/>
      <c r="F11" s="190" t="s">
        <v>1177</v>
      </c>
      <c r="G11" s="188"/>
      <c r="H11" s="188"/>
      <c r="I11" s="185" t="s">
        <v>1195</v>
      </c>
      <c r="J11" s="190" t="s">
        <v>1177</v>
      </c>
      <c r="K11" s="189"/>
    </row>
    <row r="12" spans="2:11" s="186" customFormat="1" ht="14.45" customHeight="1">
      <c r="B12" s="187"/>
      <c r="C12" s="188"/>
      <c r="D12" s="185" t="s">
        <v>1197</v>
      </c>
      <c r="E12" s="188"/>
      <c r="F12" s="190" t="s">
        <v>1198</v>
      </c>
      <c r="G12" s="188"/>
      <c r="H12" s="188"/>
      <c r="I12" s="185" t="s">
        <v>1199</v>
      </c>
      <c r="J12" s="191" t="str">
        <f>'Rekapitulace stavby'!AN8</f>
        <v>3.10.2017</v>
      </c>
      <c r="K12" s="189"/>
    </row>
    <row r="13" spans="2:11" s="186" customFormat="1" ht="10.9" customHeight="1">
      <c r="B13" s="187"/>
      <c r="C13" s="188"/>
      <c r="D13" s="188"/>
      <c r="E13" s="188"/>
      <c r="F13" s="188"/>
      <c r="G13" s="188"/>
      <c r="H13" s="188"/>
      <c r="I13" s="188"/>
      <c r="J13" s="188"/>
      <c r="K13" s="189"/>
    </row>
    <row r="14" spans="2:11" s="186" customFormat="1" ht="14.45" customHeight="1">
      <c r="B14" s="187"/>
      <c r="C14" s="188"/>
      <c r="D14" s="185" t="s">
        <v>1203</v>
      </c>
      <c r="E14" s="188"/>
      <c r="F14" s="188"/>
      <c r="G14" s="188"/>
      <c r="H14" s="188"/>
      <c r="I14" s="185" t="s">
        <v>1204</v>
      </c>
      <c r="J14" s="190" t="str">
        <f>IF('Rekapitulace stavby'!AN10="","",'Rekapitulace stavby'!AN10)</f>
        <v/>
      </c>
      <c r="K14" s="189"/>
    </row>
    <row r="15" spans="2:11" s="186" customFormat="1" ht="18" customHeight="1">
      <c r="B15" s="187"/>
      <c r="C15" s="188"/>
      <c r="D15" s="188"/>
      <c r="E15" s="190" t="str">
        <f>IF('Rekapitulace stavby'!E11="","",'Rekapitulace stavby'!E11)</f>
        <v xml:space="preserve"> </v>
      </c>
      <c r="F15" s="188"/>
      <c r="G15" s="188"/>
      <c r="H15" s="188"/>
      <c r="I15" s="185" t="s">
        <v>1206</v>
      </c>
      <c r="J15" s="190" t="str">
        <f>IF('Rekapitulace stavby'!AN11="","",'Rekapitulace stavby'!AN11)</f>
        <v/>
      </c>
      <c r="K15" s="189"/>
    </row>
    <row r="16" spans="2:11" s="186" customFormat="1" ht="6.95" customHeight="1">
      <c r="B16" s="187"/>
      <c r="C16" s="188"/>
      <c r="D16" s="188"/>
      <c r="E16" s="188"/>
      <c r="F16" s="188"/>
      <c r="G16" s="188"/>
      <c r="H16" s="188"/>
      <c r="I16" s="188"/>
      <c r="J16" s="188"/>
      <c r="K16" s="189"/>
    </row>
    <row r="17" spans="2:11" s="186" customFormat="1" ht="14.45" customHeight="1">
      <c r="B17" s="187"/>
      <c r="C17" s="188"/>
      <c r="D17" s="185" t="s">
        <v>1207</v>
      </c>
      <c r="E17" s="188"/>
      <c r="F17" s="188"/>
      <c r="G17" s="188"/>
      <c r="H17" s="188"/>
      <c r="I17" s="185" t="s">
        <v>1204</v>
      </c>
      <c r="J17" s="190" t="str">
        <f>IF('Rekapitulace stavby'!AN13="Vyplň údaj","",IF('Rekapitulace stavby'!AN13="","",'Rekapitulace stavby'!AN13))</f>
        <v/>
      </c>
      <c r="K17" s="189"/>
    </row>
    <row r="18" spans="2:11" s="186" customFormat="1" ht="18" customHeight="1">
      <c r="B18" s="187"/>
      <c r="C18" s="188"/>
      <c r="D18" s="188"/>
      <c r="E18" s="190" t="str">
        <f>IF('Rekapitulace stavby'!E14="Vyplň údaj","",IF('Rekapitulace stavby'!E14="","",'Rekapitulace stavby'!E14))</f>
        <v/>
      </c>
      <c r="F18" s="188"/>
      <c r="G18" s="188"/>
      <c r="H18" s="188"/>
      <c r="I18" s="185" t="s">
        <v>1206</v>
      </c>
      <c r="J18" s="190" t="str">
        <f>IF('Rekapitulace stavby'!AN14="Vyplň údaj","",IF('Rekapitulace stavby'!AN14="","",'Rekapitulace stavby'!AN14))</f>
        <v/>
      </c>
      <c r="K18" s="189"/>
    </row>
    <row r="19" spans="2:11" s="186" customFormat="1" ht="6.95" customHeight="1">
      <c r="B19" s="187"/>
      <c r="C19" s="188"/>
      <c r="D19" s="188"/>
      <c r="E19" s="188"/>
      <c r="F19" s="188"/>
      <c r="G19" s="188"/>
      <c r="H19" s="188"/>
      <c r="I19" s="188"/>
      <c r="J19" s="188"/>
      <c r="K19" s="189"/>
    </row>
    <row r="20" spans="2:11" s="186" customFormat="1" ht="14.45" customHeight="1">
      <c r="B20" s="187"/>
      <c r="C20" s="188"/>
      <c r="D20" s="185" t="s">
        <v>1209</v>
      </c>
      <c r="E20" s="188"/>
      <c r="F20" s="188"/>
      <c r="G20" s="188"/>
      <c r="H20" s="188"/>
      <c r="I20" s="185" t="s">
        <v>1204</v>
      </c>
      <c r="J20" s="190" t="s">
        <v>1177</v>
      </c>
      <c r="K20" s="189"/>
    </row>
    <row r="21" spans="2:11" s="186" customFormat="1" ht="18" customHeight="1">
      <c r="B21" s="187"/>
      <c r="C21" s="188"/>
      <c r="D21" s="188"/>
      <c r="E21" s="190" t="s">
        <v>1210</v>
      </c>
      <c r="F21" s="188"/>
      <c r="G21" s="188"/>
      <c r="H21" s="188"/>
      <c r="I21" s="185" t="s">
        <v>1206</v>
      </c>
      <c r="J21" s="190" t="s">
        <v>1177</v>
      </c>
      <c r="K21" s="189"/>
    </row>
    <row r="22" spans="2:11" s="186" customFormat="1" ht="6.95" customHeight="1">
      <c r="B22" s="187"/>
      <c r="C22" s="188"/>
      <c r="D22" s="188"/>
      <c r="E22" s="188"/>
      <c r="F22" s="188"/>
      <c r="G22" s="188"/>
      <c r="H22" s="188"/>
      <c r="I22" s="188"/>
      <c r="J22" s="188"/>
      <c r="K22" s="189"/>
    </row>
    <row r="23" spans="2:11" s="186" customFormat="1" ht="14.45" customHeight="1">
      <c r="B23" s="187"/>
      <c r="C23" s="188"/>
      <c r="D23" s="185" t="s">
        <v>1212</v>
      </c>
      <c r="E23" s="188"/>
      <c r="F23" s="188"/>
      <c r="G23" s="188"/>
      <c r="H23" s="188"/>
      <c r="I23" s="188"/>
      <c r="J23" s="188"/>
      <c r="K23" s="189"/>
    </row>
    <row r="24" spans="2:11" s="195" customFormat="1" ht="85.5" customHeight="1">
      <c r="B24" s="192"/>
      <c r="C24" s="193"/>
      <c r="D24" s="193"/>
      <c r="E24" s="364" t="s">
        <v>1287</v>
      </c>
      <c r="F24" s="364"/>
      <c r="G24" s="364"/>
      <c r="H24" s="364"/>
      <c r="I24" s="193"/>
      <c r="J24" s="193"/>
      <c r="K24" s="194"/>
    </row>
    <row r="25" spans="2:11" s="186" customFormat="1" ht="6.95" customHeight="1">
      <c r="B25" s="187"/>
      <c r="C25" s="188"/>
      <c r="D25" s="188"/>
      <c r="E25" s="188"/>
      <c r="F25" s="188"/>
      <c r="G25" s="188"/>
      <c r="H25" s="188"/>
      <c r="I25" s="188"/>
      <c r="J25" s="188"/>
      <c r="K25" s="189"/>
    </row>
    <row r="26" spans="2:11" s="186" customFormat="1" ht="6.95" customHeight="1">
      <c r="B26" s="187"/>
      <c r="C26" s="188"/>
      <c r="D26" s="196"/>
      <c r="E26" s="196"/>
      <c r="F26" s="196"/>
      <c r="G26" s="196"/>
      <c r="H26" s="196"/>
      <c r="I26" s="196"/>
      <c r="J26" s="196"/>
      <c r="K26" s="197"/>
    </row>
    <row r="27" spans="2:11" s="186" customFormat="1" ht="25.35" customHeight="1">
      <c r="B27" s="187"/>
      <c r="C27" s="188"/>
      <c r="D27" s="198" t="s">
        <v>1214</v>
      </c>
      <c r="E27" s="188"/>
      <c r="F27" s="188"/>
      <c r="G27" s="188"/>
      <c r="H27" s="188"/>
      <c r="I27" s="188"/>
      <c r="J27" s="199">
        <f>ROUND(J93,2)</f>
        <v>0</v>
      </c>
      <c r="K27" s="189"/>
    </row>
    <row r="28" spans="2:11" s="186" customFormat="1" ht="6.95" customHeight="1">
      <c r="B28" s="187"/>
      <c r="C28" s="188"/>
      <c r="D28" s="196"/>
      <c r="E28" s="196"/>
      <c r="F28" s="196"/>
      <c r="G28" s="196"/>
      <c r="H28" s="196"/>
      <c r="I28" s="196"/>
      <c r="J28" s="196"/>
      <c r="K28" s="197"/>
    </row>
    <row r="29" spans="2:11" s="186" customFormat="1" ht="14.45" customHeight="1">
      <c r="B29" s="187"/>
      <c r="C29" s="188"/>
      <c r="D29" s="188"/>
      <c r="E29" s="188"/>
      <c r="F29" s="200" t="s">
        <v>1216</v>
      </c>
      <c r="G29" s="188"/>
      <c r="H29" s="188"/>
      <c r="I29" s="200" t="s">
        <v>1215</v>
      </c>
      <c r="J29" s="200" t="s">
        <v>1217</v>
      </c>
      <c r="K29" s="189"/>
    </row>
    <row r="30" spans="2:11" s="186" customFormat="1" ht="14.45" customHeight="1">
      <c r="B30" s="187"/>
      <c r="C30" s="188"/>
      <c r="D30" s="201" t="s">
        <v>1218</v>
      </c>
      <c r="E30" s="201" t="s">
        <v>1219</v>
      </c>
      <c r="F30" s="202">
        <f>ROUND(SUM(BE93:BE495),2)</f>
        <v>0</v>
      </c>
      <c r="G30" s="188"/>
      <c r="H30" s="188"/>
      <c r="I30" s="203">
        <v>0.21</v>
      </c>
      <c r="J30" s="202">
        <f>ROUND(ROUND((SUM(BE93:BE495)),2)*I30,2)</f>
        <v>0</v>
      </c>
      <c r="K30" s="189"/>
    </row>
    <row r="31" spans="2:11" s="186" customFormat="1" ht="14.45" customHeight="1">
      <c r="B31" s="187"/>
      <c r="C31" s="188"/>
      <c r="D31" s="188"/>
      <c r="E31" s="201" t="s">
        <v>1220</v>
      </c>
      <c r="F31" s="202">
        <f>ROUND(SUM(BF93:BF495),2)</f>
        <v>0</v>
      </c>
      <c r="G31" s="188"/>
      <c r="H31" s="188"/>
      <c r="I31" s="203">
        <v>0.15</v>
      </c>
      <c r="J31" s="202">
        <f>ROUND(ROUND((SUM(BF93:BF495)),2)*I31,2)</f>
        <v>0</v>
      </c>
      <c r="K31" s="189"/>
    </row>
    <row r="32" spans="2:11" s="186" customFormat="1" ht="14.45" customHeight="1" hidden="1">
      <c r="B32" s="187"/>
      <c r="C32" s="188"/>
      <c r="D32" s="188"/>
      <c r="E32" s="201" t="s">
        <v>1221</v>
      </c>
      <c r="F32" s="202">
        <f>ROUND(SUM(BG93:BG495),2)</f>
        <v>0</v>
      </c>
      <c r="G32" s="188"/>
      <c r="H32" s="188"/>
      <c r="I32" s="203">
        <v>0.21</v>
      </c>
      <c r="J32" s="202">
        <v>0</v>
      </c>
      <c r="K32" s="189"/>
    </row>
    <row r="33" spans="2:11" s="186" customFormat="1" ht="14.45" customHeight="1" hidden="1">
      <c r="B33" s="187"/>
      <c r="C33" s="188"/>
      <c r="D33" s="188"/>
      <c r="E33" s="201" t="s">
        <v>1222</v>
      </c>
      <c r="F33" s="202">
        <f>ROUND(SUM(BH93:BH495),2)</f>
        <v>0</v>
      </c>
      <c r="G33" s="188"/>
      <c r="H33" s="188"/>
      <c r="I33" s="203">
        <v>0.15</v>
      </c>
      <c r="J33" s="202">
        <v>0</v>
      </c>
      <c r="K33" s="189"/>
    </row>
    <row r="34" spans="2:11" s="186" customFormat="1" ht="14.45" customHeight="1" hidden="1">
      <c r="B34" s="187"/>
      <c r="C34" s="188"/>
      <c r="D34" s="188"/>
      <c r="E34" s="201" t="s">
        <v>1223</v>
      </c>
      <c r="F34" s="202">
        <f>ROUND(SUM(BI93:BI495),2)</f>
        <v>0</v>
      </c>
      <c r="G34" s="188"/>
      <c r="H34" s="188"/>
      <c r="I34" s="203">
        <v>0</v>
      </c>
      <c r="J34" s="202">
        <v>0</v>
      </c>
      <c r="K34" s="189"/>
    </row>
    <row r="35" spans="2:11" s="186" customFormat="1" ht="6.95" customHeight="1">
      <c r="B35" s="187"/>
      <c r="C35" s="188"/>
      <c r="D35" s="188"/>
      <c r="E35" s="188"/>
      <c r="F35" s="188"/>
      <c r="G35" s="188"/>
      <c r="H35" s="188"/>
      <c r="I35" s="188"/>
      <c r="J35" s="188"/>
      <c r="K35" s="189"/>
    </row>
    <row r="36" spans="2:11" s="186" customFormat="1" ht="25.35" customHeight="1">
      <c r="B36" s="187"/>
      <c r="C36" s="204"/>
      <c r="D36" s="205" t="s">
        <v>1224</v>
      </c>
      <c r="E36" s="206"/>
      <c r="F36" s="206"/>
      <c r="G36" s="207" t="s">
        <v>1225</v>
      </c>
      <c r="H36" s="208" t="s">
        <v>1226</v>
      </c>
      <c r="I36" s="206"/>
      <c r="J36" s="209">
        <f>SUM(J27:J34)</f>
        <v>0</v>
      </c>
      <c r="K36" s="210"/>
    </row>
    <row r="37" spans="2:11" s="186" customFormat="1" ht="14.45" customHeight="1">
      <c r="B37" s="211"/>
      <c r="C37" s="212"/>
      <c r="D37" s="212"/>
      <c r="E37" s="212"/>
      <c r="F37" s="212"/>
      <c r="G37" s="212"/>
      <c r="H37" s="212"/>
      <c r="I37" s="212"/>
      <c r="J37" s="212"/>
      <c r="K37" s="213"/>
    </row>
    <row r="41" spans="2:11" s="186" customFormat="1" ht="6.95" customHeight="1">
      <c r="B41" s="214"/>
      <c r="C41" s="215"/>
      <c r="D41" s="215"/>
      <c r="E41" s="215"/>
      <c r="F41" s="215"/>
      <c r="G41" s="215"/>
      <c r="H41" s="215"/>
      <c r="I41" s="215"/>
      <c r="J41" s="215"/>
      <c r="K41" s="216"/>
    </row>
    <row r="42" spans="2:11" s="186" customFormat="1" ht="36.95" customHeight="1">
      <c r="B42" s="187"/>
      <c r="C42" s="182" t="s">
        <v>1288</v>
      </c>
      <c r="D42" s="188"/>
      <c r="E42" s="188"/>
      <c r="F42" s="188"/>
      <c r="G42" s="188"/>
      <c r="H42" s="188"/>
      <c r="I42" s="188"/>
      <c r="J42" s="188"/>
      <c r="K42" s="189"/>
    </row>
    <row r="43" spans="2:11" s="186" customFormat="1" ht="6.95" customHeight="1">
      <c r="B43" s="187"/>
      <c r="C43" s="188"/>
      <c r="D43" s="188"/>
      <c r="E43" s="188"/>
      <c r="F43" s="188"/>
      <c r="G43" s="188"/>
      <c r="H43" s="188"/>
      <c r="I43" s="188"/>
      <c r="J43" s="188"/>
      <c r="K43" s="189"/>
    </row>
    <row r="44" spans="2:11" s="186" customFormat="1" ht="14.45" customHeight="1">
      <c r="B44" s="187"/>
      <c r="C44" s="185" t="s">
        <v>1191</v>
      </c>
      <c r="D44" s="188"/>
      <c r="E44" s="188"/>
      <c r="F44" s="188"/>
      <c r="G44" s="188"/>
      <c r="H44" s="188"/>
      <c r="I44" s="188"/>
      <c r="J44" s="188"/>
      <c r="K44" s="189"/>
    </row>
    <row r="45" spans="2:11" s="186" customFormat="1" ht="16.5" customHeight="1">
      <c r="B45" s="187"/>
      <c r="C45" s="188"/>
      <c r="D45" s="188"/>
      <c r="E45" s="358" t="str">
        <f>E7</f>
        <v>Chlum Sv. Máří - Inženýrské sítě pro 8 RD</v>
      </c>
      <c r="F45" s="359"/>
      <c r="G45" s="359"/>
      <c r="H45" s="359"/>
      <c r="I45" s="188"/>
      <c r="J45" s="188"/>
      <c r="K45" s="189"/>
    </row>
    <row r="46" spans="2:11" s="186" customFormat="1" ht="14.45" customHeight="1">
      <c r="B46" s="187"/>
      <c r="C46" s="185" t="s">
        <v>1285</v>
      </c>
      <c r="D46" s="188"/>
      <c r="E46" s="188"/>
      <c r="F46" s="188"/>
      <c r="G46" s="188"/>
      <c r="H46" s="188"/>
      <c r="I46" s="188"/>
      <c r="J46" s="188"/>
      <c r="K46" s="189"/>
    </row>
    <row r="47" spans="2:11" s="186" customFormat="1" ht="17.25" customHeight="1">
      <c r="B47" s="187"/>
      <c r="C47" s="188"/>
      <c r="D47" s="188"/>
      <c r="E47" s="360" t="str">
        <f>E9</f>
        <v>SO 08 - Čerpací stanice odpadních vod</v>
      </c>
      <c r="F47" s="361"/>
      <c r="G47" s="361"/>
      <c r="H47" s="361"/>
      <c r="I47" s="188"/>
      <c r="J47" s="188"/>
      <c r="K47" s="189"/>
    </row>
    <row r="48" spans="2:11" s="186" customFormat="1" ht="6.95" customHeight="1">
      <c r="B48" s="187"/>
      <c r="C48" s="188"/>
      <c r="D48" s="188"/>
      <c r="E48" s="188"/>
      <c r="F48" s="188"/>
      <c r="G48" s="188"/>
      <c r="H48" s="188"/>
      <c r="I48" s="188"/>
      <c r="J48" s="188"/>
      <c r="K48" s="189"/>
    </row>
    <row r="49" spans="2:11" s="186" customFormat="1" ht="18" customHeight="1">
      <c r="B49" s="187"/>
      <c r="C49" s="185" t="s">
        <v>1197</v>
      </c>
      <c r="D49" s="188"/>
      <c r="E49" s="188"/>
      <c r="F49" s="190" t="str">
        <f>F12</f>
        <v>Chlum Sv. Máří</v>
      </c>
      <c r="G49" s="188"/>
      <c r="H49" s="188"/>
      <c r="I49" s="185" t="s">
        <v>1199</v>
      </c>
      <c r="J49" s="191" t="str">
        <f>IF(J12="","",J12)</f>
        <v>3.10.2017</v>
      </c>
      <c r="K49" s="189"/>
    </row>
    <row r="50" spans="2:11" s="186" customFormat="1" ht="6.95" customHeight="1">
      <c r="B50" s="187"/>
      <c r="C50" s="188"/>
      <c r="D50" s="188"/>
      <c r="E50" s="188"/>
      <c r="F50" s="188"/>
      <c r="G50" s="188"/>
      <c r="H50" s="188"/>
      <c r="I50" s="188"/>
      <c r="J50" s="188"/>
      <c r="K50" s="189"/>
    </row>
    <row r="51" spans="2:11" s="186" customFormat="1" ht="15">
      <c r="B51" s="187"/>
      <c r="C51" s="185" t="s">
        <v>1203</v>
      </c>
      <c r="D51" s="188"/>
      <c r="E51" s="188"/>
      <c r="F51" s="190" t="str">
        <f>E15</f>
        <v xml:space="preserve"> </v>
      </c>
      <c r="G51" s="188"/>
      <c r="H51" s="188"/>
      <c r="I51" s="185" t="s">
        <v>1209</v>
      </c>
      <c r="J51" s="364" t="str">
        <f>E21</f>
        <v>KV ENGINEERING s.r.o.</v>
      </c>
      <c r="K51" s="189"/>
    </row>
    <row r="52" spans="2:11" s="186" customFormat="1" ht="14.45" customHeight="1">
      <c r="B52" s="187"/>
      <c r="C52" s="185" t="s">
        <v>1207</v>
      </c>
      <c r="D52" s="188"/>
      <c r="E52" s="188"/>
      <c r="F52" s="190" t="str">
        <f>IF(E18="","",E18)</f>
        <v/>
      </c>
      <c r="G52" s="188"/>
      <c r="H52" s="188"/>
      <c r="I52" s="188"/>
      <c r="J52" s="365"/>
      <c r="K52" s="189"/>
    </row>
    <row r="53" spans="2:11" s="186" customFormat="1" ht="10.35" customHeight="1">
      <c r="B53" s="187"/>
      <c r="C53" s="188"/>
      <c r="D53" s="188"/>
      <c r="E53" s="188"/>
      <c r="F53" s="188"/>
      <c r="G53" s="188"/>
      <c r="H53" s="188"/>
      <c r="I53" s="188"/>
      <c r="J53" s="188"/>
      <c r="K53" s="189"/>
    </row>
    <row r="54" spans="2:11" s="186" customFormat="1" ht="29.25" customHeight="1">
      <c r="B54" s="187"/>
      <c r="C54" s="217" t="s">
        <v>1289</v>
      </c>
      <c r="D54" s="204"/>
      <c r="E54" s="204"/>
      <c r="F54" s="204"/>
      <c r="G54" s="204"/>
      <c r="H54" s="204"/>
      <c r="I54" s="204"/>
      <c r="J54" s="218" t="s">
        <v>1290</v>
      </c>
      <c r="K54" s="219"/>
    </row>
    <row r="55" spans="2:11" s="186" customFormat="1" ht="10.35" customHeight="1">
      <c r="B55" s="187"/>
      <c r="C55" s="188"/>
      <c r="D55" s="188"/>
      <c r="E55" s="188"/>
      <c r="F55" s="188"/>
      <c r="G55" s="188"/>
      <c r="H55" s="188"/>
      <c r="I55" s="188"/>
      <c r="J55" s="188"/>
      <c r="K55" s="189"/>
    </row>
    <row r="56" spans="2:47" s="186" customFormat="1" ht="29.25" customHeight="1">
      <c r="B56" s="187"/>
      <c r="C56" s="220" t="s">
        <v>1291</v>
      </c>
      <c r="D56" s="188"/>
      <c r="E56" s="188"/>
      <c r="F56" s="188"/>
      <c r="G56" s="188"/>
      <c r="H56" s="188"/>
      <c r="I56" s="188"/>
      <c r="J56" s="199">
        <f>J93</f>
        <v>0</v>
      </c>
      <c r="K56" s="189"/>
      <c r="AU56" s="176" t="s">
        <v>1292</v>
      </c>
    </row>
    <row r="57" spans="2:11" s="227" customFormat="1" ht="24.95" customHeight="1">
      <c r="B57" s="221"/>
      <c r="C57" s="222"/>
      <c r="D57" s="223" t="s">
        <v>1293</v>
      </c>
      <c r="E57" s="224"/>
      <c r="F57" s="224"/>
      <c r="G57" s="224"/>
      <c r="H57" s="224"/>
      <c r="I57" s="224"/>
      <c r="J57" s="225">
        <f>J94</f>
        <v>0</v>
      </c>
      <c r="K57" s="226"/>
    </row>
    <row r="58" spans="2:11" s="234" customFormat="1" ht="19.9" customHeight="1">
      <c r="B58" s="228"/>
      <c r="C58" s="229"/>
      <c r="D58" s="230" t="s">
        <v>1645</v>
      </c>
      <c r="E58" s="231"/>
      <c r="F58" s="231"/>
      <c r="G58" s="231"/>
      <c r="H58" s="231"/>
      <c r="I58" s="231"/>
      <c r="J58" s="232">
        <f>J95</f>
        <v>0</v>
      </c>
      <c r="K58" s="233"/>
    </row>
    <row r="59" spans="2:11" s="234" customFormat="1" ht="19.9" customHeight="1">
      <c r="B59" s="228"/>
      <c r="C59" s="229"/>
      <c r="D59" s="230" t="s">
        <v>584</v>
      </c>
      <c r="E59" s="231"/>
      <c r="F59" s="231"/>
      <c r="G59" s="231"/>
      <c r="H59" s="231"/>
      <c r="I59" s="231"/>
      <c r="J59" s="232">
        <f>J148</f>
        <v>0</v>
      </c>
      <c r="K59" s="233"/>
    </row>
    <row r="60" spans="2:11" s="234" customFormat="1" ht="19.9" customHeight="1">
      <c r="B60" s="228"/>
      <c r="C60" s="229"/>
      <c r="D60" s="230" t="s">
        <v>585</v>
      </c>
      <c r="E60" s="231"/>
      <c r="F60" s="231"/>
      <c r="G60" s="231"/>
      <c r="H60" s="231"/>
      <c r="I60" s="231"/>
      <c r="J60" s="232">
        <f>J189</f>
        <v>0</v>
      </c>
      <c r="K60" s="233"/>
    </row>
    <row r="61" spans="2:11" s="234" customFormat="1" ht="19.9" customHeight="1">
      <c r="B61" s="228"/>
      <c r="C61" s="229"/>
      <c r="D61" s="230" t="s">
        <v>1646</v>
      </c>
      <c r="E61" s="231"/>
      <c r="F61" s="231"/>
      <c r="G61" s="231"/>
      <c r="H61" s="231"/>
      <c r="I61" s="231"/>
      <c r="J61" s="232">
        <f>J198</f>
        <v>0</v>
      </c>
      <c r="K61" s="233"/>
    </row>
    <row r="62" spans="2:11" s="234" customFormat="1" ht="19.9" customHeight="1">
      <c r="B62" s="228"/>
      <c r="C62" s="229"/>
      <c r="D62" s="230" t="s">
        <v>586</v>
      </c>
      <c r="E62" s="231"/>
      <c r="F62" s="231"/>
      <c r="G62" s="231"/>
      <c r="H62" s="231"/>
      <c r="I62" s="231"/>
      <c r="J62" s="232">
        <f>J203</f>
        <v>0</v>
      </c>
      <c r="K62" s="233"/>
    </row>
    <row r="63" spans="2:11" s="234" customFormat="1" ht="19.9" customHeight="1">
      <c r="B63" s="228"/>
      <c r="C63" s="229"/>
      <c r="D63" s="230" t="s">
        <v>1647</v>
      </c>
      <c r="E63" s="231"/>
      <c r="F63" s="231"/>
      <c r="G63" s="231"/>
      <c r="H63" s="231"/>
      <c r="I63" s="231"/>
      <c r="J63" s="232">
        <f>J208</f>
        <v>0</v>
      </c>
      <c r="K63" s="233"/>
    </row>
    <row r="64" spans="2:11" s="234" customFormat="1" ht="19.9" customHeight="1">
      <c r="B64" s="228"/>
      <c r="C64" s="229"/>
      <c r="D64" s="230" t="s">
        <v>1959</v>
      </c>
      <c r="E64" s="231"/>
      <c r="F64" s="231"/>
      <c r="G64" s="231"/>
      <c r="H64" s="231"/>
      <c r="I64" s="231"/>
      <c r="J64" s="232">
        <f>J273</f>
        <v>0</v>
      </c>
      <c r="K64" s="233"/>
    </row>
    <row r="65" spans="2:11" s="234" customFormat="1" ht="19.9" customHeight="1">
      <c r="B65" s="228"/>
      <c r="C65" s="229"/>
      <c r="D65" s="230" t="s">
        <v>1300</v>
      </c>
      <c r="E65" s="231"/>
      <c r="F65" s="231"/>
      <c r="G65" s="231"/>
      <c r="H65" s="231"/>
      <c r="I65" s="231"/>
      <c r="J65" s="232">
        <f>J295</f>
        <v>0</v>
      </c>
      <c r="K65" s="233"/>
    </row>
    <row r="66" spans="2:11" s="227" customFormat="1" ht="24.95" customHeight="1">
      <c r="B66" s="221"/>
      <c r="C66" s="222"/>
      <c r="D66" s="223" t="s">
        <v>587</v>
      </c>
      <c r="E66" s="224"/>
      <c r="F66" s="224"/>
      <c r="G66" s="224"/>
      <c r="H66" s="224"/>
      <c r="I66" s="224"/>
      <c r="J66" s="225">
        <f>J298</f>
        <v>0</v>
      </c>
      <c r="K66" s="226"/>
    </row>
    <row r="67" spans="2:11" s="234" customFormat="1" ht="19.9" customHeight="1">
      <c r="B67" s="228"/>
      <c r="C67" s="229"/>
      <c r="D67" s="230" t="s">
        <v>588</v>
      </c>
      <c r="E67" s="231"/>
      <c r="F67" s="231"/>
      <c r="G67" s="231"/>
      <c r="H67" s="231"/>
      <c r="I67" s="231"/>
      <c r="J67" s="232">
        <f>J299</f>
        <v>0</v>
      </c>
      <c r="K67" s="233"/>
    </row>
    <row r="68" spans="2:11" s="234" customFormat="1" ht="19.9" customHeight="1">
      <c r="B68" s="228"/>
      <c r="C68" s="229"/>
      <c r="D68" s="230" t="s">
        <v>589</v>
      </c>
      <c r="E68" s="231"/>
      <c r="F68" s="231"/>
      <c r="G68" s="231"/>
      <c r="H68" s="231"/>
      <c r="I68" s="231"/>
      <c r="J68" s="232">
        <f>J321</f>
        <v>0</v>
      </c>
      <c r="K68" s="233"/>
    </row>
    <row r="69" spans="2:11" s="234" customFormat="1" ht="19.9" customHeight="1">
      <c r="B69" s="228"/>
      <c r="C69" s="229"/>
      <c r="D69" s="230" t="s">
        <v>590</v>
      </c>
      <c r="E69" s="231"/>
      <c r="F69" s="231"/>
      <c r="G69" s="231"/>
      <c r="H69" s="231"/>
      <c r="I69" s="231"/>
      <c r="J69" s="232">
        <f>J342</f>
        <v>0</v>
      </c>
      <c r="K69" s="233"/>
    </row>
    <row r="70" spans="2:11" s="234" customFormat="1" ht="19.9" customHeight="1">
      <c r="B70" s="228"/>
      <c r="C70" s="229"/>
      <c r="D70" s="230" t="s">
        <v>591</v>
      </c>
      <c r="E70" s="231"/>
      <c r="F70" s="231"/>
      <c r="G70" s="231"/>
      <c r="H70" s="231"/>
      <c r="I70" s="231"/>
      <c r="J70" s="232">
        <f>J355</f>
        <v>0</v>
      </c>
      <c r="K70" s="233"/>
    </row>
    <row r="71" spans="2:11" s="234" customFormat="1" ht="19.9" customHeight="1">
      <c r="B71" s="228"/>
      <c r="C71" s="229"/>
      <c r="D71" s="230" t="s">
        <v>592</v>
      </c>
      <c r="E71" s="231"/>
      <c r="F71" s="231"/>
      <c r="G71" s="231"/>
      <c r="H71" s="231"/>
      <c r="I71" s="231"/>
      <c r="J71" s="232">
        <f>J429</f>
        <v>0</v>
      </c>
      <c r="K71" s="233"/>
    </row>
    <row r="72" spans="2:11" s="227" customFormat="1" ht="24.95" customHeight="1">
      <c r="B72" s="221"/>
      <c r="C72" s="222"/>
      <c r="D72" s="223" t="s">
        <v>1649</v>
      </c>
      <c r="E72" s="224"/>
      <c r="F72" s="224"/>
      <c r="G72" s="224"/>
      <c r="H72" s="224"/>
      <c r="I72" s="224"/>
      <c r="J72" s="225">
        <f>J437</f>
        <v>0</v>
      </c>
      <c r="K72" s="226"/>
    </row>
    <row r="73" spans="2:11" s="234" customFormat="1" ht="19.9" customHeight="1">
      <c r="B73" s="228"/>
      <c r="C73" s="229"/>
      <c r="D73" s="230" t="s">
        <v>1651</v>
      </c>
      <c r="E73" s="231"/>
      <c r="F73" s="231"/>
      <c r="G73" s="231"/>
      <c r="H73" s="231"/>
      <c r="I73" s="231"/>
      <c r="J73" s="232">
        <f>J438</f>
        <v>0</v>
      </c>
      <c r="K73" s="233"/>
    </row>
    <row r="74" spans="2:11" s="186" customFormat="1" ht="21.75" customHeight="1">
      <c r="B74" s="187"/>
      <c r="C74" s="188"/>
      <c r="D74" s="188"/>
      <c r="E74" s="188"/>
      <c r="F74" s="188"/>
      <c r="G74" s="188"/>
      <c r="H74" s="188"/>
      <c r="I74" s="188"/>
      <c r="J74" s="188"/>
      <c r="K74" s="189"/>
    </row>
    <row r="75" spans="2:11" s="186" customFormat="1" ht="6.95" customHeight="1">
      <c r="B75" s="211"/>
      <c r="C75" s="212"/>
      <c r="D75" s="212"/>
      <c r="E75" s="212"/>
      <c r="F75" s="212"/>
      <c r="G75" s="212"/>
      <c r="H75" s="212"/>
      <c r="I75" s="212"/>
      <c r="J75" s="212"/>
      <c r="K75" s="213"/>
    </row>
    <row r="79" spans="2:12" s="186" customFormat="1" ht="6.95" customHeight="1">
      <c r="B79" s="214"/>
      <c r="C79" s="215"/>
      <c r="D79" s="215"/>
      <c r="E79" s="215"/>
      <c r="F79" s="215"/>
      <c r="G79" s="215"/>
      <c r="H79" s="215"/>
      <c r="I79" s="215"/>
      <c r="J79" s="215"/>
      <c r="K79" s="215"/>
      <c r="L79" s="187"/>
    </row>
    <row r="80" spans="2:12" s="186" customFormat="1" ht="36.95" customHeight="1">
      <c r="B80" s="187"/>
      <c r="C80" s="235" t="s">
        <v>1301</v>
      </c>
      <c r="L80" s="187"/>
    </row>
    <row r="81" spans="2:12" s="186" customFormat="1" ht="6.95" customHeight="1">
      <c r="B81" s="187"/>
      <c r="L81" s="187"/>
    </row>
    <row r="82" spans="2:12" s="186" customFormat="1" ht="14.45" customHeight="1">
      <c r="B82" s="187"/>
      <c r="C82" s="236" t="s">
        <v>1191</v>
      </c>
      <c r="L82" s="187"/>
    </row>
    <row r="83" spans="2:12" s="186" customFormat="1" ht="16.5" customHeight="1">
      <c r="B83" s="187"/>
      <c r="E83" s="366" t="str">
        <f>E7</f>
        <v>Chlum Sv. Máří - Inženýrské sítě pro 8 RD</v>
      </c>
      <c r="F83" s="367"/>
      <c r="G83" s="367"/>
      <c r="H83" s="367"/>
      <c r="L83" s="187"/>
    </row>
    <row r="84" spans="2:12" s="186" customFormat="1" ht="14.45" customHeight="1">
      <c r="B84" s="187"/>
      <c r="C84" s="236" t="s">
        <v>1285</v>
      </c>
      <c r="L84" s="187"/>
    </row>
    <row r="85" spans="2:12" s="186" customFormat="1" ht="17.25" customHeight="1">
      <c r="B85" s="187"/>
      <c r="E85" s="355" t="str">
        <f>E9</f>
        <v>SO 08 - Čerpací stanice odpadních vod</v>
      </c>
      <c r="F85" s="356"/>
      <c r="G85" s="356"/>
      <c r="H85" s="356"/>
      <c r="L85" s="187"/>
    </row>
    <row r="86" spans="2:12" s="186" customFormat="1" ht="6.95" customHeight="1">
      <c r="B86" s="187"/>
      <c r="L86" s="187"/>
    </row>
    <row r="87" spans="2:12" s="186" customFormat="1" ht="18" customHeight="1">
      <c r="B87" s="187"/>
      <c r="C87" s="236" t="s">
        <v>1197</v>
      </c>
      <c r="F87" s="237" t="str">
        <f>F12</f>
        <v>Chlum Sv. Máří</v>
      </c>
      <c r="I87" s="236" t="s">
        <v>1199</v>
      </c>
      <c r="J87" s="238" t="str">
        <f>IF(J12="","",J12)</f>
        <v>3.10.2017</v>
      </c>
      <c r="L87" s="187"/>
    </row>
    <row r="88" spans="2:12" s="186" customFormat="1" ht="6.95" customHeight="1">
      <c r="B88" s="187"/>
      <c r="L88" s="187"/>
    </row>
    <row r="89" spans="2:12" s="186" customFormat="1" ht="15">
      <c r="B89" s="187"/>
      <c r="C89" s="236" t="s">
        <v>1203</v>
      </c>
      <c r="F89" s="237" t="str">
        <f>E15</f>
        <v xml:space="preserve"> </v>
      </c>
      <c r="I89" s="236" t="s">
        <v>1209</v>
      </c>
      <c r="J89" s="237" t="str">
        <f>E21</f>
        <v>KV ENGINEERING s.r.o.</v>
      </c>
      <c r="L89" s="187"/>
    </row>
    <row r="90" spans="2:12" s="186" customFormat="1" ht="14.45" customHeight="1">
      <c r="B90" s="187"/>
      <c r="C90" s="236" t="s">
        <v>1207</v>
      </c>
      <c r="F90" s="237" t="str">
        <f>IF(E18="","",E18)</f>
        <v/>
      </c>
      <c r="L90" s="187"/>
    </row>
    <row r="91" spans="2:12" s="186" customFormat="1" ht="10.35" customHeight="1">
      <c r="B91" s="187"/>
      <c r="L91" s="187"/>
    </row>
    <row r="92" spans="2:20" s="246" customFormat="1" ht="29.25" customHeight="1">
      <c r="B92" s="239"/>
      <c r="C92" s="240" t="s">
        <v>1302</v>
      </c>
      <c r="D92" s="241" t="s">
        <v>1233</v>
      </c>
      <c r="E92" s="241" t="s">
        <v>1229</v>
      </c>
      <c r="F92" s="241" t="s">
        <v>1303</v>
      </c>
      <c r="G92" s="241" t="s">
        <v>1304</v>
      </c>
      <c r="H92" s="241" t="s">
        <v>1305</v>
      </c>
      <c r="I92" s="241" t="s">
        <v>1306</v>
      </c>
      <c r="J92" s="241" t="s">
        <v>1290</v>
      </c>
      <c r="K92" s="242" t="s">
        <v>1307</v>
      </c>
      <c r="L92" s="239"/>
      <c r="M92" s="243" t="s">
        <v>1308</v>
      </c>
      <c r="N92" s="244" t="s">
        <v>1218</v>
      </c>
      <c r="O92" s="244" t="s">
        <v>1309</v>
      </c>
      <c r="P92" s="244" t="s">
        <v>1310</v>
      </c>
      <c r="Q92" s="244" t="s">
        <v>1311</v>
      </c>
      <c r="R92" s="244" t="s">
        <v>1312</v>
      </c>
      <c r="S92" s="244" t="s">
        <v>1313</v>
      </c>
      <c r="T92" s="245" t="s">
        <v>1314</v>
      </c>
    </row>
    <row r="93" spans="2:63" s="186" customFormat="1" ht="29.25" customHeight="1">
      <c r="B93" s="187"/>
      <c r="C93" s="247" t="s">
        <v>1291</v>
      </c>
      <c r="J93" s="248">
        <f>BK93</f>
        <v>0</v>
      </c>
      <c r="L93" s="187"/>
      <c r="M93" s="249"/>
      <c r="N93" s="196"/>
      <c r="O93" s="196"/>
      <c r="P93" s="250">
        <f>P94+P298+P437</f>
        <v>0</v>
      </c>
      <c r="Q93" s="196"/>
      <c r="R93" s="250">
        <f>R94+R298+R437</f>
        <v>254.67760084</v>
      </c>
      <c r="S93" s="196"/>
      <c r="T93" s="251">
        <f>T94+T298+T437</f>
        <v>0</v>
      </c>
      <c r="AT93" s="176" t="s">
        <v>1247</v>
      </c>
      <c r="AU93" s="176" t="s">
        <v>1292</v>
      </c>
      <c r="BK93" s="252">
        <f>BK94+BK298+BK437</f>
        <v>0</v>
      </c>
    </row>
    <row r="94" spans="2:63" s="254" customFormat="1" ht="37.35" customHeight="1">
      <c r="B94" s="253"/>
      <c r="D94" s="255" t="s">
        <v>1247</v>
      </c>
      <c r="E94" s="256" t="s">
        <v>1315</v>
      </c>
      <c r="F94" s="256" t="s">
        <v>1316</v>
      </c>
      <c r="J94" s="257">
        <f>BK94</f>
        <v>0</v>
      </c>
      <c r="L94" s="253"/>
      <c r="M94" s="258"/>
      <c r="N94" s="259"/>
      <c r="O94" s="259"/>
      <c r="P94" s="260">
        <f>P95+P148+P189+P198+P203+P208+P273+P295</f>
        <v>0</v>
      </c>
      <c r="Q94" s="259"/>
      <c r="R94" s="260">
        <f>R95+R148+R189+R198+R203+R208+R273+R295</f>
        <v>254.10814847</v>
      </c>
      <c r="S94" s="259"/>
      <c r="T94" s="261">
        <f>T95+T148+T189+T198+T203+T208+T273+T295</f>
        <v>0</v>
      </c>
      <c r="AR94" s="255" t="s">
        <v>1196</v>
      </c>
      <c r="AT94" s="262" t="s">
        <v>1247</v>
      </c>
      <c r="AU94" s="262" t="s">
        <v>1248</v>
      </c>
      <c r="AY94" s="255" t="s">
        <v>1317</v>
      </c>
      <c r="BK94" s="263">
        <f>BK95+BK148+BK189+BK198+BK203+BK208+BK273+BK295</f>
        <v>0</v>
      </c>
    </row>
    <row r="95" spans="2:63" s="254" customFormat="1" ht="19.9" customHeight="1">
      <c r="B95" s="253"/>
      <c r="D95" s="255" t="s">
        <v>1247</v>
      </c>
      <c r="E95" s="264" t="s">
        <v>1196</v>
      </c>
      <c r="F95" s="264" t="s">
        <v>1652</v>
      </c>
      <c r="J95" s="265">
        <f>BK95</f>
        <v>0</v>
      </c>
      <c r="L95" s="253"/>
      <c r="M95" s="258"/>
      <c r="N95" s="259"/>
      <c r="O95" s="259"/>
      <c r="P95" s="260">
        <f>SUM(P96:P147)</f>
        <v>0</v>
      </c>
      <c r="Q95" s="259"/>
      <c r="R95" s="260">
        <f>SUM(R96:R147)</f>
        <v>215.2406652</v>
      </c>
      <c r="S95" s="259"/>
      <c r="T95" s="261">
        <f>SUM(T96:T147)</f>
        <v>0</v>
      </c>
      <c r="AR95" s="255" t="s">
        <v>1196</v>
      </c>
      <c r="AT95" s="262" t="s">
        <v>1247</v>
      </c>
      <c r="AU95" s="262" t="s">
        <v>1196</v>
      </c>
      <c r="AY95" s="255" t="s">
        <v>1317</v>
      </c>
      <c r="BK95" s="263">
        <f>SUM(BK96:BK147)</f>
        <v>0</v>
      </c>
    </row>
    <row r="96" spans="2:65" s="186" customFormat="1" ht="16.5" customHeight="1">
      <c r="B96" s="187"/>
      <c r="C96" s="266" t="s">
        <v>1196</v>
      </c>
      <c r="D96" s="266" t="s">
        <v>1319</v>
      </c>
      <c r="E96" s="267" t="s">
        <v>1653</v>
      </c>
      <c r="F96" s="268" t="s">
        <v>1654</v>
      </c>
      <c r="G96" s="269" t="s">
        <v>1655</v>
      </c>
      <c r="H96" s="270">
        <v>300</v>
      </c>
      <c r="I96" s="91"/>
      <c r="J96" s="271">
        <f>ROUND(I96*H96,2)</f>
        <v>0</v>
      </c>
      <c r="K96" s="268" t="s">
        <v>1323</v>
      </c>
      <c r="L96" s="187"/>
      <c r="M96" s="272" t="s">
        <v>1177</v>
      </c>
      <c r="N96" s="273" t="s">
        <v>1219</v>
      </c>
      <c r="O96" s="188"/>
      <c r="P96" s="274">
        <f>O96*H96</f>
        <v>0</v>
      </c>
      <c r="Q96" s="274">
        <v>0</v>
      </c>
      <c r="R96" s="274">
        <f>Q96*H96</f>
        <v>0</v>
      </c>
      <c r="S96" s="274">
        <v>0</v>
      </c>
      <c r="T96" s="275">
        <f>S96*H96</f>
        <v>0</v>
      </c>
      <c r="AR96" s="176" t="s">
        <v>1324</v>
      </c>
      <c r="AT96" s="176" t="s">
        <v>1319</v>
      </c>
      <c r="AU96" s="176" t="s">
        <v>1257</v>
      </c>
      <c r="AY96" s="176" t="s">
        <v>1317</v>
      </c>
      <c r="BE96" s="276">
        <f>IF(N96="základní",J96,0)</f>
        <v>0</v>
      </c>
      <c r="BF96" s="276">
        <f>IF(N96="snížená",J96,0)</f>
        <v>0</v>
      </c>
      <c r="BG96" s="276">
        <f>IF(N96="zákl. přenesená",J96,0)</f>
        <v>0</v>
      </c>
      <c r="BH96" s="276">
        <f>IF(N96="sníž. přenesená",J96,0)</f>
        <v>0</v>
      </c>
      <c r="BI96" s="276">
        <f>IF(N96="nulová",J96,0)</f>
        <v>0</v>
      </c>
      <c r="BJ96" s="176" t="s">
        <v>1196</v>
      </c>
      <c r="BK96" s="276">
        <f>ROUND(I96*H96,2)</f>
        <v>0</v>
      </c>
      <c r="BL96" s="176" t="s">
        <v>1324</v>
      </c>
      <c r="BM96" s="176" t="s">
        <v>1196</v>
      </c>
    </row>
    <row r="97" spans="2:47" s="186" customFormat="1" ht="13.5">
      <c r="B97" s="187"/>
      <c r="D97" s="277" t="s">
        <v>1326</v>
      </c>
      <c r="F97" s="278" t="s">
        <v>1656</v>
      </c>
      <c r="I97" s="92"/>
      <c r="L97" s="187"/>
      <c r="M97" s="279"/>
      <c r="N97" s="188"/>
      <c r="O97" s="188"/>
      <c r="P97" s="188"/>
      <c r="Q97" s="188"/>
      <c r="R97" s="188"/>
      <c r="S97" s="188"/>
      <c r="T97" s="280"/>
      <c r="AT97" s="176" t="s">
        <v>1326</v>
      </c>
      <c r="AU97" s="176" t="s">
        <v>1257</v>
      </c>
    </row>
    <row r="98" spans="2:65" s="186" customFormat="1" ht="25.5" customHeight="1">
      <c r="B98" s="187"/>
      <c r="C98" s="266" t="s">
        <v>1257</v>
      </c>
      <c r="D98" s="266" t="s">
        <v>1319</v>
      </c>
      <c r="E98" s="267" t="s">
        <v>1657</v>
      </c>
      <c r="F98" s="268" t="s">
        <v>1658</v>
      </c>
      <c r="G98" s="269" t="s">
        <v>1659</v>
      </c>
      <c r="H98" s="270">
        <v>30</v>
      </c>
      <c r="I98" s="91"/>
      <c r="J98" s="271">
        <f>ROUND(I98*H98,2)</f>
        <v>0</v>
      </c>
      <c r="K98" s="268" t="s">
        <v>1323</v>
      </c>
      <c r="L98" s="187"/>
      <c r="M98" s="272" t="s">
        <v>1177</v>
      </c>
      <c r="N98" s="273" t="s">
        <v>1219</v>
      </c>
      <c r="O98" s="188"/>
      <c r="P98" s="274">
        <f>O98*H98</f>
        <v>0</v>
      </c>
      <c r="Q98" s="274">
        <v>0</v>
      </c>
      <c r="R98" s="274">
        <f>Q98*H98</f>
        <v>0</v>
      </c>
      <c r="S98" s="274">
        <v>0</v>
      </c>
      <c r="T98" s="275">
        <f>S98*H98</f>
        <v>0</v>
      </c>
      <c r="AR98" s="176" t="s">
        <v>1324</v>
      </c>
      <c r="AT98" s="176" t="s">
        <v>1319</v>
      </c>
      <c r="AU98" s="176" t="s">
        <v>1257</v>
      </c>
      <c r="AY98" s="176" t="s">
        <v>1317</v>
      </c>
      <c r="BE98" s="276">
        <f>IF(N98="základní",J98,0)</f>
        <v>0</v>
      </c>
      <c r="BF98" s="276">
        <f>IF(N98="snížená",J98,0)</f>
        <v>0</v>
      </c>
      <c r="BG98" s="276">
        <f>IF(N98="zákl. přenesená",J98,0)</f>
        <v>0</v>
      </c>
      <c r="BH98" s="276">
        <f>IF(N98="sníž. přenesená",J98,0)</f>
        <v>0</v>
      </c>
      <c r="BI98" s="276">
        <f>IF(N98="nulová",J98,0)</f>
        <v>0</v>
      </c>
      <c r="BJ98" s="176" t="s">
        <v>1196</v>
      </c>
      <c r="BK98" s="276">
        <f>ROUND(I98*H98,2)</f>
        <v>0</v>
      </c>
      <c r="BL98" s="176" t="s">
        <v>1324</v>
      </c>
      <c r="BM98" s="176" t="s">
        <v>1257</v>
      </c>
    </row>
    <row r="99" spans="2:47" s="186" customFormat="1" ht="13.5">
      <c r="B99" s="187"/>
      <c r="D99" s="277" t="s">
        <v>1326</v>
      </c>
      <c r="F99" s="278" t="s">
        <v>1660</v>
      </c>
      <c r="I99" s="92"/>
      <c r="L99" s="187"/>
      <c r="M99" s="279"/>
      <c r="N99" s="188"/>
      <c r="O99" s="188"/>
      <c r="P99" s="188"/>
      <c r="Q99" s="188"/>
      <c r="R99" s="188"/>
      <c r="S99" s="188"/>
      <c r="T99" s="280"/>
      <c r="AT99" s="176" t="s">
        <v>1326</v>
      </c>
      <c r="AU99" s="176" t="s">
        <v>1257</v>
      </c>
    </row>
    <row r="100" spans="2:65" s="186" customFormat="1" ht="16.5" customHeight="1">
      <c r="B100" s="187"/>
      <c r="C100" s="266" t="s">
        <v>1329</v>
      </c>
      <c r="D100" s="266" t="s">
        <v>1319</v>
      </c>
      <c r="E100" s="267" t="s">
        <v>593</v>
      </c>
      <c r="F100" s="268" t="s">
        <v>594</v>
      </c>
      <c r="G100" s="269" t="s">
        <v>1332</v>
      </c>
      <c r="H100" s="270">
        <v>19.38</v>
      </c>
      <c r="I100" s="91"/>
      <c r="J100" s="271">
        <f>ROUND(I100*H100,2)</f>
        <v>0</v>
      </c>
      <c r="K100" s="268" t="s">
        <v>1323</v>
      </c>
      <c r="L100" s="187"/>
      <c r="M100" s="272" t="s">
        <v>1177</v>
      </c>
      <c r="N100" s="273" t="s">
        <v>1219</v>
      </c>
      <c r="O100" s="188"/>
      <c r="P100" s="274">
        <f>O100*H100</f>
        <v>0</v>
      </c>
      <c r="Q100" s="274">
        <v>0</v>
      </c>
      <c r="R100" s="274">
        <f>Q100*H100</f>
        <v>0</v>
      </c>
      <c r="S100" s="274">
        <v>0</v>
      </c>
      <c r="T100" s="275">
        <f>S100*H100</f>
        <v>0</v>
      </c>
      <c r="AR100" s="176" t="s">
        <v>1324</v>
      </c>
      <c r="AT100" s="176" t="s">
        <v>1319</v>
      </c>
      <c r="AU100" s="176" t="s">
        <v>1257</v>
      </c>
      <c r="AY100" s="176" t="s">
        <v>1317</v>
      </c>
      <c r="BE100" s="276">
        <f>IF(N100="základní",J100,0)</f>
        <v>0</v>
      </c>
      <c r="BF100" s="276">
        <f>IF(N100="snížená",J100,0)</f>
        <v>0</v>
      </c>
      <c r="BG100" s="276">
        <f>IF(N100="zákl. přenesená",J100,0)</f>
        <v>0</v>
      </c>
      <c r="BH100" s="276">
        <f>IF(N100="sníž. přenesená",J100,0)</f>
        <v>0</v>
      </c>
      <c r="BI100" s="276">
        <f>IF(N100="nulová",J100,0)</f>
        <v>0</v>
      </c>
      <c r="BJ100" s="176" t="s">
        <v>1196</v>
      </c>
      <c r="BK100" s="276">
        <f>ROUND(I100*H100,2)</f>
        <v>0</v>
      </c>
      <c r="BL100" s="176" t="s">
        <v>1324</v>
      </c>
      <c r="BM100" s="176" t="s">
        <v>1329</v>
      </c>
    </row>
    <row r="101" spans="2:47" s="186" customFormat="1" ht="13.5">
      <c r="B101" s="187"/>
      <c r="D101" s="277" t="s">
        <v>1326</v>
      </c>
      <c r="F101" s="278" t="s">
        <v>595</v>
      </c>
      <c r="I101" s="92"/>
      <c r="L101" s="187"/>
      <c r="M101" s="279"/>
      <c r="N101" s="188"/>
      <c r="O101" s="188"/>
      <c r="P101" s="188"/>
      <c r="Q101" s="188"/>
      <c r="R101" s="188"/>
      <c r="S101" s="188"/>
      <c r="T101" s="280"/>
      <c r="AT101" s="176" t="s">
        <v>1326</v>
      </c>
      <c r="AU101" s="176" t="s">
        <v>1257</v>
      </c>
    </row>
    <row r="102" spans="2:51" s="282" customFormat="1" ht="13.5">
      <c r="B102" s="281"/>
      <c r="D102" s="277" t="s">
        <v>1334</v>
      </c>
      <c r="E102" s="283" t="s">
        <v>1177</v>
      </c>
      <c r="F102" s="284" t="s">
        <v>596</v>
      </c>
      <c r="H102" s="285">
        <v>19.38</v>
      </c>
      <c r="I102" s="93"/>
      <c r="L102" s="281"/>
      <c r="M102" s="286"/>
      <c r="N102" s="287"/>
      <c r="O102" s="287"/>
      <c r="P102" s="287"/>
      <c r="Q102" s="287"/>
      <c r="R102" s="287"/>
      <c r="S102" s="287"/>
      <c r="T102" s="288"/>
      <c r="AT102" s="283" t="s">
        <v>1334</v>
      </c>
      <c r="AU102" s="283" t="s">
        <v>1257</v>
      </c>
      <c r="AV102" s="282" t="s">
        <v>1257</v>
      </c>
      <c r="AW102" s="282" t="s">
        <v>1211</v>
      </c>
      <c r="AX102" s="282" t="s">
        <v>1248</v>
      </c>
      <c r="AY102" s="283" t="s">
        <v>1317</v>
      </c>
    </row>
    <row r="103" spans="2:51" s="290" customFormat="1" ht="13.5">
      <c r="B103" s="289"/>
      <c r="D103" s="277" t="s">
        <v>1334</v>
      </c>
      <c r="E103" s="291" t="s">
        <v>1177</v>
      </c>
      <c r="F103" s="292" t="s">
        <v>1338</v>
      </c>
      <c r="H103" s="293">
        <v>19.38</v>
      </c>
      <c r="I103" s="94"/>
      <c r="L103" s="289"/>
      <c r="M103" s="294"/>
      <c r="N103" s="295"/>
      <c r="O103" s="295"/>
      <c r="P103" s="295"/>
      <c r="Q103" s="295"/>
      <c r="R103" s="295"/>
      <c r="S103" s="295"/>
      <c r="T103" s="296"/>
      <c r="AT103" s="291" t="s">
        <v>1334</v>
      </c>
      <c r="AU103" s="291" t="s">
        <v>1257</v>
      </c>
      <c r="AV103" s="290" t="s">
        <v>1324</v>
      </c>
      <c r="AW103" s="290" t="s">
        <v>1211</v>
      </c>
      <c r="AX103" s="290" t="s">
        <v>1196</v>
      </c>
      <c r="AY103" s="291" t="s">
        <v>1317</v>
      </c>
    </row>
    <row r="104" spans="2:65" s="186" customFormat="1" ht="16.5" customHeight="1">
      <c r="B104" s="187"/>
      <c r="C104" s="266" t="s">
        <v>1324</v>
      </c>
      <c r="D104" s="266" t="s">
        <v>1319</v>
      </c>
      <c r="E104" s="267" t="s">
        <v>597</v>
      </c>
      <c r="F104" s="268" t="s">
        <v>598</v>
      </c>
      <c r="G104" s="269" t="s">
        <v>1332</v>
      </c>
      <c r="H104" s="270">
        <v>19.38</v>
      </c>
      <c r="I104" s="91"/>
      <c r="J104" s="271">
        <f>ROUND(I104*H104,2)</f>
        <v>0</v>
      </c>
      <c r="K104" s="268" t="s">
        <v>1323</v>
      </c>
      <c r="L104" s="187"/>
      <c r="M104" s="272" t="s">
        <v>1177</v>
      </c>
      <c r="N104" s="273" t="s">
        <v>1219</v>
      </c>
      <c r="O104" s="188"/>
      <c r="P104" s="274">
        <f>O104*H104</f>
        <v>0</v>
      </c>
      <c r="Q104" s="274">
        <v>0</v>
      </c>
      <c r="R104" s="274">
        <f>Q104*H104</f>
        <v>0</v>
      </c>
      <c r="S104" s="274">
        <v>0</v>
      </c>
      <c r="T104" s="275">
        <f>S104*H104</f>
        <v>0</v>
      </c>
      <c r="AR104" s="176" t="s">
        <v>1324</v>
      </c>
      <c r="AT104" s="176" t="s">
        <v>1319</v>
      </c>
      <c r="AU104" s="176" t="s">
        <v>1257</v>
      </c>
      <c r="AY104" s="176" t="s">
        <v>1317</v>
      </c>
      <c r="BE104" s="276">
        <f>IF(N104="základní",J104,0)</f>
        <v>0</v>
      </c>
      <c r="BF104" s="276">
        <f>IF(N104="snížená",J104,0)</f>
        <v>0</v>
      </c>
      <c r="BG104" s="276">
        <f>IF(N104="zákl. přenesená",J104,0)</f>
        <v>0</v>
      </c>
      <c r="BH104" s="276">
        <f>IF(N104="sníž. přenesená",J104,0)</f>
        <v>0</v>
      </c>
      <c r="BI104" s="276">
        <f>IF(N104="nulová",J104,0)</f>
        <v>0</v>
      </c>
      <c r="BJ104" s="176" t="s">
        <v>1196</v>
      </c>
      <c r="BK104" s="276">
        <f>ROUND(I104*H104,2)</f>
        <v>0</v>
      </c>
      <c r="BL104" s="176" t="s">
        <v>1324</v>
      </c>
      <c r="BM104" s="176" t="s">
        <v>1324</v>
      </c>
    </row>
    <row r="105" spans="2:47" s="186" customFormat="1" ht="13.5">
      <c r="B105" s="187"/>
      <c r="D105" s="277" t="s">
        <v>1326</v>
      </c>
      <c r="F105" s="278" t="s">
        <v>599</v>
      </c>
      <c r="I105" s="92"/>
      <c r="L105" s="187"/>
      <c r="M105" s="279"/>
      <c r="N105" s="188"/>
      <c r="O105" s="188"/>
      <c r="P105" s="188"/>
      <c r="Q105" s="188"/>
      <c r="R105" s="188"/>
      <c r="S105" s="188"/>
      <c r="T105" s="280"/>
      <c r="AT105" s="176" t="s">
        <v>1326</v>
      </c>
      <c r="AU105" s="176" t="s">
        <v>1257</v>
      </c>
    </row>
    <row r="106" spans="2:65" s="186" customFormat="1" ht="16.5" customHeight="1">
      <c r="B106" s="187"/>
      <c r="C106" s="266" t="s">
        <v>1342</v>
      </c>
      <c r="D106" s="266" t="s">
        <v>1319</v>
      </c>
      <c r="E106" s="267" t="s">
        <v>600</v>
      </c>
      <c r="F106" s="268" t="s">
        <v>601</v>
      </c>
      <c r="G106" s="269" t="s">
        <v>1332</v>
      </c>
      <c r="H106" s="270">
        <v>57.529</v>
      </c>
      <c r="I106" s="91"/>
      <c r="J106" s="271">
        <f>ROUND(I106*H106,2)</f>
        <v>0</v>
      </c>
      <c r="K106" s="268" t="s">
        <v>1323</v>
      </c>
      <c r="L106" s="187"/>
      <c r="M106" s="272" t="s">
        <v>1177</v>
      </c>
      <c r="N106" s="273" t="s">
        <v>1219</v>
      </c>
      <c r="O106" s="188"/>
      <c r="P106" s="274">
        <f>O106*H106</f>
        <v>0</v>
      </c>
      <c r="Q106" s="274">
        <v>0</v>
      </c>
      <c r="R106" s="274">
        <f>Q106*H106</f>
        <v>0</v>
      </c>
      <c r="S106" s="274">
        <v>0</v>
      </c>
      <c r="T106" s="275">
        <f>S106*H106</f>
        <v>0</v>
      </c>
      <c r="AR106" s="176" t="s">
        <v>1324</v>
      </c>
      <c r="AT106" s="176" t="s">
        <v>1319</v>
      </c>
      <c r="AU106" s="176" t="s">
        <v>1257</v>
      </c>
      <c r="AY106" s="176" t="s">
        <v>1317</v>
      </c>
      <c r="BE106" s="276">
        <f>IF(N106="základní",J106,0)</f>
        <v>0</v>
      </c>
      <c r="BF106" s="276">
        <f>IF(N106="snížená",J106,0)</f>
        <v>0</v>
      </c>
      <c r="BG106" s="276">
        <f>IF(N106="zákl. přenesená",J106,0)</f>
        <v>0</v>
      </c>
      <c r="BH106" s="276">
        <f>IF(N106="sníž. přenesená",J106,0)</f>
        <v>0</v>
      </c>
      <c r="BI106" s="276">
        <f>IF(N106="nulová",J106,0)</f>
        <v>0</v>
      </c>
      <c r="BJ106" s="176" t="s">
        <v>1196</v>
      </c>
      <c r="BK106" s="276">
        <f>ROUND(I106*H106,2)</f>
        <v>0</v>
      </c>
      <c r="BL106" s="176" t="s">
        <v>1324</v>
      </c>
      <c r="BM106" s="176" t="s">
        <v>1342</v>
      </c>
    </row>
    <row r="107" spans="2:47" s="186" customFormat="1" ht="13.5">
      <c r="B107" s="187"/>
      <c r="D107" s="277" t="s">
        <v>1326</v>
      </c>
      <c r="F107" s="278" t="s">
        <v>602</v>
      </c>
      <c r="I107" s="92"/>
      <c r="L107" s="187"/>
      <c r="M107" s="279"/>
      <c r="N107" s="188"/>
      <c r="O107" s="188"/>
      <c r="P107" s="188"/>
      <c r="Q107" s="188"/>
      <c r="R107" s="188"/>
      <c r="S107" s="188"/>
      <c r="T107" s="280"/>
      <c r="AT107" s="176" t="s">
        <v>1326</v>
      </c>
      <c r="AU107" s="176" t="s">
        <v>1257</v>
      </c>
    </row>
    <row r="108" spans="2:51" s="282" customFormat="1" ht="13.5">
      <c r="B108" s="281"/>
      <c r="D108" s="277" t="s">
        <v>1334</v>
      </c>
      <c r="E108" s="283" t="s">
        <v>1177</v>
      </c>
      <c r="F108" s="284" t="s">
        <v>603</v>
      </c>
      <c r="H108" s="285">
        <v>57.529</v>
      </c>
      <c r="I108" s="93"/>
      <c r="L108" s="281"/>
      <c r="M108" s="286"/>
      <c r="N108" s="287"/>
      <c r="O108" s="287"/>
      <c r="P108" s="287"/>
      <c r="Q108" s="287"/>
      <c r="R108" s="287"/>
      <c r="S108" s="287"/>
      <c r="T108" s="288"/>
      <c r="AT108" s="283" t="s">
        <v>1334</v>
      </c>
      <c r="AU108" s="283" t="s">
        <v>1257</v>
      </c>
      <c r="AV108" s="282" t="s">
        <v>1257</v>
      </c>
      <c r="AW108" s="282" t="s">
        <v>1211</v>
      </c>
      <c r="AX108" s="282" t="s">
        <v>1248</v>
      </c>
      <c r="AY108" s="283" t="s">
        <v>1317</v>
      </c>
    </row>
    <row r="109" spans="2:51" s="290" customFormat="1" ht="13.5">
      <c r="B109" s="289"/>
      <c r="D109" s="277" t="s">
        <v>1334</v>
      </c>
      <c r="E109" s="291" t="s">
        <v>1177</v>
      </c>
      <c r="F109" s="292" t="s">
        <v>1338</v>
      </c>
      <c r="H109" s="293">
        <v>57.529</v>
      </c>
      <c r="I109" s="94"/>
      <c r="L109" s="289"/>
      <c r="M109" s="294"/>
      <c r="N109" s="295"/>
      <c r="O109" s="295"/>
      <c r="P109" s="295"/>
      <c r="Q109" s="295"/>
      <c r="R109" s="295"/>
      <c r="S109" s="295"/>
      <c r="T109" s="296"/>
      <c r="AT109" s="291" t="s">
        <v>1334</v>
      </c>
      <c r="AU109" s="291" t="s">
        <v>1257</v>
      </c>
      <c r="AV109" s="290" t="s">
        <v>1324</v>
      </c>
      <c r="AW109" s="290" t="s">
        <v>1211</v>
      </c>
      <c r="AX109" s="290" t="s">
        <v>1196</v>
      </c>
      <c r="AY109" s="291" t="s">
        <v>1317</v>
      </c>
    </row>
    <row r="110" spans="2:65" s="186" customFormat="1" ht="16.5" customHeight="1">
      <c r="B110" s="187"/>
      <c r="C110" s="266" t="s">
        <v>1346</v>
      </c>
      <c r="D110" s="266" t="s">
        <v>1319</v>
      </c>
      <c r="E110" s="267" t="s">
        <v>604</v>
      </c>
      <c r="F110" s="268" t="s">
        <v>605</v>
      </c>
      <c r="G110" s="269" t="s">
        <v>1332</v>
      </c>
      <c r="H110" s="270">
        <v>57.529</v>
      </c>
      <c r="I110" s="91"/>
      <c r="J110" s="271">
        <f>ROUND(I110*H110,2)</f>
        <v>0</v>
      </c>
      <c r="K110" s="268" t="s">
        <v>1323</v>
      </c>
      <c r="L110" s="187"/>
      <c r="M110" s="272" t="s">
        <v>1177</v>
      </c>
      <c r="N110" s="273" t="s">
        <v>1219</v>
      </c>
      <c r="O110" s="188"/>
      <c r="P110" s="274">
        <f>O110*H110</f>
        <v>0</v>
      </c>
      <c r="Q110" s="274">
        <v>0</v>
      </c>
      <c r="R110" s="274">
        <f>Q110*H110</f>
        <v>0</v>
      </c>
      <c r="S110" s="274">
        <v>0</v>
      </c>
      <c r="T110" s="275">
        <f>S110*H110</f>
        <v>0</v>
      </c>
      <c r="AR110" s="176" t="s">
        <v>1324</v>
      </c>
      <c r="AT110" s="176" t="s">
        <v>1319</v>
      </c>
      <c r="AU110" s="176" t="s">
        <v>1257</v>
      </c>
      <c r="AY110" s="176" t="s">
        <v>1317</v>
      </c>
      <c r="BE110" s="276">
        <f>IF(N110="základní",J110,0)</f>
        <v>0</v>
      </c>
      <c r="BF110" s="276">
        <f>IF(N110="snížená",J110,0)</f>
        <v>0</v>
      </c>
      <c r="BG110" s="276">
        <f>IF(N110="zákl. přenesená",J110,0)</f>
        <v>0</v>
      </c>
      <c r="BH110" s="276">
        <f>IF(N110="sníž. přenesená",J110,0)</f>
        <v>0</v>
      </c>
      <c r="BI110" s="276">
        <f>IF(N110="nulová",J110,0)</f>
        <v>0</v>
      </c>
      <c r="BJ110" s="176" t="s">
        <v>1196</v>
      </c>
      <c r="BK110" s="276">
        <f>ROUND(I110*H110,2)</f>
        <v>0</v>
      </c>
      <c r="BL110" s="176" t="s">
        <v>1324</v>
      </c>
      <c r="BM110" s="176" t="s">
        <v>1346</v>
      </c>
    </row>
    <row r="111" spans="2:47" s="186" customFormat="1" ht="13.5">
      <c r="B111" s="187"/>
      <c r="D111" s="277" t="s">
        <v>1326</v>
      </c>
      <c r="F111" s="278" t="s">
        <v>606</v>
      </c>
      <c r="I111" s="92"/>
      <c r="L111" s="187"/>
      <c r="M111" s="279"/>
      <c r="N111" s="188"/>
      <c r="O111" s="188"/>
      <c r="P111" s="188"/>
      <c r="Q111" s="188"/>
      <c r="R111" s="188"/>
      <c r="S111" s="188"/>
      <c r="T111" s="280"/>
      <c r="AT111" s="176" t="s">
        <v>1326</v>
      </c>
      <c r="AU111" s="176" t="s">
        <v>1257</v>
      </c>
    </row>
    <row r="112" spans="2:65" s="186" customFormat="1" ht="16.5" customHeight="1">
      <c r="B112" s="187"/>
      <c r="C112" s="266" t="s">
        <v>1352</v>
      </c>
      <c r="D112" s="266" t="s">
        <v>1319</v>
      </c>
      <c r="E112" s="267" t="s">
        <v>607</v>
      </c>
      <c r="F112" s="268" t="s">
        <v>608</v>
      </c>
      <c r="G112" s="269" t="s">
        <v>1332</v>
      </c>
      <c r="H112" s="270">
        <v>57.529</v>
      </c>
      <c r="I112" s="91"/>
      <c r="J112" s="271">
        <f>ROUND(I112*H112,2)</f>
        <v>0</v>
      </c>
      <c r="K112" s="268" t="s">
        <v>1323</v>
      </c>
      <c r="L112" s="187"/>
      <c r="M112" s="272" t="s">
        <v>1177</v>
      </c>
      <c r="N112" s="273" t="s">
        <v>1219</v>
      </c>
      <c r="O112" s="188"/>
      <c r="P112" s="274">
        <f>O112*H112</f>
        <v>0</v>
      </c>
      <c r="Q112" s="274">
        <v>0</v>
      </c>
      <c r="R112" s="274">
        <f>Q112*H112</f>
        <v>0</v>
      </c>
      <c r="S112" s="274">
        <v>0</v>
      </c>
      <c r="T112" s="275">
        <f>S112*H112</f>
        <v>0</v>
      </c>
      <c r="AR112" s="176" t="s">
        <v>1324</v>
      </c>
      <c r="AT112" s="176" t="s">
        <v>1319</v>
      </c>
      <c r="AU112" s="176" t="s">
        <v>1257</v>
      </c>
      <c r="AY112" s="176" t="s">
        <v>1317</v>
      </c>
      <c r="BE112" s="276">
        <f>IF(N112="základní",J112,0)</f>
        <v>0</v>
      </c>
      <c r="BF112" s="276">
        <f>IF(N112="snížená",J112,0)</f>
        <v>0</v>
      </c>
      <c r="BG112" s="276">
        <f>IF(N112="zákl. přenesená",J112,0)</f>
        <v>0</v>
      </c>
      <c r="BH112" s="276">
        <f>IF(N112="sníž. přenesená",J112,0)</f>
        <v>0</v>
      </c>
      <c r="BI112" s="276">
        <f>IF(N112="nulová",J112,0)</f>
        <v>0</v>
      </c>
      <c r="BJ112" s="176" t="s">
        <v>1196</v>
      </c>
      <c r="BK112" s="276">
        <f>ROUND(I112*H112,2)</f>
        <v>0</v>
      </c>
      <c r="BL112" s="176" t="s">
        <v>1324</v>
      </c>
      <c r="BM112" s="176" t="s">
        <v>1352</v>
      </c>
    </row>
    <row r="113" spans="2:47" s="186" customFormat="1" ht="13.5">
      <c r="B113" s="187"/>
      <c r="D113" s="277" t="s">
        <v>1326</v>
      </c>
      <c r="F113" s="278" t="s">
        <v>609</v>
      </c>
      <c r="I113" s="92"/>
      <c r="L113" s="187"/>
      <c r="M113" s="279"/>
      <c r="N113" s="188"/>
      <c r="O113" s="188"/>
      <c r="P113" s="188"/>
      <c r="Q113" s="188"/>
      <c r="R113" s="188"/>
      <c r="S113" s="188"/>
      <c r="T113" s="280"/>
      <c r="AT113" s="176" t="s">
        <v>1326</v>
      </c>
      <c r="AU113" s="176" t="s">
        <v>1257</v>
      </c>
    </row>
    <row r="114" spans="2:51" s="282" customFormat="1" ht="13.5">
      <c r="B114" s="281"/>
      <c r="D114" s="277" t="s">
        <v>1334</v>
      </c>
      <c r="E114" s="283" t="s">
        <v>1177</v>
      </c>
      <c r="F114" s="284" t="s">
        <v>610</v>
      </c>
      <c r="H114" s="285">
        <v>57.529</v>
      </c>
      <c r="I114" s="93"/>
      <c r="L114" s="281"/>
      <c r="M114" s="286"/>
      <c r="N114" s="287"/>
      <c r="O114" s="287"/>
      <c r="P114" s="287"/>
      <c r="Q114" s="287"/>
      <c r="R114" s="287"/>
      <c r="S114" s="287"/>
      <c r="T114" s="288"/>
      <c r="AT114" s="283" t="s">
        <v>1334</v>
      </c>
      <c r="AU114" s="283" t="s">
        <v>1257</v>
      </c>
      <c r="AV114" s="282" t="s">
        <v>1257</v>
      </c>
      <c r="AW114" s="282" t="s">
        <v>1211</v>
      </c>
      <c r="AX114" s="282" t="s">
        <v>1248</v>
      </c>
      <c r="AY114" s="283" t="s">
        <v>1317</v>
      </c>
    </row>
    <row r="115" spans="2:51" s="290" customFormat="1" ht="13.5">
      <c r="B115" s="289"/>
      <c r="D115" s="277" t="s">
        <v>1334</v>
      </c>
      <c r="E115" s="291" t="s">
        <v>1177</v>
      </c>
      <c r="F115" s="292" t="s">
        <v>1338</v>
      </c>
      <c r="H115" s="293">
        <v>57.529</v>
      </c>
      <c r="I115" s="94"/>
      <c r="L115" s="289"/>
      <c r="M115" s="294"/>
      <c r="N115" s="295"/>
      <c r="O115" s="295"/>
      <c r="P115" s="295"/>
      <c r="Q115" s="295"/>
      <c r="R115" s="295"/>
      <c r="S115" s="295"/>
      <c r="T115" s="296"/>
      <c r="AT115" s="291" t="s">
        <v>1334</v>
      </c>
      <c r="AU115" s="291" t="s">
        <v>1257</v>
      </c>
      <c r="AV115" s="290" t="s">
        <v>1324</v>
      </c>
      <c r="AW115" s="290" t="s">
        <v>1211</v>
      </c>
      <c r="AX115" s="290" t="s">
        <v>1196</v>
      </c>
      <c r="AY115" s="291" t="s">
        <v>1317</v>
      </c>
    </row>
    <row r="116" spans="2:65" s="186" customFormat="1" ht="16.5" customHeight="1">
      <c r="B116" s="187"/>
      <c r="C116" s="266" t="s">
        <v>1357</v>
      </c>
      <c r="D116" s="266" t="s">
        <v>1319</v>
      </c>
      <c r="E116" s="267" t="s">
        <v>611</v>
      </c>
      <c r="F116" s="268" t="s">
        <v>612</v>
      </c>
      <c r="G116" s="269" t="s">
        <v>1332</v>
      </c>
      <c r="H116" s="270">
        <v>57.259</v>
      </c>
      <c r="I116" s="91"/>
      <c r="J116" s="271">
        <f>ROUND(I116*H116,2)</f>
        <v>0</v>
      </c>
      <c r="K116" s="268" t="s">
        <v>1323</v>
      </c>
      <c r="L116" s="187"/>
      <c r="M116" s="272" t="s">
        <v>1177</v>
      </c>
      <c r="N116" s="273" t="s">
        <v>1219</v>
      </c>
      <c r="O116" s="188"/>
      <c r="P116" s="274">
        <f>O116*H116</f>
        <v>0</v>
      </c>
      <c r="Q116" s="274">
        <v>0</v>
      </c>
      <c r="R116" s="274">
        <f>Q116*H116</f>
        <v>0</v>
      </c>
      <c r="S116" s="274">
        <v>0</v>
      </c>
      <c r="T116" s="275">
        <f>S116*H116</f>
        <v>0</v>
      </c>
      <c r="AR116" s="176" t="s">
        <v>1324</v>
      </c>
      <c r="AT116" s="176" t="s">
        <v>1319</v>
      </c>
      <c r="AU116" s="176" t="s">
        <v>1257</v>
      </c>
      <c r="AY116" s="176" t="s">
        <v>1317</v>
      </c>
      <c r="BE116" s="276">
        <f>IF(N116="základní",J116,0)</f>
        <v>0</v>
      </c>
      <c r="BF116" s="276">
        <f>IF(N116="snížená",J116,0)</f>
        <v>0</v>
      </c>
      <c r="BG116" s="276">
        <f>IF(N116="zákl. přenesená",J116,0)</f>
        <v>0</v>
      </c>
      <c r="BH116" s="276">
        <f>IF(N116="sníž. přenesená",J116,0)</f>
        <v>0</v>
      </c>
      <c r="BI116" s="276">
        <f>IF(N116="nulová",J116,0)</f>
        <v>0</v>
      </c>
      <c r="BJ116" s="176" t="s">
        <v>1196</v>
      </c>
      <c r="BK116" s="276">
        <f>ROUND(I116*H116,2)</f>
        <v>0</v>
      </c>
      <c r="BL116" s="176" t="s">
        <v>1324</v>
      </c>
      <c r="BM116" s="176" t="s">
        <v>1357</v>
      </c>
    </row>
    <row r="117" spans="2:47" s="186" customFormat="1" ht="13.5">
      <c r="B117" s="187"/>
      <c r="D117" s="277" t="s">
        <v>1326</v>
      </c>
      <c r="F117" s="278" t="s">
        <v>613</v>
      </c>
      <c r="I117" s="92"/>
      <c r="L117" s="187"/>
      <c r="M117" s="279"/>
      <c r="N117" s="188"/>
      <c r="O117" s="188"/>
      <c r="P117" s="188"/>
      <c r="Q117" s="188"/>
      <c r="R117" s="188"/>
      <c r="S117" s="188"/>
      <c r="T117" s="280"/>
      <c r="AT117" s="176" t="s">
        <v>1326</v>
      </c>
      <c r="AU117" s="176" t="s">
        <v>1257</v>
      </c>
    </row>
    <row r="118" spans="2:65" s="186" customFormat="1" ht="16.5" customHeight="1">
      <c r="B118" s="187"/>
      <c r="C118" s="266" t="s">
        <v>1360</v>
      </c>
      <c r="D118" s="266" t="s">
        <v>1319</v>
      </c>
      <c r="E118" s="267" t="s">
        <v>614</v>
      </c>
      <c r="F118" s="268" t="s">
        <v>615</v>
      </c>
      <c r="G118" s="269" t="s">
        <v>1322</v>
      </c>
      <c r="H118" s="270">
        <v>80.33</v>
      </c>
      <c r="I118" s="91"/>
      <c r="J118" s="271">
        <f>ROUND(I118*H118,2)</f>
        <v>0</v>
      </c>
      <c r="K118" s="268" t="s">
        <v>1323</v>
      </c>
      <c r="L118" s="187"/>
      <c r="M118" s="272" t="s">
        <v>1177</v>
      </c>
      <c r="N118" s="273" t="s">
        <v>1219</v>
      </c>
      <c r="O118" s="188"/>
      <c r="P118" s="274">
        <f>O118*H118</f>
        <v>0</v>
      </c>
      <c r="Q118" s="274">
        <v>0.00444</v>
      </c>
      <c r="R118" s="274">
        <f>Q118*H118</f>
        <v>0.3566652</v>
      </c>
      <c r="S118" s="274">
        <v>0</v>
      </c>
      <c r="T118" s="275">
        <f>S118*H118</f>
        <v>0</v>
      </c>
      <c r="AR118" s="176" t="s">
        <v>1324</v>
      </c>
      <c r="AT118" s="176" t="s">
        <v>1319</v>
      </c>
      <c r="AU118" s="176" t="s">
        <v>1257</v>
      </c>
      <c r="AY118" s="176" t="s">
        <v>1317</v>
      </c>
      <c r="BE118" s="276">
        <f>IF(N118="základní",J118,0)</f>
        <v>0</v>
      </c>
      <c r="BF118" s="276">
        <f>IF(N118="snížená",J118,0)</f>
        <v>0</v>
      </c>
      <c r="BG118" s="276">
        <f>IF(N118="zákl. přenesená",J118,0)</f>
        <v>0</v>
      </c>
      <c r="BH118" s="276">
        <f>IF(N118="sníž. přenesená",J118,0)</f>
        <v>0</v>
      </c>
      <c r="BI118" s="276">
        <f>IF(N118="nulová",J118,0)</f>
        <v>0</v>
      </c>
      <c r="BJ118" s="176" t="s">
        <v>1196</v>
      </c>
      <c r="BK118" s="276">
        <f>ROUND(I118*H118,2)</f>
        <v>0</v>
      </c>
      <c r="BL118" s="176" t="s">
        <v>1324</v>
      </c>
      <c r="BM118" s="176" t="s">
        <v>1360</v>
      </c>
    </row>
    <row r="119" spans="2:47" s="186" customFormat="1" ht="13.5">
      <c r="B119" s="187"/>
      <c r="D119" s="277" t="s">
        <v>1326</v>
      </c>
      <c r="F119" s="278" t="s">
        <v>616</v>
      </c>
      <c r="I119" s="92"/>
      <c r="L119" s="187"/>
      <c r="M119" s="279"/>
      <c r="N119" s="188"/>
      <c r="O119" s="188"/>
      <c r="P119" s="188"/>
      <c r="Q119" s="188"/>
      <c r="R119" s="188"/>
      <c r="S119" s="188"/>
      <c r="T119" s="280"/>
      <c r="AT119" s="176" t="s">
        <v>1326</v>
      </c>
      <c r="AU119" s="176" t="s">
        <v>1257</v>
      </c>
    </row>
    <row r="120" spans="2:51" s="282" customFormat="1" ht="13.5">
      <c r="B120" s="281"/>
      <c r="D120" s="277" t="s">
        <v>1334</v>
      </c>
      <c r="E120" s="283" t="s">
        <v>1177</v>
      </c>
      <c r="F120" s="284" t="s">
        <v>617</v>
      </c>
      <c r="H120" s="285">
        <v>80.33</v>
      </c>
      <c r="I120" s="93"/>
      <c r="L120" s="281"/>
      <c r="M120" s="286"/>
      <c r="N120" s="287"/>
      <c r="O120" s="287"/>
      <c r="P120" s="287"/>
      <c r="Q120" s="287"/>
      <c r="R120" s="287"/>
      <c r="S120" s="287"/>
      <c r="T120" s="288"/>
      <c r="AT120" s="283" t="s">
        <v>1334</v>
      </c>
      <c r="AU120" s="283" t="s">
        <v>1257</v>
      </c>
      <c r="AV120" s="282" t="s">
        <v>1257</v>
      </c>
      <c r="AW120" s="282" t="s">
        <v>1211</v>
      </c>
      <c r="AX120" s="282" t="s">
        <v>1248</v>
      </c>
      <c r="AY120" s="283" t="s">
        <v>1317</v>
      </c>
    </row>
    <row r="121" spans="2:51" s="290" customFormat="1" ht="13.5">
      <c r="B121" s="289"/>
      <c r="D121" s="277" t="s">
        <v>1334</v>
      </c>
      <c r="E121" s="291" t="s">
        <v>1177</v>
      </c>
      <c r="F121" s="292" t="s">
        <v>1338</v>
      </c>
      <c r="H121" s="293">
        <v>80.33</v>
      </c>
      <c r="I121" s="94"/>
      <c r="L121" s="289"/>
      <c r="M121" s="294"/>
      <c r="N121" s="295"/>
      <c r="O121" s="295"/>
      <c r="P121" s="295"/>
      <c r="Q121" s="295"/>
      <c r="R121" s="295"/>
      <c r="S121" s="295"/>
      <c r="T121" s="296"/>
      <c r="AT121" s="291" t="s">
        <v>1334</v>
      </c>
      <c r="AU121" s="291" t="s">
        <v>1257</v>
      </c>
      <c r="AV121" s="290" t="s">
        <v>1324</v>
      </c>
      <c r="AW121" s="290" t="s">
        <v>1211</v>
      </c>
      <c r="AX121" s="290" t="s">
        <v>1196</v>
      </c>
      <c r="AY121" s="291" t="s">
        <v>1317</v>
      </c>
    </row>
    <row r="122" spans="2:65" s="186" customFormat="1" ht="16.5" customHeight="1">
      <c r="B122" s="187"/>
      <c r="C122" s="266" t="s">
        <v>1201</v>
      </c>
      <c r="D122" s="266" t="s">
        <v>1319</v>
      </c>
      <c r="E122" s="267" t="s">
        <v>618</v>
      </c>
      <c r="F122" s="268" t="s">
        <v>619</v>
      </c>
      <c r="G122" s="269" t="s">
        <v>1322</v>
      </c>
      <c r="H122" s="270">
        <v>80.33</v>
      </c>
      <c r="I122" s="91"/>
      <c r="J122" s="271">
        <f>ROUND(I122*H122,2)</f>
        <v>0</v>
      </c>
      <c r="K122" s="268" t="s">
        <v>1323</v>
      </c>
      <c r="L122" s="187"/>
      <c r="M122" s="272" t="s">
        <v>1177</v>
      </c>
      <c r="N122" s="273" t="s">
        <v>1219</v>
      </c>
      <c r="O122" s="188"/>
      <c r="P122" s="274">
        <f>O122*H122</f>
        <v>0</v>
      </c>
      <c r="Q122" s="274">
        <v>0</v>
      </c>
      <c r="R122" s="274">
        <f>Q122*H122</f>
        <v>0</v>
      </c>
      <c r="S122" s="274">
        <v>0</v>
      </c>
      <c r="T122" s="275">
        <f>S122*H122</f>
        <v>0</v>
      </c>
      <c r="AR122" s="176" t="s">
        <v>1324</v>
      </c>
      <c r="AT122" s="176" t="s">
        <v>1319</v>
      </c>
      <c r="AU122" s="176" t="s">
        <v>1257</v>
      </c>
      <c r="AY122" s="176" t="s">
        <v>1317</v>
      </c>
      <c r="BE122" s="276">
        <f>IF(N122="základní",J122,0)</f>
        <v>0</v>
      </c>
      <c r="BF122" s="276">
        <f>IF(N122="snížená",J122,0)</f>
        <v>0</v>
      </c>
      <c r="BG122" s="276">
        <f>IF(N122="zákl. přenesená",J122,0)</f>
        <v>0</v>
      </c>
      <c r="BH122" s="276">
        <f>IF(N122="sníž. přenesená",J122,0)</f>
        <v>0</v>
      </c>
      <c r="BI122" s="276">
        <f>IF(N122="nulová",J122,0)</f>
        <v>0</v>
      </c>
      <c r="BJ122" s="176" t="s">
        <v>1196</v>
      </c>
      <c r="BK122" s="276">
        <f>ROUND(I122*H122,2)</f>
        <v>0</v>
      </c>
      <c r="BL122" s="176" t="s">
        <v>1324</v>
      </c>
      <c r="BM122" s="176" t="s">
        <v>1201</v>
      </c>
    </row>
    <row r="123" spans="2:47" s="186" customFormat="1" ht="13.5">
      <c r="B123" s="187"/>
      <c r="D123" s="277" t="s">
        <v>1326</v>
      </c>
      <c r="F123" s="278" t="s">
        <v>620</v>
      </c>
      <c r="I123" s="92"/>
      <c r="L123" s="187"/>
      <c r="M123" s="279"/>
      <c r="N123" s="188"/>
      <c r="O123" s="188"/>
      <c r="P123" s="188"/>
      <c r="Q123" s="188"/>
      <c r="R123" s="188"/>
      <c r="S123" s="188"/>
      <c r="T123" s="280"/>
      <c r="AT123" s="176" t="s">
        <v>1326</v>
      </c>
      <c r="AU123" s="176" t="s">
        <v>1257</v>
      </c>
    </row>
    <row r="124" spans="2:65" s="186" customFormat="1" ht="16.5" customHeight="1">
      <c r="B124" s="187"/>
      <c r="C124" s="266" t="s">
        <v>1367</v>
      </c>
      <c r="D124" s="266" t="s">
        <v>1319</v>
      </c>
      <c r="E124" s="267" t="s">
        <v>621</v>
      </c>
      <c r="F124" s="268" t="s">
        <v>622</v>
      </c>
      <c r="G124" s="269" t="s">
        <v>1332</v>
      </c>
      <c r="H124" s="270">
        <v>18.409</v>
      </c>
      <c r="I124" s="91"/>
      <c r="J124" s="271">
        <f>ROUND(I124*H124,2)</f>
        <v>0</v>
      </c>
      <c r="K124" s="268" t="s">
        <v>1323</v>
      </c>
      <c r="L124" s="187"/>
      <c r="M124" s="272" t="s">
        <v>1177</v>
      </c>
      <c r="N124" s="273" t="s">
        <v>1219</v>
      </c>
      <c r="O124" s="188"/>
      <c r="P124" s="274">
        <f>O124*H124</f>
        <v>0</v>
      </c>
      <c r="Q124" s="274">
        <v>0</v>
      </c>
      <c r="R124" s="274">
        <f>Q124*H124</f>
        <v>0</v>
      </c>
      <c r="S124" s="274">
        <v>0</v>
      </c>
      <c r="T124" s="275">
        <f>S124*H124</f>
        <v>0</v>
      </c>
      <c r="AR124" s="176" t="s">
        <v>1324</v>
      </c>
      <c r="AT124" s="176" t="s">
        <v>1319</v>
      </c>
      <c r="AU124" s="176" t="s">
        <v>1257</v>
      </c>
      <c r="AY124" s="176" t="s">
        <v>1317</v>
      </c>
      <c r="BE124" s="276">
        <f>IF(N124="základní",J124,0)</f>
        <v>0</v>
      </c>
      <c r="BF124" s="276">
        <f>IF(N124="snížená",J124,0)</f>
        <v>0</v>
      </c>
      <c r="BG124" s="276">
        <f>IF(N124="zákl. přenesená",J124,0)</f>
        <v>0</v>
      </c>
      <c r="BH124" s="276">
        <f>IF(N124="sníž. přenesená",J124,0)</f>
        <v>0</v>
      </c>
      <c r="BI124" s="276">
        <f>IF(N124="nulová",J124,0)</f>
        <v>0</v>
      </c>
      <c r="BJ124" s="176" t="s">
        <v>1196</v>
      </c>
      <c r="BK124" s="276">
        <f>ROUND(I124*H124,2)</f>
        <v>0</v>
      </c>
      <c r="BL124" s="176" t="s">
        <v>1324</v>
      </c>
      <c r="BM124" s="176" t="s">
        <v>1367</v>
      </c>
    </row>
    <row r="125" spans="2:47" s="186" customFormat="1" ht="13.5">
      <c r="B125" s="187"/>
      <c r="D125" s="277" t="s">
        <v>1326</v>
      </c>
      <c r="F125" s="278" t="s">
        <v>623</v>
      </c>
      <c r="I125" s="92"/>
      <c r="L125" s="187"/>
      <c r="M125" s="279"/>
      <c r="N125" s="188"/>
      <c r="O125" s="188"/>
      <c r="P125" s="188"/>
      <c r="Q125" s="188"/>
      <c r="R125" s="188"/>
      <c r="S125" s="188"/>
      <c r="T125" s="280"/>
      <c r="AT125" s="176" t="s">
        <v>1326</v>
      </c>
      <c r="AU125" s="176" t="s">
        <v>1257</v>
      </c>
    </row>
    <row r="126" spans="2:51" s="282" customFormat="1" ht="13.5">
      <c r="B126" s="281"/>
      <c r="D126" s="277" t="s">
        <v>1334</v>
      </c>
      <c r="E126" s="283" t="s">
        <v>1177</v>
      </c>
      <c r="F126" s="284" t="s">
        <v>624</v>
      </c>
      <c r="H126" s="285">
        <v>18.409</v>
      </c>
      <c r="I126" s="93"/>
      <c r="L126" s="281"/>
      <c r="M126" s="286"/>
      <c r="N126" s="287"/>
      <c r="O126" s="287"/>
      <c r="P126" s="287"/>
      <c r="Q126" s="287"/>
      <c r="R126" s="287"/>
      <c r="S126" s="287"/>
      <c r="T126" s="288"/>
      <c r="AT126" s="283" t="s">
        <v>1334</v>
      </c>
      <c r="AU126" s="283" t="s">
        <v>1257</v>
      </c>
      <c r="AV126" s="282" t="s">
        <v>1257</v>
      </c>
      <c r="AW126" s="282" t="s">
        <v>1211</v>
      </c>
      <c r="AX126" s="282" t="s">
        <v>1248</v>
      </c>
      <c r="AY126" s="283" t="s">
        <v>1317</v>
      </c>
    </row>
    <row r="127" spans="2:51" s="290" customFormat="1" ht="13.5">
      <c r="B127" s="289"/>
      <c r="D127" s="277" t="s">
        <v>1334</v>
      </c>
      <c r="E127" s="291" t="s">
        <v>1177</v>
      </c>
      <c r="F127" s="292" t="s">
        <v>1338</v>
      </c>
      <c r="H127" s="293">
        <v>18.409</v>
      </c>
      <c r="I127" s="94"/>
      <c r="L127" s="289"/>
      <c r="M127" s="294"/>
      <c r="N127" s="295"/>
      <c r="O127" s="295"/>
      <c r="P127" s="295"/>
      <c r="Q127" s="295"/>
      <c r="R127" s="295"/>
      <c r="S127" s="295"/>
      <c r="T127" s="296"/>
      <c r="AT127" s="291" t="s">
        <v>1334</v>
      </c>
      <c r="AU127" s="291" t="s">
        <v>1257</v>
      </c>
      <c r="AV127" s="290" t="s">
        <v>1324</v>
      </c>
      <c r="AW127" s="290" t="s">
        <v>1211</v>
      </c>
      <c r="AX127" s="290" t="s">
        <v>1196</v>
      </c>
      <c r="AY127" s="291" t="s">
        <v>1317</v>
      </c>
    </row>
    <row r="128" spans="2:65" s="186" customFormat="1" ht="16.5" customHeight="1">
      <c r="B128" s="187"/>
      <c r="C128" s="266" t="s">
        <v>1371</v>
      </c>
      <c r="D128" s="266" t="s">
        <v>1319</v>
      </c>
      <c r="E128" s="267" t="s">
        <v>1731</v>
      </c>
      <c r="F128" s="268" t="s">
        <v>1732</v>
      </c>
      <c r="G128" s="269" t="s">
        <v>1332</v>
      </c>
      <c r="H128" s="270">
        <v>89.265</v>
      </c>
      <c r="I128" s="91"/>
      <c r="J128" s="271">
        <f>ROUND(I128*H128,2)</f>
        <v>0</v>
      </c>
      <c r="K128" s="268" t="s">
        <v>1323</v>
      </c>
      <c r="L128" s="187"/>
      <c r="M128" s="272" t="s">
        <v>1177</v>
      </c>
      <c r="N128" s="273" t="s">
        <v>1219</v>
      </c>
      <c r="O128" s="188"/>
      <c r="P128" s="274">
        <f>O128*H128</f>
        <v>0</v>
      </c>
      <c r="Q128" s="274">
        <v>0</v>
      </c>
      <c r="R128" s="274">
        <f>Q128*H128</f>
        <v>0</v>
      </c>
      <c r="S128" s="274">
        <v>0</v>
      </c>
      <c r="T128" s="275">
        <f>S128*H128</f>
        <v>0</v>
      </c>
      <c r="AR128" s="176" t="s">
        <v>1324</v>
      </c>
      <c r="AT128" s="176" t="s">
        <v>1319</v>
      </c>
      <c r="AU128" s="176" t="s">
        <v>1257</v>
      </c>
      <c r="AY128" s="176" t="s">
        <v>1317</v>
      </c>
      <c r="BE128" s="276">
        <f>IF(N128="základní",J128,0)</f>
        <v>0</v>
      </c>
      <c r="BF128" s="276">
        <f>IF(N128="snížená",J128,0)</f>
        <v>0</v>
      </c>
      <c r="BG128" s="276">
        <f>IF(N128="zákl. přenesená",J128,0)</f>
        <v>0</v>
      </c>
      <c r="BH128" s="276">
        <f>IF(N128="sníž. přenesená",J128,0)</f>
        <v>0</v>
      </c>
      <c r="BI128" s="276">
        <f>IF(N128="nulová",J128,0)</f>
        <v>0</v>
      </c>
      <c r="BJ128" s="176" t="s">
        <v>1196</v>
      </c>
      <c r="BK128" s="276">
        <f>ROUND(I128*H128,2)</f>
        <v>0</v>
      </c>
      <c r="BL128" s="176" t="s">
        <v>1324</v>
      </c>
      <c r="BM128" s="176" t="s">
        <v>1371</v>
      </c>
    </row>
    <row r="129" spans="2:47" s="186" customFormat="1" ht="13.5">
      <c r="B129" s="187"/>
      <c r="D129" s="277" t="s">
        <v>1326</v>
      </c>
      <c r="F129" s="278" t="s">
        <v>1733</v>
      </c>
      <c r="I129" s="92"/>
      <c r="L129" s="187"/>
      <c r="M129" s="279"/>
      <c r="N129" s="188"/>
      <c r="O129" s="188"/>
      <c r="P129" s="188"/>
      <c r="Q129" s="188"/>
      <c r="R129" s="188"/>
      <c r="S129" s="188"/>
      <c r="T129" s="280"/>
      <c r="AT129" s="176" t="s">
        <v>1326</v>
      </c>
      <c r="AU129" s="176" t="s">
        <v>1257</v>
      </c>
    </row>
    <row r="130" spans="2:51" s="311" customFormat="1" ht="13.5">
      <c r="B130" s="310"/>
      <c r="D130" s="277" t="s">
        <v>1334</v>
      </c>
      <c r="E130" s="312" t="s">
        <v>1177</v>
      </c>
      <c r="F130" s="313" t="s">
        <v>625</v>
      </c>
      <c r="H130" s="312" t="s">
        <v>1177</v>
      </c>
      <c r="I130" s="96"/>
      <c r="L130" s="310"/>
      <c r="M130" s="314"/>
      <c r="N130" s="315"/>
      <c r="O130" s="315"/>
      <c r="P130" s="315"/>
      <c r="Q130" s="315"/>
      <c r="R130" s="315"/>
      <c r="S130" s="315"/>
      <c r="T130" s="316"/>
      <c r="AT130" s="312" t="s">
        <v>1334</v>
      </c>
      <c r="AU130" s="312" t="s">
        <v>1257</v>
      </c>
      <c r="AV130" s="311" t="s">
        <v>1196</v>
      </c>
      <c r="AW130" s="311" t="s">
        <v>1211</v>
      </c>
      <c r="AX130" s="311" t="s">
        <v>1248</v>
      </c>
      <c r="AY130" s="312" t="s">
        <v>1317</v>
      </c>
    </row>
    <row r="131" spans="2:51" s="282" customFormat="1" ht="13.5">
      <c r="B131" s="281"/>
      <c r="D131" s="277" t="s">
        <v>1334</v>
      </c>
      <c r="E131" s="283" t="s">
        <v>1177</v>
      </c>
      <c r="F131" s="284" t="s">
        <v>626</v>
      </c>
      <c r="H131" s="285">
        <v>115.058</v>
      </c>
      <c r="I131" s="93"/>
      <c r="L131" s="281"/>
      <c r="M131" s="286"/>
      <c r="N131" s="287"/>
      <c r="O131" s="287"/>
      <c r="P131" s="287"/>
      <c r="Q131" s="287"/>
      <c r="R131" s="287"/>
      <c r="S131" s="287"/>
      <c r="T131" s="288"/>
      <c r="AT131" s="283" t="s">
        <v>1334</v>
      </c>
      <c r="AU131" s="283" t="s">
        <v>1257</v>
      </c>
      <c r="AV131" s="282" t="s">
        <v>1257</v>
      </c>
      <c r="AW131" s="282" t="s">
        <v>1211</v>
      </c>
      <c r="AX131" s="282" t="s">
        <v>1248</v>
      </c>
      <c r="AY131" s="283" t="s">
        <v>1317</v>
      </c>
    </row>
    <row r="132" spans="2:51" s="311" customFormat="1" ht="13.5">
      <c r="B132" s="310"/>
      <c r="D132" s="277" t="s">
        <v>1334</v>
      </c>
      <c r="E132" s="312" t="s">
        <v>1177</v>
      </c>
      <c r="F132" s="313" t="s">
        <v>627</v>
      </c>
      <c r="H132" s="312" t="s">
        <v>1177</v>
      </c>
      <c r="I132" s="96"/>
      <c r="L132" s="310"/>
      <c r="M132" s="314"/>
      <c r="N132" s="315"/>
      <c r="O132" s="315"/>
      <c r="P132" s="315"/>
      <c r="Q132" s="315"/>
      <c r="R132" s="315"/>
      <c r="S132" s="315"/>
      <c r="T132" s="316"/>
      <c r="AT132" s="312" t="s">
        <v>1334</v>
      </c>
      <c r="AU132" s="312" t="s">
        <v>1257</v>
      </c>
      <c r="AV132" s="311" t="s">
        <v>1196</v>
      </c>
      <c r="AW132" s="311" t="s">
        <v>1211</v>
      </c>
      <c r="AX132" s="311" t="s">
        <v>1248</v>
      </c>
      <c r="AY132" s="312" t="s">
        <v>1317</v>
      </c>
    </row>
    <row r="133" spans="2:51" s="282" customFormat="1" ht="13.5">
      <c r="B133" s="281"/>
      <c r="D133" s="277" t="s">
        <v>1334</v>
      </c>
      <c r="E133" s="283" t="s">
        <v>1177</v>
      </c>
      <c r="F133" s="284" t="s">
        <v>628</v>
      </c>
      <c r="H133" s="285">
        <v>-4.506</v>
      </c>
      <c r="I133" s="93"/>
      <c r="L133" s="281"/>
      <c r="M133" s="286"/>
      <c r="N133" s="287"/>
      <c r="O133" s="287"/>
      <c r="P133" s="287"/>
      <c r="Q133" s="287"/>
      <c r="R133" s="287"/>
      <c r="S133" s="287"/>
      <c r="T133" s="288"/>
      <c r="AT133" s="283" t="s">
        <v>1334</v>
      </c>
      <c r="AU133" s="283" t="s">
        <v>1257</v>
      </c>
      <c r="AV133" s="282" t="s">
        <v>1257</v>
      </c>
      <c r="AW133" s="282" t="s">
        <v>1211</v>
      </c>
      <c r="AX133" s="282" t="s">
        <v>1248</v>
      </c>
      <c r="AY133" s="283" t="s">
        <v>1317</v>
      </c>
    </row>
    <row r="134" spans="2:51" s="311" customFormat="1" ht="13.5">
      <c r="B134" s="310"/>
      <c r="D134" s="277" t="s">
        <v>1334</v>
      </c>
      <c r="E134" s="312" t="s">
        <v>1177</v>
      </c>
      <c r="F134" s="313" t="s">
        <v>629</v>
      </c>
      <c r="H134" s="312" t="s">
        <v>1177</v>
      </c>
      <c r="I134" s="96"/>
      <c r="L134" s="310"/>
      <c r="M134" s="314"/>
      <c r="N134" s="315"/>
      <c r="O134" s="315"/>
      <c r="P134" s="315"/>
      <c r="Q134" s="315"/>
      <c r="R134" s="315"/>
      <c r="S134" s="315"/>
      <c r="T134" s="316"/>
      <c r="AT134" s="312" t="s">
        <v>1334</v>
      </c>
      <c r="AU134" s="312" t="s">
        <v>1257</v>
      </c>
      <c r="AV134" s="311" t="s">
        <v>1196</v>
      </c>
      <c r="AW134" s="311" t="s">
        <v>1211</v>
      </c>
      <c r="AX134" s="311" t="s">
        <v>1248</v>
      </c>
      <c r="AY134" s="312" t="s">
        <v>1317</v>
      </c>
    </row>
    <row r="135" spans="2:51" s="282" customFormat="1" ht="13.5">
      <c r="B135" s="281"/>
      <c r="D135" s="277" t="s">
        <v>1334</v>
      </c>
      <c r="E135" s="283" t="s">
        <v>1177</v>
      </c>
      <c r="F135" s="284" t="s">
        <v>630</v>
      </c>
      <c r="H135" s="285">
        <v>-2.018</v>
      </c>
      <c r="I135" s="93"/>
      <c r="L135" s="281"/>
      <c r="M135" s="286"/>
      <c r="N135" s="287"/>
      <c r="O135" s="287"/>
      <c r="P135" s="287"/>
      <c r="Q135" s="287"/>
      <c r="R135" s="287"/>
      <c r="S135" s="287"/>
      <c r="T135" s="288"/>
      <c r="AT135" s="283" t="s">
        <v>1334</v>
      </c>
      <c r="AU135" s="283" t="s">
        <v>1257</v>
      </c>
      <c r="AV135" s="282" t="s">
        <v>1257</v>
      </c>
      <c r="AW135" s="282" t="s">
        <v>1211</v>
      </c>
      <c r="AX135" s="282" t="s">
        <v>1248</v>
      </c>
      <c r="AY135" s="283" t="s">
        <v>1317</v>
      </c>
    </row>
    <row r="136" spans="2:51" s="311" customFormat="1" ht="13.5">
      <c r="B136" s="310"/>
      <c r="D136" s="277" t="s">
        <v>1334</v>
      </c>
      <c r="E136" s="312" t="s">
        <v>1177</v>
      </c>
      <c r="F136" s="313" t="s">
        <v>631</v>
      </c>
      <c r="H136" s="312" t="s">
        <v>1177</v>
      </c>
      <c r="I136" s="96"/>
      <c r="L136" s="310"/>
      <c r="M136" s="314"/>
      <c r="N136" s="315"/>
      <c r="O136" s="315"/>
      <c r="P136" s="315"/>
      <c r="Q136" s="315"/>
      <c r="R136" s="315"/>
      <c r="S136" s="315"/>
      <c r="T136" s="316"/>
      <c r="AT136" s="312" t="s">
        <v>1334</v>
      </c>
      <c r="AU136" s="312" t="s">
        <v>1257</v>
      </c>
      <c r="AV136" s="311" t="s">
        <v>1196</v>
      </c>
      <c r="AW136" s="311" t="s">
        <v>1211</v>
      </c>
      <c r="AX136" s="311" t="s">
        <v>1248</v>
      </c>
      <c r="AY136" s="312" t="s">
        <v>1317</v>
      </c>
    </row>
    <row r="137" spans="2:51" s="282" customFormat="1" ht="13.5">
      <c r="B137" s="281"/>
      <c r="D137" s="277" t="s">
        <v>1334</v>
      </c>
      <c r="E137" s="283" t="s">
        <v>1177</v>
      </c>
      <c r="F137" s="284" t="s">
        <v>632</v>
      </c>
      <c r="H137" s="285">
        <v>-19.269</v>
      </c>
      <c r="I137" s="93"/>
      <c r="L137" s="281"/>
      <c r="M137" s="286"/>
      <c r="N137" s="287"/>
      <c r="O137" s="287"/>
      <c r="P137" s="287"/>
      <c r="Q137" s="287"/>
      <c r="R137" s="287"/>
      <c r="S137" s="287"/>
      <c r="T137" s="288"/>
      <c r="AT137" s="283" t="s">
        <v>1334</v>
      </c>
      <c r="AU137" s="283" t="s">
        <v>1257</v>
      </c>
      <c r="AV137" s="282" t="s">
        <v>1257</v>
      </c>
      <c r="AW137" s="282" t="s">
        <v>1211</v>
      </c>
      <c r="AX137" s="282" t="s">
        <v>1248</v>
      </c>
      <c r="AY137" s="283" t="s">
        <v>1317</v>
      </c>
    </row>
    <row r="138" spans="2:51" s="290" customFormat="1" ht="13.5">
      <c r="B138" s="289"/>
      <c r="D138" s="277" t="s">
        <v>1334</v>
      </c>
      <c r="E138" s="291" t="s">
        <v>1177</v>
      </c>
      <c r="F138" s="292" t="s">
        <v>1338</v>
      </c>
      <c r="H138" s="293">
        <v>89.265</v>
      </c>
      <c r="I138" s="94"/>
      <c r="L138" s="289"/>
      <c r="M138" s="294"/>
      <c r="N138" s="295"/>
      <c r="O138" s="295"/>
      <c r="P138" s="295"/>
      <c r="Q138" s="295"/>
      <c r="R138" s="295"/>
      <c r="S138" s="295"/>
      <c r="T138" s="296"/>
      <c r="AT138" s="291" t="s">
        <v>1334</v>
      </c>
      <c r="AU138" s="291" t="s">
        <v>1257</v>
      </c>
      <c r="AV138" s="290" t="s">
        <v>1324</v>
      </c>
      <c r="AW138" s="290" t="s">
        <v>1211</v>
      </c>
      <c r="AX138" s="290" t="s">
        <v>1196</v>
      </c>
      <c r="AY138" s="291" t="s">
        <v>1317</v>
      </c>
    </row>
    <row r="139" spans="2:65" s="186" customFormat="1" ht="16.5" customHeight="1">
      <c r="B139" s="187"/>
      <c r="C139" s="266" t="s">
        <v>1376</v>
      </c>
      <c r="D139" s="266" t="s">
        <v>1319</v>
      </c>
      <c r="E139" s="267" t="s">
        <v>424</v>
      </c>
      <c r="F139" s="268" t="s">
        <v>425</v>
      </c>
      <c r="G139" s="269" t="s">
        <v>1332</v>
      </c>
      <c r="H139" s="270">
        <v>51.219</v>
      </c>
      <c r="I139" s="91"/>
      <c r="J139" s="271">
        <f>ROUND(I139*H139,2)</f>
        <v>0</v>
      </c>
      <c r="K139" s="268" t="s">
        <v>1323</v>
      </c>
      <c r="L139" s="187"/>
      <c r="M139" s="272" t="s">
        <v>1177</v>
      </c>
      <c r="N139" s="273" t="s">
        <v>1219</v>
      </c>
      <c r="O139" s="188"/>
      <c r="P139" s="274">
        <f>O139*H139</f>
        <v>0</v>
      </c>
      <c r="Q139" s="274">
        <v>0</v>
      </c>
      <c r="R139" s="274">
        <f>Q139*H139</f>
        <v>0</v>
      </c>
      <c r="S139" s="274">
        <v>0</v>
      </c>
      <c r="T139" s="275">
        <f>S139*H139</f>
        <v>0</v>
      </c>
      <c r="AR139" s="176" t="s">
        <v>1324</v>
      </c>
      <c r="AT139" s="176" t="s">
        <v>1319</v>
      </c>
      <c r="AU139" s="176" t="s">
        <v>1257</v>
      </c>
      <c r="AY139" s="176" t="s">
        <v>1317</v>
      </c>
      <c r="BE139" s="276">
        <f>IF(N139="základní",J139,0)</f>
        <v>0</v>
      </c>
      <c r="BF139" s="276">
        <f>IF(N139="snížená",J139,0)</f>
        <v>0</v>
      </c>
      <c r="BG139" s="276">
        <f>IF(N139="zákl. přenesená",J139,0)</f>
        <v>0</v>
      </c>
      <c r="BH139" s="276">
        <f>IF(N139="sníž. přenesená",J139,0)</f>
        <v>0</v>
      </c>
      <c r="BI139" s="276">
        <f>IF(N139="nulová",J139,0)</f>
        <v>0</v>
      </c>
      <c r="BJ139" s="176" t="s">
        <v>1196</v>
      </c>
      <c r="BK139" s="276">
        <f>ROUND(I139*H139,2)</f>
        <v>0</v>
      </c>
      <c r="BL139" s="176" t="s">
        <v>1324</v>
      </c>
      <c r="BM139" s="176" t="s">
        <v>1376</v>
      </c>
    </row>
    <row r="140" spans="2:47" s="186" customFormat="1" ht="13.5">
      <c r="B140" s="187"/>
      <c r="D140" s="277" t="s">
        <v>1326</v>
      </c>
      <c r="F140" s="278" t="s">
        <v>426</v>
      </c>
      <c r="I140" s="92"/>
      <c r="L140" s="187"/>
      <c r="M140" s="279"/>
      <c r="N140" s="188"/>
      <c r="O140" s="188"/>
      <c r="P140" s="188"/>
      <c r="Q140" s="188"/>
      <c r="R140" s="188"/>
      <c r="S140" s="188"/>
      <c r="T140" s="280"/>
      <c r="AT140" s="176" t="s">
        <v>1326</v>
      </c>
      <c r="AU140" s="176" t="s">
        <v>1257</v>
      </c>
    </row>
    <row r="141" spans="2:51" s="282" customFormat="1" ht="13.5">
      <c r="B141" s="281"/>
      <c r="D141" s="277" t="s">
        <v>1334</v>
      </c>
      <c r="E141" s="283" t="s">
        <v>1177</v>
      </c>
      <c r="F141" s="284" t="s">
        <v>633</v>
      </c>
      <c r="H141" s="285">
        <v>51.219</v>
      </c>
      <c r="I141" s="93"/>
      <c r="L141" s="281"/>
      <c r="M141" s="286"/>
      <c r="N141" s="287"/>
      <c r="O141" s="287"/>
      <c r="P141" s="287"/>
      <c r="Q141" s="287"/>
      <c r="R141" s="287"/>
      <c r="S141" s="287"/>
      <c r="T141" s="288"/>
      <c r="AT141" s="283" t="s">
        <v>1334</v>
      </c>
      <c r="AU141" s="283" t="s">
        <v>1257</v>
      </c>
      <c r="AV141" s="282" t="s">
        <v>1257</v>
      </c>
      <c r="AW141" s="282" t="s">
        <v>1211</v>
      </c>
      <c r="AX141" s="282" t="s">
        <v>1248</v>
      </c>
      <c r="AY141" s="283" t="s">
        <v>1317</v>
      </c>
    </row>
    <row r="142" spans="2:51" s="290" customFormat="1" ht="13.5">
      <c r="B142" s="289"/>
      <c r="D142" s="277" t="s">
        <v>1334</v>
      </c>
      <c r="E142" s="291" t="s">
        <v>1177</v>
      </c>
      <c r="F142" s="292" t="s">
        <v>1338</v>
      </c>
      <c r="H142" s="293">
        <v>51.219</v>
      </c>
      <c r="I142" s="94"/>
      <c r="L142" s="289"/>
      <c r="M142" s="294"/>
      <c r="N142" s="295"/>
      <c r="O142" s="295"/>
      <c r="P142" s="295"/>
      <c r="Q142" s="295"/>
      <c r="R142" s="295"/>
      <c r="S142" s="295"/>
      <c r="T142" s="296"/>
      <c r="AT142" s="291" t="s">
        <v>1334</v>
      </c>
      <c r="AU142" s="291" t="s">
        <v>1257</v>
      </c>
      <c r="AV142" s="290" t="s">
        <v>1324</v>
      </c>
      <c r="AW142" s="290" t="s">
        <v>1211</v>
      </c>
      <c r="AX142" s="290" t="s">
        <v>1196</v>
      </c>
      <c r="AY142" s="291" t="s">
        <v>1317</v>
      </c>
    </row>
    <row r="143" spans="2:65" s="186" customFormat="1" ht="16.5" customHeight="1">
      <c r="B143" s="187"/>
      <c r="C143" s="297" t="s">
        <v>1381</v>
      </c>
      <c r="D143" s="297" t="s">
        <v>1382</v>
      </c>
      <c r="E143" s="298" t="s">
        <v>634</v>
      </c>
      <c r="F143" s="299" t="s">
        <v>635</v>
      </c>
      <c r="G143" s="300" t="s">
        <v>1642</v>
      </c>
      <c r="H143" s="301">
        <v>214.884</v>
      </c>
      <c r="I143" s="95"/>
      <c r="J143" s="302">
        <f>ROUND(I143*H143,2)</f>
        <v>0</v>
      </c>
      <c r="K143" s="299" t="s">
        <v>1323</v>
      </c>
      <c r="L143" s="303"/>
      <c r="M143" s="304" t="s">
        <v>1177</v>
      </c>
      <c r="N143" s="305" t="s">
        <v>1219</v>
      </c>
      <c r="O143" s="188"/>
      <c r="P143" s="274">
        <f>O143*H143</f>
        <v>0</v>
      </c>
      <c r="Q143" s="274">
        <v>1</v>
      </c>
      <c r="R143" s="274">
        <f>Q143*H143</f>
        <v>214.884</v>
      </c>
      <c r="S143" s="274">
        <v>0</v>
      </c>
      <c r="T143" s="275">
        <f>S143*H143</f>
        <v>0</v>
      </c>
      <c r="AR143" s="176" t="s">
        <v>1357</v>
      </c>
      <c r="AT143" s="176" t="s">
        <v>1382</v>
      </c>
      <c r="AU143" s="176" t="s">
        <v>1257</v>
      </c>
      <c r="AY143" s="176" t="s">
        <v>1317</v>
      </c>
      <c r="BE143" s="276">
        <f>IF(N143="základní",J143,0)</f>
        <v>0</v>
      </c>
      <c r="BF143" s="276">
        <f>IF(N143="snížená",J143,0)</f>
        <v>0</v>
      </c>
      <c r="BG143" s="276">
        <f>IF(N143="zákl. přenesená",J143,0)</f>
        <v>0</v>
      </c>
      <c r="BH143" s="276">
        <f>IF(N143="sníž. přenesená",J143,0)</f>
        <v>0</v>
      </c>
      <c r="BI143" s="276">
        <f>IF(N143="nulová",J143,0)</f>
        <v>0</v>
      </c>
      <c r="BJ143" s="176" t="s">
        <v>1196</v>
      </c>
      <c r="BK143" s="276">
        <f>ROUND(I143*H143,2)</f>
        <v>0</v>
      </c>
      <c r="BL143" s="176" t="s">
        <v>1324</v>
      </c>
      <c r="BM143" s="176" t="s">
        <v>636</v>
      </c>
    </row>
    <row r="144" spans="2:47" s="186" customFormat="1" ht="13.5">
      <c r="B144" s="187"/>
      <c r="D144" s="277" t="s">
        <v>1326</v>
      </c>
      <c r="F144" s="278" t="s">
        <v>635</v>
      </c>
      <c r="I144" s="92"/>
      <c r="L144" s="187"/>
      <c r="M144" s="279"/>
      <c r="N144" s="188"/>
      <c r="O144" s="188"/>
      <c r="P144" s="188"/>
      <c r="Q144" s="188"/>
      <c r="R144" s="188"/>
      <c r="S144" s="188"/>
      <c r="T144" s="280"/>
      <c r="AT144" s="176" t="s">
        <v>1326</v>
      </c>
      <c r="AU144" s="176" t="s">
        <v>1257</v>
      </c>
    </row>
    <row r="145" spans="2:51" s="311" customFormat="1" ht="13.5">
      <c r="B145" s="310"/>
      <c r="D145" s="277" t="s">
        <v>1334</v>
      </c>
      <c r="E145" s="312" t="s">
        <v>1177</v>
      </c>
      <c r="F145" s="313" t="s">
        <v>637</v>
      </c>
      <c r="H145" s="312" t="s">
        <v>1177</v>
      </c>
      <c r="I145" s="96"/>
      <c r="L145" s="310"/>
      <c r="M145" s="314"/>
      <c r="N145" s="315"/>
      <c r="O145" s="315"/>
      <c r="P145" s="315"/>
      <c r="Q145" s="315"/>
      <c r="R145" s="315"/>
      <c r="S145" s="315"/>
      <c r="T145" s="316"/>
      <c r="AT145" s="312" t="s">
        <v>1334</v>
      </c>
      <c r="AU145" s="312" t="s">
        <v>1257</v>
      </c>
      <c r="AV145" s="311" t="s">
        <v>1196</v>
      </c>
      <c r="AW145" s="311" t="s">
        <v>1211</v>
      </c>
      <c r="AX145" s="311" t="s">
        <v>1248</v>
      </c>
      <c r="AY145" s="312" t="s">
        <v>1317</v>
      </c>
    </row>
    <row r="146" spans="2:51" s="311" customFormat="1" ht="13.5">
      <c r="B146" s="310"/>
      <c r="D146" s="277" t="s">
        <v>1334</v>
      </c>
      <c r="E146" s="312" t="s">
        <v>1177</v>
      </c>
      <c r="F146" s="313" t="s">
        <v>638</v>
      </c>
      <c r="H146" s="312" t="s">
        <v>1177</v>
      </c>
      <c r="I146" s="96"/>
      <c r="L146" s="310"/>
      <c r="M146" s="314"/>
      <c r="N146" s="315"/>
      <c r="O146" s="315"/>
      <c r="P146" s="315"/>
      <c r="Q146" s="315"/>
      <c r="R146" s="315"/>
      <c r="S146" s="315"/>
      <c r="T146" s="316"/>
      <c r="AT146" s="312" t="s">
        <v>1334</v>
      </c>
      <c r="AU146" s="312" t="s">
        <v>1257</v>
      </c>
      <c r="AV146" s="311" t="s">
        <v>1196</v>
      </c>
      <c r="AW146" s="311" t="s">
        <v>1211</v>
      </c>
      <c r="AX146" s="311" t="s">
        <v>1248</v>
      </c>
      <c r="AY146" s="312" t="s">
        <v>1317</v>
      </c>
    </row>
    <row r="147" spans="2:51" s="282" customFormat="1" ht="13.5">
      <c r="B147" s="281"/>
      <c r="D147" s="277" t="s">
        <v>1334</v>
      </c>
      <c r="E147" s="283" t="s">
        <v>1177</v>
      </c>
      <c r="F147" s="284" t="s">
        <v>639</v>
      </c>
      <c r="H147" s="285">
        <v>214.884</v>
      </c>
      <c r="I147" s="93"/>
      <c r="L147" s="281"/>
      <c r="M147" s="286"/>
      <c r="N147" s="287"/>
      <c r="O147" s="287"/>
      <c r="P147" s="287"/>
      <c r="Q147" s="287"/>
      <c r="R147" s="287"/>
      <c r="S147" s="287"/>
      <c r="T147" s="288"/>
      <c r="AT147" s="283" t="s">
        <v>1334</v>
      </c>
      <c r="AU147" s="283" t="s">
        <v>1257</v>
      </c>
      <c r="AV147" s="282" t="s">
        <v>1257</v>
      </c>
      <c r="AW147" s="282" t="s">
        <v>1211</v>
      </c>
      <c r="AX147" s="282" t="s">
        <v>1248</v>
      </c>
      <c r="AY147" s="283" t="s">
        <v>1317</v>
      </c>
    </row>
    <row r="148" spans="2:63" s="254" customFormat="1" ht="29.85" customHeight="1">
      <c r="B148" s="253"/>
      <c r="D148" s="255" t="s">
        <v>1247</v>
      </c>
      <c r="E148" s="264" t="s">
        <v>1257</v>
      </c>
      <c r="F148" s="264" t="s">
        <v>640</v>
      </c>
      <c r="I148" s="90"/>
      <c r="J148" s="265">
        <f>BK148</f>
        <v>0</v>
      </c>
      <c r="L148" s="253"/>
      <c r="M148" s="258"/>
      <c r="N148" s="259"/>
      <c r="O148" s="259"/>
      <c r="P148" s="260">
        <f>SUM(P149:P188)</f>
        <v>0</v>
      </c>
      <c r="Q148" s="259"/>
      <c r="R148" s="260">
        <f>SUM(R149:R188)</f>
        <v>23.704325960000002</v>
      </c>
      <c r="S148" s="259"/>
      <c r="T148" s="261">
        <f>SUM(T149:T188)</f>
        <v>0</v>
      </c>
      <c r="AR148" s="255" t="s">
        <v>1196</v>
      </c>
      <c r="AT148" s="262" t="s">
        <v>1247</v>
      </c>
      <c r="AU148" s="262" t="s">
        <v>1196</v>
      </c>
      <c r="AY148" s="255" t="s">
        <v>1317</v>
      </c>
      <c r="BK148" s="263">
        <f>SUM(BK149:BK188)</f>
        <v>0</v>
      </c>
    </row>
    <row r="149" spans="2:65" s="186" customFormat="1" ht="16.5" customHeight="1">
      <c r="B149" s="187"/>
      <c r="C149" s="266" t="s">
        <v>1183</v>
      </c>
      <c r="D149" s="266" t="s">
        <v>1319</v>
      </c>
      <c r="E149" s="267" t="s">
        <v>641</v>
      </c>
      <c r="F149" s="268" t="s">
        <v>642</v>
      </c>
      <c r="G149" s="269" t="s">
        <v>1642</v>
      </c>
      <c r="H149" s="270">
        <v>7.641</v>
      </c>
      <c r="I149" s="91"/>
      <c r="J149" s="271">
        <f>ROUND(I149*H149,2)</f>
        <v>0</v>
      </c>
      <c r="K149" s="268" t="s">
        <v>1323</v>
      </c>
      <c r="L149" s="187"/>
      <c r="M149" s="272" t="s">
        <v>1177</v>
      </c>
      <c r="N149" s="273" t="s">
        <v>1219</v>
      </c>
      <c r="O149" s="188"/>
      <c r="P149" s="274">
        <f>O149*H149</f>
        <v>0</v>
      </c>
      <c r="Q149" s="274">
        <v>0.09943</v>
      </c>
      <c r="R149" s="274">
        <f>Q149*H149</f>
        <v>0.75974463</v>
      </c>
      <c r="S149" s="274">
        <v>0</v>
      </c>
      <c r="T149" s="275">
        <f>S149*H149</f>
        <v>0</v>
      </c>
      <c r="AR149" s="176" t="s">
        <v>1324</v>
      </c>
      <c r="AT149" s="176" t="s">
        <v>1319</v>
      </c>
      <c r="AU149" s="176" t="s">
        <v>1257</v>
      </c>
      <c r="AY149" s="176" t="s">
        <v>1317</v>
      </c>
      <c r="BE149" s="276">
        <f>IF(N149="základní",J149,0)</f>
        <v>0</v>
      </c>
      <c r="BF149" s="276">
        <f>IF(N149="snížená",J149,0)</f>
        <v>0</v>
      </c>
      <c r="BG149" s="276">
        <f>IF(N149="zákl. přenesená",J149,0)</f>
        <v>0</v>
      </c>
      <c r="BH149" s="276">
        <f>IF(N149="sníž. přenesená",J149,0)</f>
        <v>0</v>
      </c>
      <c r="BI149" s="276">
        <f>IF(N149="nulová",J149,0)</f>
        <v>0</v>
      </c>
      <c r="BJ149" s="176" t="s">
        <v>1196</v>
      </c>
      <c r="BK149" s="276">
        <f>ROUND(I149*H149,2)</f>
        <v>0</v>
      </c>
      <c r="BL149" s="176" t="s">
        <v>1324</v>
      </c>
      <c r="BM149" s="176" t="s">
        <v>643</v>
      </c>
    </row>
    <row r="150" spans="2:47" s="186" customFormat="1" ht="13.5">
      <c r="B150" s="187"/>
      <c r="D150" s="277" t="s">
        <v>1326</v>
      </c>
      <c r="F150" s="278" t="s">
        <v>644</v>
      </c>
      <c r="I150" s="92"/>
      <c r="L150" s="187"/>
      <c r="M150" s="279"/>
      <c r="N150" s="188"/>
      <c r="O150" s="188"/>
      <c r="P150" s="188"/>
      <c r="Q150" s="188"/>
      <c r="R150" s="188"/>
      <c r="S150" s="188"/>
      <c r="T150" s="280"/>
      <c r="AT150" s="176" t="s">
        <v>1326</v>
      </c>
      <c r="AU150" s="176" t="s">
        <v>1257</v>
      </c>
    </row>
    <row r="151" spans="2:51" s="282" customFormat="1" ht="13.5">
      <c r="B151" s="281"/>
      <c r="D151" s="277" t="s">
        <v>1334</v>
      </c>
      <c r="E151" s="283" t="s">
        <v>1177</v>
      </c>
      <c r="F151" s="284" t="s">
        <v>645</v>
      </c>
      <c r="H151" s="285">
        <v>7.641</v>
      </c>
      <c r="I151" s="93"/>
      <c r="L151" s="281"/>
      <c r="M151" s="286"/>
      <c r="N151" s="287"/>
      <c r="O151" s="287"/>
      <c r="P151" s="287"/>
      <c r="Q151" s="287"/>
      <c r="R151" s="287"/>
      <c r="S151" s="287"/>
      <c r="T151" s="288"/>
      <c r="AT151" s="283" t="s">
        <v>1334</v>
      </c>
      <c r="AU151" s="283" t="s">
        <v>1257</v>
      </c>
      <c r="AV151" s="282" t="s">
        <v>1257</v>
      </c>
      <c r="AW151" s="282" t="s">
        <v>1211</v>
      </c>
      <c r="AX151" s="282" t="s">
        <v>1248</v>
      </c>
      <c r="AY151" s="283" t="s">
        <v>1317</v>
      </c>
    </row>
    <row r="152" spans="2:65" s="186" customFormat="1" ht="16.5" customHeight="1">
      <c r="B152" s="187"/>
      <c r="C152" s="266" t="s">
        <v>1393</v>
      </c>
      <c r="D152" s="266" t="s">
        <v>1319</v>
      </c>
      <c r="E152" s="267" t="s">
        <v>646</v>
      </c>
      <c r="F152" s="268" t="s">
        <v>647</v>
      </c>
      <c r="G152" s="269" t="s">
        <v>1642</v>
      </c>
      <c r="H152" s="270">
        <v>7.641</v>
      </c>
      <c r="I152" s="91"/>
      <c r="J152" s="271">
        <f>ROUND(I152*H152,2)</f>
        <v>0</v>
      </c>
      <c r="K152" s="268" t="s">
        <v>1323</v>
      </c>
      <c r="L152" s="187"/>
      <c r="M152" s="272" t="s">
        <v>1177</v>
      </c>
      <c r="N152" s="273" t="s">
        <v>1219</v>
      </c>
      <c r="O152" s="188"/>
      <c r="P152" s="274">
        <f>O152*H152</f>
        <v>0</v>
      </c>
      <c r="Q152" s="274">
        <v>0</v>
      </c>
      <c r="R152" s="274">
        <f>Q152*H152</f>
        <v>0</v>
      </c>
      <c r="S152" s="274">
        <v>0</v>
      </c>
      <c r="T152" s="275">
        <f>S152*H152</f>
        <v>0</v>
      </c>
      <c r="AR152" s="176" t="s">
        <v>1324</v>
      </c>
      <c r="AT152" s="176" t="s">
        <v>1319</v>
      </c>
      <c r="AU152" s="176" t="s">
        <v>1257</v>
      </c>
      <c r="AY152" s="176" t="s">
        <v>1317</v>
      </c>
      <c r="BE152" s="276">
        <f>IF(N152="základní",J152,0)</f>
        <v>0</v>
      </c>
      <c r="BF152" s="276">
        <f>IF(N152="snížená",J152,0)</f>
        <v>0</v>
      </c>
      <c r="BG152" s="276">
        <f>IF(N152="zákl. přenesená",J152,0)</f>
        <v>0</v>
      </c>
      <c r="BH152" s="276">
        <f>IF(N152="sníž. přenesená",J152,0)</f>
        <v>0</v>
      </c>
      <c r="BI152" s="276">
        <f>IF(N152="nulová",J152,0)</f>
        <v>0</v>
      </c>
      <c r="BJ152" s="176" t="s">
        <v>1196</v>
      </c>
      <c r="BK152" s="276">
        <f>ROUND(I152*H152,2)</f>
        <v>0</v>
      </c>
      <c r="BL152" s="176" t="s">
        <v>1324</v>
      </c>
      <c r="BM152" s="176" t="s">
        <v>648</v>
      </c>
    </row>
    <row r="153" spans="2:47" s="186" customFormat="1" ht="13.5">
      <c r="B153" s="187"/>
      <c r="D153" s="277" t="s">
        <v>1326</v>
      </c>
      <c r="F153" s="278" t="s">
        <v>649</v>
      </c>
      <c r="I153" s="92"/>
      <c r="L153" s="187"/>
      <c r="M153" s="279"/>
      <c r="N153" s="188"/>
      <c r="O153" s="188"/>
      <c r="P153" s="188"/>
      <c r="Q153" s="188"/>
      <c r="R153" s="188"/>
      <c r="S153" s="188"/>
      <c r="T153" s="280"/>
      <c r="AT153" s="176" t="s">
        <v>1326</v>
      </c>
      <c r="AU153" s="176" t="s">
        <v>1257</v>
      </c>
    </row>
    <row r="154" spans="2:65" s="186" customFormat="1" ht="16.5" customHeight="1">
      <c r="B154" s="187"/>
      <c r="C154" s="297" t="s">
        <v>1397</v>
      </c>
      <c r="D154" s="297" t="s">
        <v>1382</v>
      </c>
      <c r="E154" s="298" t="s">
        <v>650</v>
      </c>
      <c r="F154" s="299" t="s">
        <v>651</v>
      </c>
      <c r="G154" s="300" t="s">
        <v>1385</v>
      </c>
      <c r="H154" s="301">
        <v>7640.64</v>
      </c>
      <c r="I154" s="95"/>
      <c r="J154" s="302">
        <f>ROUND(I154*H154,2)</f>
        <v>0</v>
      </c>
      <c r="K154" s="299" t="s">
        <v>1177</v>
      </c>
      <c r="L154" s="303"/>
      <c r="M154" s="304" t="s">
        <v>1177</v>
      </c>
      <c r="N154" s="305" t="s">
        <v>1219</v>
      </c>
      <c r="O154" s="188"/>
      <c r="P154" s="274">
        <f>O154*H154</f>
        <v>0</v>
      </c>
      <c r="Q154" s="274">
        <v>0.001</v>
      </c>
      <c r="R154" s="274">
        <f>Q154*H154</f>
        <v>7.64064</v>
      </c>
      <c r="S154" s="274">
        <v>0</v>
      </c>
      <c r="T154" s="275">
        <f>S154*H154</f>
        <v>0</v>
      </c>
      <c r="AR154" s="176" t="s">
        <v>1357</v>
      </c>
      <c r="AT154" s="176" t="s">
        <v>1382</v>
      </c>
      <c r="AU154" s="176" t="s">
        <v>1257</v>
      </c>
      <c r="AY154" s="176" t="s">
        <v>1317</v>
      </c>
      <c r="BE154" s="276">
        <f>IF(N154="základní",J154,0)</f>
        <v>0</v>
      </c>
      <c r="BF154" s="276">
        <f>IF(N154="snížená",J154,0)</f>
        <v>0</v>
      </c>
      <c r="BG154" s="276">
        <f>IF(N154="zákl. přenesená",J154,0)</f>
        <v>0</v>
      </c>
      <c r="BH154" s="276">
        <f>IF(N154="sníž. přenesená",J154,0)</f>
        <v>0</v>
      </c>
      <c r="BI154" s="276">
        <f>IF(N154="nulová",J154,0)</f>
        <v>0</v>
      </c>
      <c r="BJ154" s="176" t="s">
        <v>1196</v>
      </c>
      <c r="BK154" s="276">
        <f>ROUND(I154*H154,2)</f>
        <v>0</v>
      </c>
      <c r="BL154" s="176" t="s">
        <v>1324</v>
      </c>
      <c r="BM154" s="176" t="s">
        <v>652</v>
      </c>
    </row>
    <row r="155" spans="2:51" s="282" customFormat="1" ht="13.5">
      <c r="B155" s="281"/>
      <c r="D155" s="277" t="s">
        <v>1334</v>
      </c>
      <c r="E155" s="283" t="s">
        <v>1177</v>
      </c>
      <c r="F155" s="284" t="s">
        <v>653</v>
      </c>
      <c r="H155" s="285">
        <v>7640.64</v>
      </c>
      <c r="I155" s="93"/>
      <c r="L155" s="281"/>
      <c r="M155" s="286"/>
      <c r="N155" s="287"/>
      <c r="O155" s="287"/>
      <c r="P155" s="287"/>
      <c r="Q155" s="287"/>
      <c r="R155" s="287"/>
      <c r="S155" s="287"/>
      <c r="T155" s="288"/>
      <c r="AT155" s="283" t="s">
        <v>1334</v>
      </c>
      <c r="AU155" s="283" t="s">
        <v>1257</v>
      </c>
      <c r="AV155" s="282" t="s">
        <v>1257</v>
      </c>
      <c r="AW155" s="282" t="s">
        <v>1211</v>
      </c>
      <c r="AX155" s="282" t="s">
        <v>1248</v>
      </c>
      <c r="AY155" s="283" t="s">
        <v>1317</v>
      </c>
    </row>
    <row r="156" spans="2:65" s="186" customFormat="1" ht="25.5" customHeight="1">
      <c r="B156" s="187"/>
      <c r="C156" s="266" t="s">
        <v>1404</v>
      </c>
      <c r="D156" s="266" t="s">
        <v>1319</v>
      </c>
      <c r="E156" s="267" t="s">
        <v>654</v>
      </c>
      <c r="F156" s="268" t="s">
        <v>655</v>
      </c>
      <c r="G156" s="269" t="s">
        <v>1332</v>
      </c>
      <c r="H156" s="270">
        <v>4.58</v>
      </c>
      <c r="I156" s="91"/>
      <c r="J156" s="271">
        <f>ROUND(I156*H156,2)</f>
        <v>0</v>
      </c>
      <c r="K156" s="268" t="s">
        <v>1323</v>
      </c>
      <c r="L156" s="187"/>
      <c r="M156" s="272" t="s">
        <v>1177</v>
      </c>
      <c r="N156" s="273" t="s">
        <v>1219</v>
      </c>
      <c r="O156" s="188"/>
      <c r="P156" s="274">
        <f>O156*H156</f>
        <v>0</v>
      </c>
      <c r="Q156" s="274">
        <v>2.16</v>
      </c>
      <c r="R156" s="274">
        <f>Q156*H156</f>
        <v>9.892800000000001</v>
      </c>
      <c r="S156" s="274">
        <v>0</v>
      </c>
      <c r="T156" s="275">
        <f>S156*H156</f>
        <v>0</v>
      </c>
      <c r="AR156" s="176" t="s">
        <v>1324</v>
      </c>
      <c r="AT156" s="176" t="s">
        <v>1319</v>
      </c>
      <c r="AU156" s="176" t="s">
        <v>1257</v>
      </c>
      <c r="AY156" s="176" t="s">
        <v>1317</v>
      </c>
      <c r="BE156" s="276">
        <f>IF(N156="základní",J156,0)</f>
        <v>0</v>
      </c>
      <c r="BF156" s="276">
        <f>IF(N156="snížená",J156,0)</f>
        <v>0</v>
      </c>
      <c r="BG156" s="276">
        <f>IF(N156="zákl. přenesená",J156,0)</f>
        <v>0</v>
      </c>
      <c r="BH156" s="276">
        <f>IF(N156="sníž. přenesená",J156,0)</f>
        <v>0</v>
      </c>
      <c r="BI156" s="276">
        <f>IF(N156="nulová",J156,0)</f>
        <v>0</v>
      </c>
      <c r="BJ156" s="176" t="s">
        <v>1196</v>
      </c>
      <c r="BK156" s="276">
        <f>ROUND(I156*H156,2)</f>
        <v>0</v>
      </c>
      <c r="BL156" s="176" t="s">
        <v>1324</v>
      </c>
      <c r="BM156" s="176" t="s">
        <v>656</v>
      </c>
    </row>
    <row r="157" spans="2:47" s="186" customFormat="1" ht="27">
      <c r="B157" s="187"/>
      <c r="D157" s="277" t="s">
        <v>1326</v>
      </c>
      <c r="F157" s="278" t="s">
        <v>657</v>
      </c>
      <c r="I157" s="92"/>
      <c r="L157" s="187"/>
      <c r="M157" s="279"/>
      <c r="N157" s="188"/>
      <c r="O157" s="188"/>
      <c r="P157" s="188"/>
      <c r="Q157" s="188"/>
      <c r="R157" s="188"/>
      <c r="S157" s="188"/>
      <c r="T157" s="280"/>
      <c r="AT157" s="176" t="s">
        <v>1326</v>
      </c>
      <c r="AU157" s="176" t="s">
        <v>1257</v>
      </c>
    </row>
    <row r="158" spans="2:51" s="311" customFormat="1" ht="13.5">
      <c r="B158" s="310"/>
      <c r="D158" s="277" t="s">
        <v>1334</v>
      </c>
      <c r="E158" s="312" t="s">
        <v>1177</v>
      </c>
      <c r="F158" s="313" t="s">
        <v>658</v>
      </c>
      <c r="H158" s="312" t="s">
        <v>1177</v>
      </c>
      <c r="I158" s="96"/>
      <c r="L158" s="310"/>
      <c r="M158" s="314"/>
      <c r="N158" s="315"/>
      <c r="O158" s="315"/>
      <c r="P158" s="315"/>
      <c r="Q158" s="315"/>
      <c r="R158" s="315"/>
      <c r="S158" s="315"/>
      <c r="T158" s="316"/>
      <c r="AT158" s="312" t="s">
        <v>1334</v>
      </c>
      <c r="AU158" s="312" t="s">
        <v>1257</v>
      </c>
      <c r="AV158" s="311" t="s">
        <v>1196</v>
      </c>
      <c r="AW158" s="311" t="s">
        <v>1211</v>
      </c>
      <c r="AX158" s="311" t="s">
        <v>1248</v>
      </c>
      <c r="AY158" s="312" t="s">
        <v>1317</v>
      </c>
    </row>
    <row r="159" spans="2:51" s="282" customFormat="1" ht="13.5">
      <c r="B159" s="281"/>
      <c r="D159" s="277" t="s">
        <v>1334</v>
      </c>
      <c r="E159" s="283" t="s">
        <v>1177</v>
      </c>
      <c r="F159" s="284" t="s">
        <v>659</v>
      </c>
      <c r="H159" s="285">
        <v>4.506</v>
      </c>
      <c r="I159" s="93"/>
      <c r="L159" s="281"/>
      <c r="M159" s="286"/>
      <c r="N159" s="287"/>
      <c r="O159" s="287"/>
      <c r="P159" s="287"/>
      <c r="Q159" s="287"/>
      <c r="R159" s="287"/>
      <c r="S159" s="287"/>
      <c r="T159" s="288"/>
      <c r="AT159" s="283" t="s">
        <v>1334</v>
      </c>
      <c r="AU159" s="283" t="s">
        <v>1257</v>
      </c>
      <c r="AV159" s="282" t="s">
        <v>1257</v>
      </c>
      <c r="AW159" s="282" t="s">
        <v>1211</v>
      </c>
      <c r="AX159" s="282" t="s">
        <v>1248</v>
      </c>
      <c r="AY159" s="283" t="s">
        <v>1317</v>
      </c>
    </row>
    <row r="160" spans="2:51" s="282" customFormat="1" ht="13.5">
      <c r="B160" s="281"/>
      <c r="D160" s="277" t="s">
        <v>1334</v>
      </c>
      <c r="E160" s="283" t="s">
        <v>1177</v>
      </c>
      <c r="F160" s="284" t="s">
        <v>660</v>
      </c>
      <c r="H160" s="285">
        <v>0.044</v>
      </c>
      <c r="I160" s="93"/>
      <c r="L160" s="281"/>
      <c r="M160" s="286"/>
      <c r="N160" s="287"/>
      <c r="O160" s="287"/>
      <c r="P160" s="287"/>
      <c r="Q160" s="287"/>
      <c r="R160" s="287"/>
      <c r="S160" s="287"/>
      <c r="T160" s="288"/>
      <c r="AT160" s="283" t="s">
        <v>1334</v>
      </c>
      <c r="AU160" s="283" t="s">
        <v>1257</v>
      </c>
      <c r="AV160" s="282" t="s">
        <v>1257</v>
      </c>
      <c r="AW160" s="282" t="s">
        <v>1211</v>
      </c>
      <c r="AX160" s="282" t="s">
        <v>1248</v>
      </c>
      <c r="AY160" s="283" t="s">
        <v>1317</v>
      </c>
    </row>
    <row r="161" spans="2:51" s="282" customFormat="1" ht="13.5">
      <c r="B161" s="281"/>
      <c r="D161" s="277" t="s">
        <v>1334</v>
      </c>
      <c r="E161" s="283" t="s">
        <v>1177</v>
      </c>
      <c r="F161" s="284" t="s">
        <v>661</v>
      </c>
      <c r="H161" s="285">
        <v>0.03</v>
      </c>
      <c r="I161" s="93"/>
      <c r="L161" s="281"/>
      <c r="M161" s="286"/>
      <c r="N161" s="287"/>
      <c r="O161" s="287"/>
      <c r="P161" s="287"/>
      <c r="Q161" s="287"/>
      <c r="R161" s="287"/>
      <c r="S161" s="287"/>
      <c r="T161" s="288"/>
      <c r="AT161" s="283" t="s">
        <v>1334</v>
      </c>
      <c r="AU161" s="283" t="s">
        <v>1257</v>
      </c>
      <c r="AV161" s="282" t="s">
        <v>1257</v>
      </c>
      <c r="AW161" s="282" t="s">
        <v>1211</v>
      </c>
      <c r="AX161" s="282" t="s">
        <v>1248</v>
      </c>
      <c r="AY161" s="283" t="s">
        <v>1317</v>
      </c>
    </row>
    <row r="162" spans="2:65" s="186" customFormat="1" ht="16.5" customHeight="1">
      <c r="B162" s="187"/>
      <c r="C162" s="266" t="s">
        <v>1410</v>
      </c>
      <c r="D162" s="266" t="s">
        <v>1319</v>
      </c>
      <c r="E162" s="267" t="s">
        <v>662</v>
      </c>
      <c r="F162" s="268" t="s">
        <v>663</v>
      </c>
      <c r="G162" s="269" t="s">
        <v>1332</v>
      </c>
      <c r="H162" s="270">
        <v>2.348</v>
      </c>
      <c r="I162" s="91"/>
      <c r="J162" s="271">
        <f>ROUND(I162*H162,2)</f>
        <v>0</v>
      </c>
      <c r="K162" s="268" t="s">
        <v>1323</v>
      </c>
      <c r="L162" s="187"/>
      <c r="M162" s="272" t="s">
        <v>1177</v>
      </c>
      <c r="N162" s="273" t="s">
        <v>1219</v>
      </c>
      <c r="O162" s="188"/>
      <c r="P162" s="274">
        <f>O162*H162</f>
        <v>0</v>
      </c>
      <c r="Q162" s="274">
        <v>2.25634</v>
      </c>
      <c r="R162" s="274">
        <f>Q162*H162</f>
        <v>5.297886319999999</v>
      </c>
      <c r="S162" s="274">
        <v>0</v>
      </c>
      <c r="T162" s="275">
        <f>S162*H162</f>
        <v>0</v>
      </c>
      <c r="AR162" s="176" t="s">
        <v>1324</v>
      </c>
      <c r="AT162" s="176" t="s">
        <v>1319</v>
      </c>
      <c r="AU162" s="176" t="s">
        <v>1257</v>
      </c>
      <c r="AY162" s="176" t="s">
        <v>1317</v>
      </c>
      <c r="BE162" s="276">
        <f>IF(N162="základní",J162,0)</f>
        <v>0</v>
      </c>
      <c r="BF162" s="276">
        <f>IF(N162="snížená",J162,0)</f>
        <v>0</v>
      </c>
      <c r="BG162" s="276">
        <f>IF(N162="zákl. přenesená",J162,0)</f>
        <v>0</v>
      </c>
      <c r="BH162" s="276">
        <f>IF(N162="sníž. přenesená",J162,0)</f>
        <v>0</v>
      </c>
      <c r="BI162" s="276">
        <f>IF(N162="nulová",J162,0)</f>
        <v>0</v>
      </c>
      <c r="BJ162" s="176" t="s">
        <v>1196</v>
      </c>
      <c r="BK162" s="276">
        <f>ROUND(I162*H162,2)</f>
        <v>0</v>
      </c>
      <c r="BL162" s="176" t="s">
        <v>1324</v>
      </c>
      <c r="BM162" s="176" t="s">
        <v>1410</v>
      </c>
    </row>
    <row r="163" spans="2:47" s="186" customFormat="1" ht="13.5">
      <c r="B163" s="187"/>
      <c r="D163" s="277" t="s">
        <v>1326</v>
      </c>
      <c r="F163" s="278" t="s">
        <v>664</v>
      </c>
      <c r="I163" s="92"/>
      <c r="L163" s="187"/>
      <c r="M163" s="279"/>
      <c r="N163" s="188"/>
      <c r="O163" s="188"/>
      <c r="P163" s="188"/>
      <c r="Q163" s="188"/>
      <c r="R163" s="188"/>
      <c r="S163" s="188"/>
      <c r="T163" s="280"/>
      <c r="AT163" s="176" t="s">
        <v>1326</v>
      </c>
      <c r="AU163" s="176" t="s">
        <v>1257</v>
      </c>
    </row>
    <row r="164" spans="2:51" s="311" customFormat="1" ht="13.5">
      <c r="B164" s="310"/>
      <c r="D164" s="277" t="s">
        <v>1334</v>
      </c>
      <c r="E164" s="312" t="s">
        <v>1177</v>
      </c>
      <c r="F164" s="313" t="s">
        <v>631</v>
      </c>
      <c r="H164" s="312" t="s">
        <v>1177</v>
      </c>
      <c r="I164" s="96"/>
      <c r="L164" s="310"/>
      <c r="M164" s="314"/>
      <c r="N164" s="315"/>
      <c r="O164" s="315"/>
      <c r="P164" s="315"/>
      <c r="Q164" s="315"/>
      <c r="R164" s="315"/>
      <c r="S164" s="315"/>
      <c r="T164" s="316"/>
      <c r="AT164" s="312" t="s">
        <v>1334</v>
      </c>
      <c r="AU164" s="312" t="s">
        <v>1257</v>
      </c>
      <c r="AV164" s="311" t="s">
        <v>1196</v>
      </c>
      <c r="AW164" s="311" t="s">
        <v>1211</v>
      </c>
      <c r="AX164" s="311" t="s">
        <v>1248</v>
      </c>
      <c r="AY164" s="312" t="s">
        <v>1317</v>
      </c>
    </row>
    <row r="165" spans="2:51" s="282" customFormat="1" ht="13.5">
      <c r="B165" s="281"/>
      <c r="D165" s="277" t="s">
        <v>1334</v>
      </c>
      <c r="E165" s="283" t="s">
        <v>1177</v>
      </c>
      <c r="F165" s="284" t="s">
        <v>665</v>
      </c>
      <c r="H165" s="285">
        <v>2.018</v>
      </c>
      <c r="I165" s="93"/>
      <c r="L165" s="281"/>
      <c r="M165" s="286"/>
      <c r="N165" s="287"/>
      <c r="O165" s="287"/>
      <c r="P165" s="287"/>
      <c r="Q165" s="287"/>
      <c r="R165" s="287"/>
      <c r="S165" s="287"/>
      <c r="T165" s="288"/>
      <c r="AT165" s="283" t="s">
        <v>1334</v>
      </c>
      <c r="AU165" s="283" t="s">
        <v>1257</v>
      </c>
      <c r="AV165" s="282" t="s">
        <v>1257</v>
      </c>
      <c r="AW165" s="282" t="s">
        <v>1211</v>
      </c>
      <c r="AX165" s="282" t="s">
        <v>1248</v>
      </c>
      <c r="AY165" s="283" t="s">
        <v>1317</v>
      </c>
    </row>
    <row r="166" spans="2:51" s="311" customFormat="1" ht="13.5">
      <c r="B166" s="310"/>
      <c r="D166" s="277" t="s">
        <v>1334</v>
      </c>
      <c r="E166" s="312" t="s">
        <v>1177</v>
      </c>
      <c r="F166" s="313" t="s">
        <v>666</v>
      </c>
      <c r="H166" s="312" t="s">
        <v>1177</v>
      </c>
      <c r="I166" s="96"/>
      <c r="L166" s="310"/>
      <c r="M166" s="314"/>
      <c r="N166" s="315"/>
      <c r="O166" s="315"/>
      <c r="P166" s="315"/>
      <c r="Q166" s="315"/>
      <c r="R166" s="315"/>
      <c r="S166" s="315"/>
      <c r="T166" s="316"/>
      <c r="AT166" s="312" t="s">
        <v>1334</v>
      </c>
      <c r="AU166" s="312" t="s">
        <v>1257</v>
      </c>
      <c r="AV166" s="311" t="s">
        <v>1196</v>
      </c>
      <c r="AW166" s="311" t="s">
        <v>1211</v>
      </c>
      <c r="AX166" s="311" t="s">
        <v>1248</v>
      </c>
      <c r="AY166" s="312" t="s">
        <v>1317</v>
      </c>
    </row>
    <row r="167" spans="2:51" s="282" customFormat="1" ht="13.5">
      <c r="B167" s="281"/>
      <c r="D167" s="277" t="s">
        <v>1334</v>
      </c>
      <c r="E167" s="283" t="s">
        <v>1177</v>
      </c>
      <c r="F167" s="284" t="s">
        <v>667</v>
      </c>
      <c r="H167" s="285">
        <v>0.088</v>
      </c>
      <c r="I167" s="93"/>
      <c r="L167" s="281"/>
      <c r="M167" s="286"/>
      <c r="N167" s="287"/>
      <c r="O167" s="287"/>
      <c r="P167" s="287"/>
      <c r="Q167" s="287"/>
      <c r="R167" s="287"/>
      <c r="S167" s="287"/>
      <c r="T167" s="288"/>
      <c r="AT167" s="283" t="s">
        <v>1334</v>
      </c>
      <c r="AU167" s="283" t="s">
        <v>1257</v>
      </c>
      <c r="AV167" s="282" t="s">
        <v>1257</v>
      </c>
      <c r="AW167" s="282" t="s">
        <v>1211</v>
      </c>
      <c r="AX167" s="282" t="s">
        <v>1248</v>
      </c>
      <c r="AY167" s="283" t="s">
        <v>1317</v>
      </c>
    </row>
    <row r="168" spans="2:51" s="311" customFormat="1" ht="13.5">
      <c r="B168" s="310"/>
      <c r="D168" s="277" t="s">
        <v>1334</v>
      </c>
      <c r="E168" s="312" t="s">
        <v>1177</v>
      </c>
      <c r="F168" s="313" t="s">
        <v>668</v>
      </c>
      <c r="H168" s="312" t="s">
        <v>1177</v>
      </c>
      <c r="I168" s="96"/>
      <c r="L168" s="310"/>
      <c r="M168" s="314"/>
      <c r="N168" s="315"/>
      <c r="O168" s="315"/>
      <c r="P168" s="315"/>
      <c r="Q168" s="315"/>
      <c r="R168" s="315"/>
      <c r="S168" s="315"/>
      <c r="T168" s="316"/>
      <c r="AT168" s="312" t="s">
        <v>1334</v>
      </c>
      <c r="AU168" s="312" t="s">
        <v>1257</v>
      </c>
      <c r="AV168" s="311" t="s">
        <v>1196</v>
      </c>
      <c r="AW168" s="311" t="s">
        <v>1211</v>
      </c>
      <c r="AX168" s="311" t="s">
        <v>1248</v>
      </c>
      <c r="AY168" s="312" t="s">
        <v>1317</v>
      </c>
    </row>
    <row r="169" spans="2:51" s="282" customFormat="1" ht="13.5">
      <c r="B169" s="281"/>
      <c r="D169" s="277" t="s">
        <v>1334</v>
      </c>
      <c r="E169" s="283" t="s">
        <v>1177</v>
      </c>
      <c r="F169" s="284" t="s">
        <v>669</v>
      </c>
      <c r="H169" s="285">
        <v>0.242</v>
      </c>
      <c r="I169" s="93"/>
      <c r="L169" s="281"/>
      <c r="M169" s="286"/>
      <c r="N169" s="287"/>
      <c r="O169" s="287"/>
      <c r="P169" s="287"/>
      <c r="Q169" s="287"/>
      <c r="R169" s="287"/>
      <c r="S169" s="287"/>
      <c r="T169" s="288"/>
      <c r="AT169" s="283" t="s">
        <v>1334</v>
      </c>
      <c r="AU169" s="283" t="s">
        <v>1257</v>
      </c>
      <c r="AV169" s="282" t="s">
        <v>1257</v>
      </c>
      <c r="AW169" s="282" t="s">
        <v>1211</v>
      </c>
      <c r="AX169" s="282" t="s">
        <v>1248</v>
      </c>
      <c r="AY169" s="283" t="s">
        <v>1317</v>
      </c>
    </row>
    <row r="170" spans="2:51" s="290" customFormat="1" ht="13.5">
      <c r="B170" s="289"/>
      <c r="D170" s="277" t="s">
        <v>1334</v>
      </c>
      <c r="E170" s="291" t="s">
        <v>1177</v>
      </c>
      <c r="F170" s="292" t="s">
        <v>1338</v>
      </c>
      <c r="H170" s="293">
        <v>2.348</v>
      </c>
      <c r="I170" s="94"/>
      <c r="L170" s="289"/>
      <c r="M170" s="294"/>
      <c r="N170" s="295"/>
      <c r="O170" s="295"/>
      <c r="P170" s="295"/>
      <c r="Q170" s="295"/>
      <c r="R170" s="295"/>
      <c r="S170" s="295"/>
      <c r="T170" s="296"/>
      <c r="AT170" s="291" t="s">
        <v>1334</v>
      </c>
      <c r="AU170" s="291" t="s">
        <v>1257</v>
      </c>
      <c r="AV170" s="290" t="s">
        <v>1324</v>
      </c>
      <c r="AW170" s="290" t="s">
        <v>1211</v>
      </c>
      <c r="AX170" s="290" t="s">
        <v>1196</v>
      </c>
      <c r="AY170" s="291" t="s">
        <v>1317</v>
      </c>
    </row>
    <row r="171" spans="2:65" s="186" customFormat="1" ht="16.5" customHeight="1">
      <c r="B171" s="187"/>
      <c r="C171" s="266" t="s">
        <v>1415</v>
      </c>
      <c r="D171" s="266" t="s">
        <v>1319</v>
      </c>
      <c r="E171" s="267" t="s">
        <v>670</v>
      </c>
      <c r="F171" s="268" t="s">
        <v>671</v>
      </c>
      <c r="G171" s="269" t="s">
        <v>1322</v>
      </c>
      <c r="H171" s="270">
        <v>5.368</v>
      </c>
      <c r="I171" s="91"/>
      <c r="J171" s="271">
        <f>ROUND(I171*H171,2)</f>
        <v>0</v>
      </c>
      <c r="K171" s="268" t="s">
        <v>1323</v>
      </c>
      <c r="L171" s="187"/>
      <c r="M171" s="272" t="s">
        <v>1177</v>
      </c>
      <c r="N171" s="273" t="s">
        <v>1219</v>
      </c>
      <c r="O171" s="188"/>
      <c r="P171" s="274">
        <f>O171*H171</f>
        <v>0</v>
      </c>
      <c r="Q171" s="274">
        <v>0.00247</v>
      </c>
      <c r="R171" s="274">
        <f>Q171*H171</f>
        <v>0.01325896</v>
      </c>
      <c r="S171" s="274">
        <v>0</v>
      </c>
      <c r="T171" s="275">
        <f>S171*H171</f>
        <v>0</v>
      </c>
      <c r="AR171" s="176" t="s">
        <v>1324</v>
      </c>
      <c r="AT171" s="176" t="s">
        <v>1319</v>
      </c>
      <c r="AU171" s="176" t="s">
        <v>1257</v>
      </c>
      <c r="AY171" s="176" t="s">
        <v>1317</v>
      </c>
      <c r="BE171" s="276">
        <f>IF(N171="základní",J171,0)</f>
        <v>0</v>
      </c>
      <c r="BF171" s="276">
        <f>IF(N171="snížená",J171,0)</f>
        <v>0</v>
      </c>
      <c r="BG171" s="276">
        <f>IF(N171="zákl. přenesená",J171,0)</f>
        <v>0</v>
      </c>
      <c r="BH171" s="276">
        <f>IF(N171="sníž. přenesená",J171,0)</f>
        <v>0</v>
      </c>
      <c r="BI171" s="276">
        <f>IF(N171="nulová",J171,0)</f>
        <v>0</v>
      </c>
      <c r="BJ171" s="176" t="s">
        <v>1196</v>
      </c>
      <c r="BK171" s="276">
        <f>ROUND(I171*H171,2)</f>
        <v>0</v>
      </c>
      <c r="BL171" s="176" t="s">
        <v>1324</v>
      </c>
      <c r="BM171" s="176" t="s">
        <v>672</v>
      </c>
    </row>
    <row r="172" spans="2:47" s="186" customFormat="1" ht="13.5">
      <c r="B172" s="187"/>
      <c r="D172" s="277" t="s">
        <v>1326</v>
      </c>
      <c r="F172" s="278" t="s">
        <v>673</v>
      </c>
      <c r="I172" s="92"/>
      <c r="L172" s="187"/>
      <c r="M172" s="279"/>
      <c r="N172" s="188"/>
      <c r="O172" s="188"/>
      <c r="P172" s="188"/>
      <c r="Q172" s="188"/>
      <c r="R172" s="188"/>
      <c r="S172" s="188"/>
      <c r="T172" s="280"/>
      <c r="AT172" s="176" t="s">
        <v>1326</v>
      </c>
      <c r="AU172" s="176" t="s">
        <v>1257</v>
      </c>
    </row>
    <row r="173" spans="2:51" s="311" customFormat="1" ht="13.5">
      <c r="B173" s="310"/>
      <c r="D173" s="277" t="s">
        <v>1334</v>
      </c>
      <c r="E173" s="312" t="s">
        <v>1177</v>
      </c>
      <c r="F173" s="313" t="s">
        <v>658</v>
      </c>
      <c r="H173" s="312" t="s">
        <v>1177</v>
      </c>
      <c r="I173" s="96"/>
      <c r="L173" s="310"/>
      <c r="M173" s="314"/>
      <c r="N173" s="315"/>
      <c r="O173" s="315"/>
      <c r="P173" s="315"/>
      <c r="Q173" s="315"/>
      <c r="R173" s="315"/>
      <c r="S173" s="315"/>
      <c r="T173" s="316"/>
      <c r="AT173" s="312" t="s">
        <v>1334</v>
      </c>
      <c r="AU173" s="312" t="s">
        <v>1257</v>
      </c>
      <c r="AV173" s="311" t="s">
        <v>1196</v>
      </c>
      <c r="AW173" s="311" t="s">
        <v>1211</v>
      </c>
      <c r="AX173" s="311" t="s">
        <v>1248</v>
      </c>
      <c r="AY173" s="312" t="s">
        <v>1317</v>
      </c>
    </row>
    <row r="174" spans="2:51" s="282" customFormat="1" ht="13.5">
      <c r="B174" s="281"/>
      <c r="D174" s="277" t="s">
        <v>1334</v>
      </c>
      <c r="E174" s="283" t="s">
        <v>1177</v>
      </c>
      <c r="F174" s="284" t="s">
        <v>674</v>
      </c>
      <c r="H174" s="285">
        <v>3.06</v>
      </c>
      <c r="I174" s="93"/>
      <c r="L174" s="281"/>
      <c r="M174" s="286"/>
      <c r="N174" s="287"/>
      <c r="O174" s="287"/>
      <c r="P174" s="287"/>
      <c r="Q174" s="287"/>
      <c r="R174" s="287"/>
      <c r="S174" s="287"/>
      <c r="T174" s="288"/>
      <c r="AT174" s="283" t="s">
        <v>1334</v>
      </c>
      <c r="AU174" s="283" t="s">
        <v>1257</v>
      </c>
      <c r="AV174" s="282" t="s">
        <v>1257</v>
      </c>
      <c r="AW174" s="282" t="s">
        <v>1211</v>
      </c>
      <c r="AX174" s="282" t="s">
        <v>1248</v>
      </c>
      <c r="AY174" s="283" t="s">
        <v>1317</v>
      </c>
    </row>
    <row r="175" spans="2:51" s="311" customFormat="1" ht="13.5">
      <c r="B175" s="310"/>
      <c r="D175" s="277" t="s">
        <v>1334</v>
      </c>
      <c r="E175" s="312" t="s">
        <v>1177</v>
      </c>
      <c r="F175" s="313" t="s">
        <v>666</v>
      </c>
      <c r="H175" s="312" t="s">
        <v>1177</v>
      </c>
      <c r="I175" s="96"/>
      <c r="L175" s="310"/>
      <c r="M175" s="314"/>
      <c r="N175" s="315"/>
      <c r="O175" s="315"/>
      <c r="P175" s="315"/>
      <c r="Q175" s="315"/>
      <c r="R175" s="315"/>
      <c r="S175" s="315"/>
      <c r="T175" s="316"/>
      <c r="AT175" s="312" t="s">
        <v>1334</v>
      </c>
      <c r="AU175" s="312" t="s">
        <v>1257</v>
      </c>
      <c r="AV175" s="311" t="s">
        <v>1196</v>
      </c>
      <c r="AW175" s="311" t="s">
        <v>1211</v>
      </c>
      <c r="AX175" s="311" t="s">
        <v>1248</v>
      </c>
      <c r="AY175" s="312" t="s">
        <v>1317</v>
      </c>
    </row>
    <row r="176" spans="2:51" s="282" customFormat="1" ht="13.5">
      <c r="B176" s="281"/>
      <c r="D176" s="277" t="s">
        <v>1334</v>
      </c>
      <c r="E176" s="283" t="s">
        <v>1177</v>
      </c>
      <c r="F176" s="284" t="s">
        <v>675</v>
      </c>
      <c r="H176" s="285">
        <v>0.548</v>
      </c>
      <c r="I176" s="93"/>
      <c r="L176" s="281"/>
      <c r="M176" s="286"/>
      <c r="N176" s="287"/>
      <c r="O176" s="287"/>
      <c r="P176" s="287"/>
      <c r="Q176" s="287"/>
      <c r="R176" s="287"/>
      <c r="S176" s="287"/>
      <c r="T176" s="288"/>
      <c r="AT176" s="283" t="s">
        <v>1334</v>
      </c>
      <c r="AU176" s="283" t="s">
        <v>1257</v>
      </c>
      <c r="AV176" s="282" t="s">
        <v>1257</v>
      </c>
      <c r="AW176" s="282" t="s">
        <v>1211</v>
      </c>
      <c r="AX176" s="282" t="s">
        <v>1248</v>
      </c>
      <c r="AY176" s="283" t="s">
        <v>1317</v>
      </c>
    </row>
    <row r="177" spans="2:51" s="311" customFormat="1" ht="13.5">
      <c r="B177" s="310"/>
      <c r="D177" s="277" t="s">
        <v>1334</v>
      </c>
      <c r="E177" s="312" t="s">
        <v>1177</v>
      </c>
      <c r="F177" s="313" t="s">
        <v>668</v>
      </c>
      <c r="H177" s="312" t="s">
        <v>1177</v>
      </c>
      <c r="I177" s="96"/>
      <c r="L177" s="310"/>
      <c r="M177" s="314"/>
      <c r="N177" s="315"/>
      <c r="O177" s="315"/>
      <c r="P177" s="315"/>
      <c r="Q177" s="315"/>
      <c r="R177" s="315"/>
      <c r="S177" s="315"/>
      <c r="T177" s="316"/>
      <c r="AT177" s="312" t="s">
        <v>1334</v>
      </c>
      <c r="AU177" s="312" t="s">
        <v>1257</v>
      </c>
      <c r="AV177" s="311" t="s">
        <v>1196</v>
      </c>
      <c r="AW177" s="311" t="s">
        <v>1211</v>
      </c>
      <c r="AX177" s="311" t="s">
        <v>1248</v>
      </c>
      <c r="AY177" s="312" t="s">
        <v>1317</v>
      </c>
    </row>
    <row r="178" spans="2:51" s="282" customFormat="1" ht="13.5">
      <c r="B178" s="281"/>
      <c r="D178" s="277" t="s">
        <v>1334</v>
      </c>
      <c r="E178" s="283" t="s">
        <v>1177</v>
      </c>
      <c r="F178" s="284" t="s">
        <v>676</v>
      </c>
      <c r="H178" s="285">
        <v>1.76</v>
      </c>
      <c r="I178" s="93"/>
      <c r="L178" s="281"/>
      <c r="M178" s="286"/>
      <c r="N178" s="287"/>
      <c r="O178" s="287"/>
      <c r="P178" s="287"/>
      <c r="Q178" s="287"/>
      <c r="R178" s="287"/>
      <c r="S178" s="287"/>
      <c r="T178" s="288"/>
      <c r="AT178" s="283" t="s">
        <v>1334</v>
      </c>
      <c r="AU178" s="283" t="s">
        <v>1257</v>
      </c>
      <c r="AV178" s="282" t="s">
        <v>1257</v>
      </c>
      <c r="AW178" s="282" t="s">
        <v>1211</v>
      </c>
      <c r="AX178" s="282" t="s">
        <v>1248</v>
      </c>
      <c r="AY178" s="283" t="s">
        <v>1317</v>
      </c>
    </row>
    <row r="179" spans="2:65" s="186" customFormat="1" ht="16.5" customHeight="1">
      <c r="B179" s="187"/>
      <c r="C179" s="266" t="s">
        <v>1182</v>
      </c>
      <c r="D179" s="266" t="s">
        <v>1319</v>
      </c>
      <c r="E179" s="267" t="s">
        <v>677</v>
      </c>
      <c r="F179" s="268" t="s">
        <v>678</v>
      </c>
      <c r="G179" s="269" t="s">
        <v>1322</v>
      </c>
      <c r="H179" s="270">
        <v>5.368</v>
      </c>
      <c r="I179" s="91"/>
      <c r="J179" s="271">
        <f>ROUND(I179*H179,2)</f>
        <v>0</v>
      </c>
      <c r="K179" s="268" t="s">
        <v>1323</v>
      </c>
      <c r="L179" s="187"/>
      <c r="M179" s="272" t="s">
        <v>1177</v>
      </c>
      <c r="N179" s="273" t="s">
        <v>1219</v>
      </c>
      <c r="O179" s="188"/>
      <c r="P179" s="274">
        <f>O179*H179</f>
        <v>0</v>
      </c>
      <c r="Q179" s="274">
        <v>0</v>
      </c>
      <c r="R179" s="274">
        <f>Q179*H179</f>
        <v>0</v>
      </c>
      <c r="S179" s="274">
        <v>0</v>
      </c>
      <c r="T179" s="275">
        <f>S179*H179</f>
        <v>0</v>
      </c>
      <c r="AR179" s="176" t="s">
        <v>1324</v>
      </c>
      <c r="AT179" s="176" t="s">
        <v>1319</v>
      </c>
      <c r="AU179" s="176" t="s">
        <v>1257</v>
      </c>
      <c r="AY179" s="176" t="s">
        <v>1317</v>
      </c>
      <c r="BE179" s="276">
        <f>IF(N179="základní",J179,0)</f>
        <v>0</v>
      </c>
      <c r="BF179" s="276">
        <f>IF(N179="snížená",J179,0)</f>
        <v>0</v>
      </c>
      <c r="BG179" s="276">
        <f>IF(N179="zákl. přenesená",J179,0)</f>
        <v>0</v>
      </c>
      <c r="BH179" s="276">
        <f>IF(N179="sníž. přenesená",J179,0)</f>
        <v>0</v>
      </c>
      <c r="BI179" s="276">
        <f>IF(N179="nulová",J179,0)</f>
        <v>0</v>
      </c>
      <c r="BJ179" s="176" t="s">
        <v>1196</v>
      </c>
      <c r="BK179" s="276">
        <f>ROUND(I179*H179,2)</f>
        <v>0</v>
      </c>
      <c r="BL179" s="176" t="s">
        <v>1324</v>
      </c>
      <c r="BM179" s="176" t="s">
        <v>679</v>
      </c>
    </row>
    <row r="180" spans="2:47" s="186" customFormat="1" ht="13.5">
      <c r="B180" s="187"/>
      <c r="D180" s="277" t="s">
        <v>1326</v>
      </c>
      <c r="F180" s="278" t="s">
        <v>680</v>
      </c>
      <c r="I180" s="92"/>
      <c r="L180" s="187"/>
      <c r="M180" s="279"/>
      <c r="N180" s="188"/>
      <c r="O180" s="188"/>
      <c r="P180" s="188"/>
      <c r="Q180" s="188"/>
      <c r="R180" s="188"/>
      <c r="S180" s="188"/>
      <c r="T180" s="280"/>
      <c r="AT180" s="176" t="s">
        <v>1326</v>
      </c>
      <c r="AU180" s="176" t="s">
        <v>1257</v>
      </c>
    </row>
    <row r="181" spans="2:65" s="186" customFormat="1" ht="16.5" customHeight="1">
      <c r="B181" s="187"/>
      <c r="C181" s="266" t="s">
        <v>1422</v>
      </c>
      <c r="D181" s="266" t="s">
        <v>1319</v>
      </c>
      <c r="E181" s="267" t="s">
        <v>681</v>
      </c>
      <c r="F181" s="268" t="s">
        <v>682</v>
      </c>
      <c r="G181" s="269" t="s">
        <v>1642</v>
      </c>
      <c r="H181" s="270">
        <v>0.095</v>
      </c>
      <c r="I181" s="91"/>
      <c r="J181" s="271">
        <f>ROUND(I181*H181,2)</f>
        <v>0</v>
      </c>
      <c r="K181" s="268" t="s">
        <v>1323</v>
      </c>
      <c r="L181" s="187"/>
      <c r="M181" s="272" t="s">
        <v>1177</v>
      </c>
      <c r="N181" s="273" t="s">
        <v>1219</v>
      </c>
      <c r="O181" s="188"/>
      <c r="P181" s="274">
        <f>O181*H181</f>
        <v>0</v>
      </c>
      <c r="Q181" s="274">
        <v>1.05259</v>
      </c>
      <c r="R181" s="274">
        <f>Q181*H181</f>
        <v>0.09999604999999999</v>
      </c>
      <c r="S181" s="274">
        <v>0</v>
      </c>
      <c r="T181" s="275">
        <f>S181*H181</f>
        <v>0</v>
      </c>
      <c r="AR181" s="176" t="s">
        <v>1324</v>
      </c>
      <c r="AT181" s="176" t="s">
        <v>1319</v>
      </c>
      <c r="AU181" s="176" t="s">
        <v>1257</v>
      </c>
      <c r="AY181" s="176" t="s">
        <v>1317</v>
      </c>
      <c r="BE181" s="276">
        <f>IF(N181="základní",J181,0)</f>
        <v>0</v>
      </c>
      <c r="BF181" s="276">
        <f>IF(N181="snížená",J181,0)</f>
        <v>0</v>
      </c>
      <c r="BG181" s="276">
        <f>IF(N181="zákl. přenesená",J181,0)</f>
        <v>0</v>
      </c>
      <c r="BH181" s="276">
        <f>IF(N181="sníž. přenesená",J181,0)</f>
        <v>0</v>
      </c>
      <c r="BI181" s="276">
        <f>IF(N181="nulová",J181,0)</f>
        <v>0</v>
      </c>
      <c r="BJ181" s="176" t="s">
        <v>1196</v>
      </c>
      <c r="BK181" s="276">
        <f>ROUND(I181*H181,2)</f>
        <v>0</v>
      </c>
      <c r="BL181" s="176" t="s">
        <v>1324</v>
      </c>
      <c r="BM181" s="176" t="s">
        <v>1422</v>
      </c>
    </row>
    <row r="182" spans="2:47" s="186" customFormat="1" ht="13.5">
      <c r="B182" s="187"/>
      <c r="D182" s="277" t="s">
        <v>1326</v>
      </c>
      <c r="F182" s="278" t="s">
        <v>683</v>
      </c>
      <c r="I182" s="92"/>
      <c r="L182" s="187"/>
      <c r="M182" s="279"/>
      <c r="N182" s="188"/>
      <c r="O182" s="188"/>
      <c r="P182" s="188"/>
      <c r="Q182" s="188"/>
      <c r="R182" s="188"/>
      <c r="S182" s="188"/>
      <c r="T182" s="280"/>
      <c r="AT182" s="176" t="s">
        <v>1326</v>
      </c>
      <c r="AU182" s="176" t="s">
        <v>1257</v>
      </c>
    </row>
    <row r="183" spans="2:51" s="311" customFormat="1" ht="13.5">
      <c r="B183" s="310"/>
      <c r="D183" s="277" t="s">
        <v>1334</v>
      </c>
      <c r="E183" s="312" t="s">
        <v>1177</v>
      </c>
      <c r="F183" s="313" t="s">
        <v>684</v>
      </c>
      <c r="H183" s="312" t="s">
        <v>1177</v>
      </c>
      <c r="I183" s="96"/>
      <c r="L183" s="310"/>
      <c r="M183" s="314"/>
      <c r="N183" s="315"/>
      <c r="O183" s="315"/>
      <c r="P183" s="315"/>
      <c r="Q183" s="315"/>
      <c r="R183" s="315"/>
      <c r="S183" s="315"/>
      <c r="T183" s="316"/>
      <c r="AT183" s="312" t="s">
        <v>1334</v>
      </c>
      <c r="AU183" s="312" t="s">
        <v>1257</v>
      </c>
      <c r="AV183" s="311" t="s">
        <v>1196</v>
      </c>
      <c r="AW183" s="311" t="s">
        <v>1211</v>
      </c>
      <c r="AX183" s="311" t="s">
        <v>1248</v>
      </c>
      <c r="AY183" s="312" t="s">
        <v>1317</v>
      </c>
    </row>
    <row r="184" spans="2:51" s="311" customFormat="1" ht="13.5">
      <c r="B184" s="310"/>
      <c r="D184" s="277" t="s">
        <v>1334</v>
      </c>
      <c r="E184" s="312" t="s">
        <v>1177</v>
      </c>
      <c r="F184" s="313" t="s">
        <v>685</v>
      </c>
      <c r="H184" s="312" t="s">
        <v>1177</v>
      </c>
      <c r="I184" s="96"/>
      <c r="L184" s="310"/>
      <c r="M184" s="314"/>
      <c r="N184" s="315"/>
      <c r="O184" s="315"/>
      <c r="P184" s="315"/>
      <c r="Q184" s="315"/>
      <c r="R184" s="315"/>
      <c r="S184" s="315"/>
      <c r="T184" s="316"/>
      <c r="AT184" s="312" t="s">
        <v>1334</v>
      </c>
      <c r="AU184" s="312" t="s">
        <v>1257</v>
      </c>
      <c r="AV184" s="311" t="s">
        <v>1196</v>
      </c>
      <c r="AW184" s="311" t="s">
        <v>1211</v>
      </c>
      <c r="AX184" s="311" t="s">
        <v>1248</v>
      </c>
      <c r="AY184" s="312" t="s">
        <v>1317</v>
      </c>
    </row>
    <row r="185" spans="2:51" s="282" customFormat="1" ht="13.5">
      <c r="B185" s="281"/>
      <c r="D185" s="277" t="s">
        <v>1334</v>
      </c>
      <c r="E185" s="283" t="s">
        <v>1177</v>
      </c>
      <c r="F185" s="284" t="s">
        <v>686</v>
      </c>
      <c r="H185" s="285">
        <v>0.092</v>
      </c>
      <c r="I185" s="93"/>
      <c r="L185" s="281"/>
      <c r="M185" s="286"/>
      <c r="N185" s="287"/>
      <c r="O185" s="287"/>
      <c r="P185" s="287"/>
      <c r="Q185" s="287"/>
      <c r="R185" s="287"/>
      <c r="S185" s="287"/>
      <c r="T185" s="288"/>
      <c r="AT185" s="283" t="s">
        <v>1334</v>
      </c>
      <c r="AU185" s="283" t="s">
        <v>1257</v>
      </c>
      <c r="AV185" s="282" t="s">
        <v>1257</v>
      </c>
      <c r="AW185" s="282" t="s">
        <v>1211</v>
      </c>
      <c r="AX185" s="282" t="s">
        <v>1248</v>
      </c>
      <c r="AY185" s="283" t="s">
        <v>1317</v>
      </c>
    </row>
    <row r="186" spans="2:51" s="311" customFormat="1" ht="13.5">
      <c r="B186" s="310"/>
      <c r="D186" s="277" t="s">
        <v>1334</v>
      </c>
      <c r="E186" s="312" t="s">
        <v>1177</v>
      </c>
      <c r="F186" s="313" t="s">
        <v>687</v>
      </c>
      <c r="H186" s="312" t="s">
        <v>1177</v>
      </c>
      <c r="I186" s="96"/>
      <c r="L186" s="310"/>
      <c r="M186" s="314"/>
      <c r="N186" s="315"/>
      <c r="O186" s="315"/>
      <c r="P186" s="315"/>
      <c r="Q186" s="315"/>
      <c r="R186" s="315"/>
      <c r="S186" s="315"/>
      <c r="T186" s="316"/>
      <c r="AT186" s="312" t="s">
        <v>1334</v>
      </c>
      <c r="AU186" s="312" t="s">
        <v>1257</v>
      </c>
      <c r="AV186" s="311" t="s">
        <v>1196</v>
      </c>
      <c r="AW186" s="311" t="s">
        <v>1211</v>
      </c>
      <c r="AX186" s="311" t="s">
        <v>1248</v>
      </c>
      <c r="AY186" s="312" t="s">
        <v>1317</v>
      </c>
    </row>
    <row r="187" spans="2:51" s="282" customFormat="1" ht="13.5">
      <c r="B187" s="281"/>
      <c r="D187" s="277" t="s">
        <v>1334</v>
      </c>
      <c r="E187" s="283" t="s">
        <v>1177</v>
      </c>
      <c r="F187" s="284" t="s">
        <v>688</v>
      </c>
      <c r="H187" s="285">
        <v>0.003</v>
      </c>
      <c r="I187" s="93"/>
      <c r="L187" s="281"/>
      <c r="M187" s="286"/>
      <c r="N187" s="287"/>
      <c r="O187" s="287"/>
      <c r="P187" s="287"/>
      <c r="Q187" s="287"/>
      <c r="R187" s="287"/>
      <c r="S187" s="287"/>
      <c r="T187" s="288"/>
      <c r="AT187" s="283" t="s">
        <v>1334</v>
      </c>
      <c r="AU187" s="283" t="s">
        <v>1257</v>
      </c>
      <c r="AV187" s="282" t="s">
        <v>1257</v>
      </c>
      <c r="AW187" s="282" t="s">
        <v>1211</v>
      </c>
      <c r="AX187" s="282" t="s">
        <v>1248</v>
      </c>
      <c r="AY187" s="283" t="s">
        <v>1317</v>
      </c>
    </row>
    <row r="188" spans="2:51" s="290" customFormat="1" ht="13.5">
      <c r="B188" s="289"/>
      <c r="D188" s="277" t="s">
        <v>1334</v>
      </c>
      <c r="E188" s="291" t="s">
        <v>1177</v>
      </c>
      <c r="F188" s="292" t="s">
        <v>1338</v>
      </c>
      <c r="H188" s="293">
        <v>0.095</v>
      </c>
      <c r="I188" s="94"/>
      <c r="L188" s="289"/>
      <c r="M188" s="294"/>
      <c r="N188" s="295"/>
      <c r="O188" s="295"/>
      <c r="P188" s="295"/>
      <c r="Q188" s="295"/>
      <c r="R188" s="295"/>
      <c r="S188" s="295"/>
      <c r="T188" s="296"/>
      <c r="AT188" s="291" t="s">
        <v>1334</v>
      </c>
      <c r="AU188" s="291" t="s">
        <v>1257</v>
      </c>
      <c r="AV188" s="290" t="s">
        <v>1324</v>
      </c>
      <c r="AW188" s="290" t="s">
        <v>1211</v>
      </c>
      <c r="AX188" s="290" t="s">
        <v>1196</v>
      </c>
      <c r="AY188" s="291" t="s">
        <v>1317</v>
      </c>
    </row>
    <row r="189" spans="2:63" s="254" customFormat="1" ht="29.85" customHeight="1">
      <c r="B189" s="253"/>
      <c r="D189" s="255" t="s">
        <v>1247</v>
      </c>
      <c r="E189" s="264" t="s">
        <v>1329</v>
      </c>
      <c r="F189" s="264" t="s">
        <v>689</v>
      </c>
      <c r="I189" s="90"/>
      <c r="J189" s="265">
        <f>BK189</f>
        <v>0</v>
      </c>
      <c r="L189" s="253"/>
      <c r="M189" s="258"/>
      <c r="N189" s="259"/>
      <c r="O189" s="259"/>
      <c r="P189" s="260">
        <f>SUM(P190:P197)</f>
        <v>0</v>
      </c>
      <c r="Q189" s="259"/>
      <c r="R189" s="260">
        <f>SUM(R190:R197)</f>
        <v>0.11972</v>
      </c>
      <c r="S189" s="259"/>
      <c r="T189" s="261">
        <f>SUM(T190:T197)</f>
        <v>0</v>
      </c>
      <c r="AR189" s="255" t="s">
        <v>1196</v>
      </c>
      <c r="AT189" s="262" t="s">
        <v>1247</v>
      </c>
      <c r="AU189" s="262" t="s">
        <v>1196</v>
      </c>
      <c r="AY189" s="255" t="s">
        <v>1317</v>
      </c>
      <c r="BK189" s="263">
        <f>SUM(BK190:BK197)</f>
        <v>0</v>
      </c>
    </row>
    <row r="190" spans="2:65" s="186" customFormat="1" ht="16.5" customHeight="1">
      <c r="B190" s="187"/>
      <c r="C190" s="266" t="s">
        <v>1426</v>
      </c>
      <c r="D190" s="266" t="s">
        <v>1319</v>
      </c>
      <c r="E190" s="267" t="s">
        <v>690</v>
      </c>
      <c r="F190" s="268" t="s">
        <v>691</v>
      </c>
      <c r="G190" s="269" t="s">
        <v>1391</v>
      </c>
      <c r="H190" s="270">
        <v>14</v>
      </c>
      <c r="I190" s="91"/>
      <c r="J190" s="271">
        <f>ROUND(I190*H190,2)</f>
        <v>0</v>
      </c>
      <c r="K190" s="268" t="s">
        <v>1323</v>
      </c>
      <c r="L190" s="187"/>
      <c r="M190" s="272" t="s">
        <v>1177</v>
      </c>
      <c r="N190" s="273" t="s">
        <v>1219</v>
      </c>
      <c r="O190" s="188"/>
      <c r="P190" s="274">
        <f>O190*H190</f>
        <v>0</v>
      </c>
      <c r="Q190" s="274">
        <v>0.00468</v>
      </c>
      <c r="R190" s="274">
        <f>Q190*H190</f>
        <v>0.06552</v>
      </c>
      <c r="S190" s="274">
        <v>0</v>
      </c>
      <c r="T190" s="275">
        <f>S190*H190</f>
        <v>0</v>
      </c>
      <c r="AR190" s="176" t="s">
        <v>1324</v>
      </c>
      <c r="AT190" s="176" t="s">
        <v>1319</v>
      </c>
      <c r="AU190" s="176" t="s">
        <v>1257</v>
      </c>
      <c r="AY190" s="176" t="s">
        <v>1317</v>
      </c>
      <c r="BE190" s="276">
        <f>IF(N190="základní",J190,0)</f>
        <v>0</v>
      </c>
      <c r="BF190" s="276">
        <f>IF(N190="snížená",J190,0)</f>
        <v>0</v>
      </c>
      <c r="BG190" s="276">
        <f>IF(N190="zákl. přenesená",J190,0)</f>
        <v>0</v>
      </c>
      <c r="BH190" s="276">
        <f>IF(N190="sníž. přenesená",J190,0)</f>
        <v>0</v>
      </c>
      <c r="BI190" s="276">
        <f>IF(N190="nulová",J190,0)</f>
        <v>0</v>
      </c>
      <c r="BJ190" s="176" t="s">
        <v>1196</v>
      </c>
      <c r="BK190" s="276">
        <f>ROUND(I190*H190,2)</f>
        <v>0</v>
      </c>
      <c r="BL190" s="176" t="s">
        <v>1324</v>
      </c>
      <c r="BM190" s="176" t="s">
        <v>1426</v>
      </c>
    </row>
    <row r="191" spans="2:47" s="186" customFormat="1" ht="13.5">
      <c r="B191" s="187"/>
      <c r="D191" s="277" t="s">
        <v>1326</v>
      </c>
      <c r="F191" s="278" t="s">
        <v>692</v>
      </c>
      <c r="I191" s="92"/>
      <c r="L191" s="187"/>
      <c r="M191" s="279"/>
      <c r="N191" s="188"/>
      <c r="O191" s="188"/>
      <c r="P191" s="188"/>
      <c r="Q191" s="188"/>
      <c r="R191" s="188"/>
      <c r="S191" s="188"/>
      <c r="T191" s="280"/>
      <c r="AT191" s="176" t="s">
        <v>1326</v>
      </c>
      <c r="AU191" s="176" t="s">
        <v>1257</v>
      </c>
    </row>
    <row r="192" spans="2:51" s="282" customFormat="1" ht="13.5">
      <c r="B192" s="281"/>
      <c r="D192" s="277" t="s">
        <v>1334</v>
      </c>
      <c r="E192" s="283" t="s">
        <v>1177</v>
      </c>
      <c r="F192" s="284" t="s">
        <v>693</v>
      </c>
      <c r="H192" s="285">
        <v>14</v>
      </c>
      <c r="I192" s="93"/>
      <c r="L192" s="281"/>
      <c r="M192" s="286"/>
      <c r="N192" s="287"/>
      <c r="O192" s="287"/>
      <c r="P192" s="287"/>
      <c r="Q192" s="287"/>
      <c r="R192" s="287"/>
      <c r="S192" s="287"/>
      <c r="T192" s="288"/>
      <c r="AT192" s="283" t="s">
        <v>1334</v>
      </c>
      <c r="AU192" s="283" t="s">
        <v>1257</v>
      </c>
      <c r="AV192" s="282" t="s">
        <v>1257</v>
      </c>
      <c r="AW192" s="282" t="s">
        <v>1211</v>
      </c>
      <c r="AX192" s="282" t="s">
        <v>1248</v>
      </c>
      <c r="AY192" s="283" t="s">
        <v>1317</v>
      </c>
    </row>
    <row r="193" spans="2:51" s="290" customFormat="1" ht="13.5">
      <c r="B193" s="289"/>
      <c r="D193" s="277" t="s">
        <v>1334</v>
      </c>
      <c r="E193" s="291" t="s">
        <v>1177</v>
      </c>
      <c r="F193" s="292" t="s">
        <v>1338</v>
      </c>
      <c r="H193" s="293">
        <v>14</v>
      </c>
      <c r="I193" s="94"/>
      <c r="L193" s="289"/>
      <c r="M193" s="294"/>
      <c r="N193" s="295"/>
      <c r="O193" s="295"/>
      <c r="P193" s="295"/>
      <c r="Q193" s="295"/>
      <c r="R193" s="295"/>
      <c r="S193" s="295"/>
      <c r="T193" s="296"/>
      <c r="AT193" s="291" t="s">
        <v>1334</v>
      </c>
      <c r="AU193" s="291" t="s">
        <v>1257</v>
      </c>
      <c r="AV193" s="290" t="s">
        <v>1324</v>
      </c>
      <c r="AW193" s="290" t="s">
        <v>1211</v>
      </c>
      <c r="AX193" s="290" t="s">
        <v>1196</v>
      </c>
      <c r="AY193" s="291" t="s">
        <v>1317</v>
      </c>
    </row>
    <row r="194" spans="2:65" s="186" customFormat="1" ht="16.5" customHeight="1">
      <c r="B194" s="187"/>
      <c r="C194" s="297" t="s">
        <v>1429</v>
      </c>
      <c r="D194" s="297" t="s">
        <v>1382</v>
      </c>
      <c r="E194" s="298" t="s">
        <v>694</v>
      </c>
      <c r="F194" s="299" t="s">
        <v>695</v>
      </c>
      <c r="G194" s="300" t="s">
        <v>1391</v>
      </c>
      <c r="H194" s="301">
        <v>6</v>
      </c>
      <c r="I194" s="95"/>
      <c r="J194" s="302">
        <f>ROUND(I194*H194,2)</f>
        <v>0</v>
      </c>
      <c r="K194" s="299" t="s">
        <v>1323</v>
      </c>
      <c r="L194" s="303"/>
      <c r="M194" s="304" t="s">
        <v>1177</v>
      </c>
      <c r="N194" s="305" t="s">
        <v>1219</v>
      </c>
      <c r="O194" s="188"/>
      <c r="P194" s="274">
        <f>O194*H194</f>
        <v>0</v>
      </c>
      <c r="Q194" s="274">
        <v>0.0037</v>
      </c>
      <c r="R194" s="274">
        <f>Q194*H194</f>
        <v>0.0222</v>
      </c>
      <c r="S194" s="274">
        <v>0</v>
      </c>
      <c r="T194" s="275">
        <f>S194*H194</f>
        <v>0</v>
      </c>
      <c r="AR194" s="176" t="s">
        <v>1357</v>
      </c>
      <c r="AT194" s="176" t="s">
        <v>1382</v>
      </c>
      <c r="AU194" s="176" t="s">
        <v>1257</v>
      </c>
      <c r="AY194" s="176" t="s">
        <v>1317</v>
      </c>
      <c r="BE194" s="276">
        <f>IF(N194="základní",J194,0)</f>
        <v>0</v>
      </c>
      <c r="BF194" s="276">
        <f>IF(N194="snížená",J194,0)</f>
        <v>0</v>
      </c>
      <c r="BG194" s="276">
        <f>IF(N194="zákl. přenesená",J194,0)</f>
        <v>0</v>
      </c>
      <c r="BH194" s="276">
        <f>IF(N194="sníž. přenesená",J194,0)</f>
        <v>0</v>
      </c>
      <c r="BI194" s="276">
        <f>IF(N194="nulová",J194,0)</f>
        <v>0</v>
      </c>
      <c r="BJ194" s="176" t="s">
        <v>1196</v>
      </c>
      <c r="BK194" s="276">
        <f>ROUND(I194*H194,2)</f>
        <v>0</v>
      </c>
      <c r="BL194" s="176" t="s">
        <v>1324</v>
      </c>
      <c r="BM194" s="176" t="s">
        <v>696</v>
      </c>
    </row>
    <row r="195" spans="2:47" s="186" customFormat="1" ht="13.5">
      <c r="B195" s="187"/>
      <c r="D195" s="277" t="s">
        <v>1326</v>
      </c>
      <c r="F195" s="278" t="s">
        <v>695</v>
      </c>
      <c r="I195" s="92"/>
      <c r="L195" s="187"/>
      <c r="M195" s="279"/>
      <c r="N195" s="188"/>
      <c r="O195" s="188"/>
      <c r="P195" s="188"/>
      <c r="Q195" s="188"/>
      <c r="R195" s="188"/>
      <c r="S195" s="188"/>
      <c r="T195" s="280"/>
      <c r="AT195" s="176" t="s">
        <v>1326</v>
      </c>
      <c r="AU195" s="176" t="s">
        <v>1257</v>
      </c>
    </row>
    <row r="196" spans="2:65" s="186" customFormat="1" ht="16.5" customHeight="1">
      <c r="B196" s="187"/>
      <c r="C196" s="297" t="s">
        <v>1435</v>
      </c>
      <c r="D196" s="297" t="s">
        <v>1382</v>
      </c>
      <c r="E196" s="298" t="s">
        <v>697</v>
      </c>
      <c r="F196" s="299" t="s">
        <v>698</v>
      </c>
      <c r="G196" s="300" t="s">
        <v>1391</v>
      </c>
      <c r="H196" s="301">
        <v>8</v>
      </c>
      <c r="I196" s="95"/>
      <c r="J196" s="302">
        <f>ROUND(I196*H196,2)</f>
        <v>0</v>
      </c>
      <c r="K196" s="299" t="s">
        <v>1323</v>
      </c>
      <c r="L196" s="303"/>
      <c r="M196" s="304" t="s">
        <v>1177</v>
      </c>
      <c r="N196" s="305" t="s">
        <v>1219</v>
      </c>
      <c r="O196" s="188"/>
      <c r="P196" s="274">
        <f>O196*H196</f>
        <v>0</v>
      </c>
      <c r="Q196" s="274">
        <v>0.004</v>
      </c>
      <c r="R196" s="274">
        <f>Q196*H196</f>
        <v>0.032</v>
      </c>
      <c r="S196" s="274">
        <v>0</v>
      </c>
      <c r="T196" s="275">
        <f>S196*H196</f>
        <v>0</v>
      </c>
      <c r="AR196" s="176" t="s">
        <v>1357</v>
      </c>
      <c r="AT196" s="176" t="s">
        <v>1382</v>
      </c>
      <c r="AU196" s="176" t="s">
        <v>1257</v>
      </c>
      <c r="AY196" s="176" t="s">
        <v>1317</v>
      </c>
      <c r="BE196" s="276">
        <f>IF(N196="základní",J196,0)</f>
        <v>0</v>
      </c>
      <c r="BF196" s="276">
        <f>IF(N196="snížená",J196,0)</f>
        <v>0</v>
      </c>
      <c r="BG196" s="276">
        <f>IF(N196="zákl. přenesená",J196,0)</f>
        <v>0</v>
      </c>
      <c r="BH196" s="276">
        <f>IF(N196="sníž. přenesená",J196,0)</f>
        <v>0</v>
      </c>
      <c r="BI196" s="276">
        <f>IF(N196="nulová",J196,0)</f>
        <v>0</v>
      </c>
      <c r="BJ196" s="176" t="s">
        <v>1196</v>
      </c>
      <c r="BK196" s="276">
        <f>ROUND(I196*H196,2)</f>
        <v>0</v>
      </c>
      <c r="BL196" s="176" t="s">
        <v>1324</v>
      </c>
      <c r="BM196" s="176" t="s">
        <v>699</v>
      </c>
    </row>
    <row r="197" spans="2:47" s="186" customFormat="1" ht="13.5">
      <c r="B197" s="187"/>
      <c r="D197" s="277" t="s">
        <v>1326</v>
      </c>
      <c r="F197" s="278" t="s">
        <v>698</v>
      </c>
      <c r="I197" s="92"/>
      <c r="L197" s="187"/>
      <c r="M197" s="279"/>
      <c r="N197" s="188"/>
      <c r="O197" s="188"/>
      <c r="P197" s="188"/>
      <c r="Q197" s="188"/>
      <c r="R197" s="188"/>
      <c r="S197" s="188"/>
      <c r="T197" s="280"/>
      <c r="AT197" s="176" t="s">
        <v>1326</v>
      </c>
      <c r="AU197" s="176" t="s">
        <v>1257</v>
      </c>
    </row>
    <row r="198" spans="2:63" s="254" customFormat="1" ht="29.85" customHeight="1">
      <c r="B198" s="253"/>
      <c r="D198" s="255" t="s">
        <v>1247</v>
      </c>
      <c r="E198" s="264" t="s">
        <v>1324</v>
      </c>
      <c r="F198" s="264" t="s">
        <v>1744</v>
      </c>
      <c r="I198" s="90"/>
      <c r="J198" s="265">
        <f>BK198</f>
        <v>0</v>
      </c>
      <c r="L198" s="253"/>
      <c r="M198" s="258"/>
      <c r="N198" s="259"/>
      <c r="O198" s="259"/>
      <c r="P198" s="260">
        <f>SUM(P199:P202)</f>
        <v>0</v>
      </c>
      <c r="Q198" s="259"/>
      <c r="R198" s="260">
        <f>SUM(R199:R202)</f>
        <v>0.08841</v>
      </c>
      <c r="S198" s="259"/>
      <c r="T198" s="261">
        <f>SUM(T199:T202)</f>
        <v>0</v>
      </c>
      <c r="AR198" s="255" t="s">
        <v>1196</v>
      </c>
      <c r="AT198" s="262" t="s">
        <v>1247</v>
      </c>
      <c r="AU198" s="262" t="s">
        <v>1196</v>
      </c>
      <c r="AY198" s="255" t="s">
        <v>1317</v>
      </c>
      <c r="BK198" s="263">
        <f>SUM(BK199:BK202)</f>
        <v>0</v>
      </c>
    </row>
    <row r="199" spans="2:65" s="186" customFormat="1" ht="16.5" customHeight="1">
      <c r="B199" s="187"/>
      <c r="C199" s="266" t="s">
        <v>1442</v>
      </c>
      <c r="D199" s="266" t="s">
        <v>1319</v>
      </c>
      <c r="E199" s="267" t="s">
        <v>2011</v>
      </c>
      <c r="F199" s="268" t="s">
        <v>2012</v>
      </c>
      <c r="G199" s="269" t="s">
        <v>1391</v>
      </c>
      <c r="H199" s="270">
        <v>1</v>
      </c>
      <c r="I199" s="91"/>
      <c r="J199" s="271">
        <f>ROUND(I199*H199,2)</f>
        <v>0</v>
      </c>
      <c r="K199" s="268" t="s">
        <v>1323</v>
      </c>
      <c r="L199" s="187"/>
      <c r="M199" s="272" t="s">
        <v>1177</v>
      </c>
      <c r="N199" s="273" t="s">
        <v>1219</v>
      </c>
      <c r="O199" s="188"/>
      <c r="P199" s="274">
        <f>O199*H199</f>
        <v>0</v>
      </c>
      <c r="Q199" s="274">
        <v>0.0066</v>
      </c>
      <c r="R199" s="274">
        <f>Q199*H199</f>
        <v>0.0066</v>
      </c>
      <c r="S199" s="274">
        <v>0</v>
      </c>
      <c r="T199" s="275">
        <f>S199*H199</f>
        <v>0</v>
      </c>
      <c r="AR199" s="176" t="s">
        <v>1324</v>
      </c>
      <c r="AT199" s="176" t="s">
        <v>1319</v>
      </c>
      <c r="AU199" s="176" t="s">
        <v>1257</v>
      </c>
      <c r="AY199" s="176" t="s">
        <v>1317</v>
      </c>
      <c r="BE199" s="276">
        <f>IF(N199="základní",J199,0)</f>
        <v>0</v>
      </c>
      <c r="BF199" s="276">
        <f>IF(N199="snížená",J199,0)</f>
        <v>0</v>
      </c>
      <c r="BG199" s="276">
        <f>IF(N199="zákl. přenesená",J199,0)</f>
        <v>0</v>
      </c>
      <c r="BH199" s="276">
        <f>IF(N199="sníž. přenesená",J199,0)</f>
        <v>0</v>
      </c>
      <c r="BI199" s="276">
        <f>IF(N199="nulová",J199,0)</f>
        <v>0</v>
      </c>
      <c r="BJ199" s="176" t="s">
        <v>1196</v>
      </c>
      <c r="BK199" s="276">
        <f>ROUND(I199*H199,2)</f>
        <v>0</v>
      </c>
      <c r="BL199" s="176" t="s">
        <v>1324</v>
      </c>
      <c r="BM199" s="176" t="s">
        <v>1442</v>
      </c>
    </row>
    <row r="200" spans="2:47" s="186" customFormat="1" ht="13.5">
      <c r="B200" s="187"/>
      <c r="D200" s="277" t="s">
        <v>1326</v>
      </c>
      <c r="F200" s="278" t="s">
        <v>2013</v>
      </c>
      <c r="I200" s="92"/>
      <c r="L200" s="187"/>
      <c r="M200" s="279"/>
      <c r="N200" s="188"/>
      <c r="O200" s="188"/>
      <c r="P200" s="188"/>
      <c r="Q200" s="188"/>
      <c r="R200" s="188"/>
      <c r="S200" s="188"/>
      <c r="T200" s="280"/>
      <c r="AT200" s="176" t="s">
        <v>1326</v>
      </c>
      <c r="AU200" s="176" t="s">
        <v>1257</v>
      </c>
    </row>
    <row r="201" spans="2:65" s="186" customFormat="1" ht="16.5" customHeight="1">
      <c r="B201" s="187"/>
      <c r="C201" s="297" t="s">
        <v>1446</v>
      </c>
      <c r="D201" s="297" t="s">
        <v>1382</v>
      </c>
      <c r="E201" s="298" t="s">
        <v>700</v>
      </c>
      <c r="F201" s="299" t="s">
        <v>701</v>
      </c>
      <c r="G201" s="300" t="s">
        <v>1391</v>
      </c>
      <c r="H201" s="301">
        <v>1.01</v>
      </c>
      <c r="I201" s="95"/>
      <c r="J201" s="302">
        <f>ROUND(I201*H201,2)</f>
        <v>0</v>
      </c>
      <c r="K201" s="299" t="s">
        <v>1177</v>
      </c>
      <c r="L201" s="303"/>
      <c r="M201" s="304" t="s">
        <v>1177</v>
      </c>
      <c r="N201" s="305" t="s">
        <v>1219</v>
      </c>
      <c r="O201" s="188"/>
      <c r="P201" s="274">
        <f>O201*H201</f>
        <v>0</v>
      </c>
      <c r="Q201" s="274">
        <v>0.081</v>
      </c>
      <c r="R201" s="274">
        <f>Q201*H201</f>
        <v>0.08181000000000001</v>
      </c>
      <c r="S201" s="274">
        <v>0</v>
      </c>
      <c r="T201" s="275">
        <f>S201*H201</f>
        <v>0</v>
      </c>
      <c r="AR201" s="176" t="s">
        <v>1357</v>
      </c>
      <c r="AT201" s="176" t="s">
        <v>1382</v>
      </c>
      <c r="AU201" s="176" t="s">
        <v>1257</v>
      </c>
      <c r="AY201" s="176" t="s">
        <v>1317</v>
      </c>
      <c r="BE201" s="276">
        <f>IF(N201="základní",J201,0)</f>
        <v>0</v>
      </c>
      <c r="BF201" s="276">
        <f>IF(N201="snížená",J201,0)</f>
        <v>0</v>
      </c>
      <c r="BG201" s="276">
        <f>IF(N201="zákl. přenesená",J201,0)</f>
        <v>0</v>
      </c>
      <c r="BH201" s="276">
        <f>IF(N201="sníž. přenesená",J201,0)</f>
        <v>0</v>
      </c>
      <c r="BI201" s="276">
        <f>IF(N201="nulová",J201,0)</f>
        <v>0</v>
      </c>
      <c r="BJ201" s="176" t="s">
        <v>1196</v>
      </c>
      <c r="BK201" s="276">
        <f>ROUND(I201*H201,2)</f>
        <v>0</v>
      </c>
      <c r="BL201" s="176" t="s">
        <v>1324</v>
      </c>
      <c r="BM201" s="176" t="s">
        <v>702</v>
      </c>
    </row>
    <row r="202" spans="2:47" s="186" customFormat="1" ht="13.5">
      <c r="B202" s="187"/>
      <c r="D202" s="277" t="s">
        <v>1326</v>
      </c>
      <c r="F202" s="278" t="s">
        <v>703</v>
      </c>
      <c r="I202" s="92"/>
      <c r="L202" s="187"/>
      <c r="M202" s="279"/>
      <c r="N202" s="188"/>
      <c r="O202" s="188"/>
      <c r="P202" s="188"/>
      <c r="Q202" s="188"/>
      <c r="R202" s="188"/>
      <c r="S202" s="188"/>
      <c r="T202" s="280"/>
      <c r="AT202" s="176" t="s">
        <v>1326</v>
      </c>
      <c r="AU202" s="176" t="s">
        <v>1257</v>
      </c>
    </row>
    <row r="203" spans="2:63" s="254" customFormat="1" ht="29.85" customHeight="1">
      <c r="B203" s="253"/>
      <c r="D203" s="255" t="s">
        <v>1247</v>
      </c>
      <c r="E203" s="264" t="s">
        <v>1342</v>
      </c>
      <c r="F203" s="264" t="s">
        <v>704</v>
      </c>
      <c r="I203" s="90"/>
      <c r="J203" s="265">
        <f>BK203</f>
        <v>0</v>
      </c>
      <c r="L203" s="253"/>
      <c r="M203" s="258"/>
      <c r="N203" s="259"/>
      <c r="O203" s="259"/>
      <c r="P203" s="260">
        <f>SUM(P204:P207)</f>
        <v>0</v>
      </c>
      <c r="Q203" s="259"/>
      <c r="R203" s="260">
        <f>SUM(R204:R207)</f>
        <v>2.2682727899999997</v>
      </c>
      <c r="S203" s="259"/>
      <c r="T203" s="261">
        <f>SUM(T204:T207)</f>
        <v>0</v>
      </c>
      <c r="AR203" s="255" t="s">
        <v>1196</v>
      </c>
      <c r="AT203" s="262" t="s">
        <v>1247</v>
      </c>
      <c r="AU203" s="262" t="s">
        <v>1196</v>
      </c>
      <c r="AY203" s="255" t="s">
        <v>1317</v>
      </c>
      <c r="BK203" s="263">
        <f>SUM(BK204:BK207)</f>
        <v>0</v>
      </c>
    </row>
    <row r="204" spans="2:65" s="186" customFormat="1" ht="16.5" customHeight="1">
      <c r="B204" s="187"/>
      <c r="C204" s="266" t="s">
        <v>1450</v>
      </c>
      <c r="D204" s="266" t="s">
        <v>1319</v>
      </c>
      <c r="E204" s="267" t="s">
        <v>705</v>
      </c>
      <c r="F204" s="268" t="s">
        <v>706</v>
      </c>
      <c r="G204" s="269" t="s">
        <v>1322</v>
      </c>
      <c r="H204" s="270">
        <v>11.997</v>
      </c>
      <c r="I204" s="91"/>
      <c r="J204" s="271">
        <f>ROUND(I204*H204,2)</f>
        <v>0</v>
      </c>
      <c r="K204" s="268" t="s">
        <v>1323</v>
      </c>
      <c r="L204" s="187"/>
      <c r="M204" s="272" t="s">
        <v>1177</v>
      </c>
      <c r="N204" s="273" t="s">
        <v>1219</v>
      </c>
      <c r="O204" s="188"/>
      <c r="P204" s="274">
        <f>O204*H204</f>
        <v>0</v>
      </c>
      <c r="Q204" s="274">
        <v>0.18907</v>
      </c>
      <c r="R204" s="274">
        <f>Q204*H204</f>
        <v>2.2682727899999997</v>
      </c>
      <c r="S204" s="274">
        <v>0</v>
      </c>
      <c r="T204" s="275">
        <f>S204*H204</f>
        <v>0</v>
      </c>
      <c r="AR204" s="176" t="s">
        <v>1324</v>
      </c>
      <c r="AT204" s="176" t="s">
        <v>1319</v>
      </c>
      <c r="AU204" s="176" t="s">
        <v>1257</v>
      </c>
      <c r="AY204" s="176" t="s">
        <v>1317</v>
      </c>
      <c r="BE204" s="276">
        <f>IF(N204="základní",J204,0)</f>
        <v>0</v>
      </c>
      <c r="BF204" s="276">
        <f>IF(N204="snížená",J204,0)</f>
        <v>0</v>
      </c>
      <c r="BG204" s="276">
        <f>IF(N204="zákl. přenesená",J204,0)</f>
        <v>0</v>
      </c>
      <c r="BH204" s="276">
        <f>IF(N204="sníž. přenesená",J204,0)</f>
        <v>0</v>
      </c>
      <c r="BI204" s="276">
        <f>IF(N204="nulová",J204,0)</f>
        <v>0</v>
      </c>
      <c r="BJ204" s="176" t="s">
        <v>1196</v>
      </c>
      <c r="BK204" s="276">
        <f>ROUND(I204*H204,2)</f>
        <v>0</v>
      </c>
      <c r="BL204" s="176" t="s">
        <v>1324</v>
      </c>
      <c r="BM204" s="176" t="s">
        <v>1450</v>
      </c>
    </row>
    <row r="205" spans="2:47" s="186" customFormat="1" ht="13.5">
      <c r="B205" s="187"/>
      <c r="D205" s="277" t="s">
        <v>1326</v>
      </c>
      <c r="F205" s="278" t="s">
        <v>707</v>
      </c>
      <c r="I205" s="92"/>
      <c r="L205" s="187"/>
      <c r="M205" s="279"/>
      <c r="N205" s="188"/>
      <c r="O205" s="188"/>
      <c r="P205" s="188"/>
      <c r="Q205" s="188"/>
      <c r="R205" s="188"/>
      <c r="S205" s="188"/>
      <c r="T205" s="280"/>
      <c r="AT205" s="176" t="s">
        <v>1326</v>
      </c>
      <c r="AU205" s="176" t="s">
        <v>1257</v>
      </c>
    </row>
    <row r="206" spans="2:51" s="282" customFormat="1" ht="13.5">
      <c r="B206" s="281"/>
      <c r="D206" s="277" t="s">
        <v>1334</v>
      </c>
      <c r="E206" s="283" t="s">
        <v>1177</v>
      </c>
      <c r="F206" s="284" t="s">
        <v>708</v>
      </c>
      <c r="H206" s="285">
        <v>11.997</v>
      </c>
      <c r="I206" s="93"/>
      <c r="L206" s="281"/>
      <c r="M206" s="286"/>
      <c r="N206" s="287"/>
      <c r="O206" s="287"/>
      <c r="P206" s="287"/>
      <c r="Q206" s="287"/>
      <c r="R206" s="287"/>
      <c r="S206" s="287"/>
      <c r="T206" s="288"/>
      <c r="AT206" s="283" t="s">
        <v>1334</v>
      </c>
      <c r="AU206" s="283" t="s">
        <v>1257</v>
      </c>
      <c r="AV206" s="282" t="s">
        <v>1257</v>
      </c>
      <c r="AW206" s="282" t="s">
        <v>1211</v>
      </c>
      <c r="AX206" s="282" t="s">
        <v>1248</v>
      </c>
      <c r="AY206" s="283" t="s">
        <v>1317</v>
      </c>
    </row>
    <row r="207" spans="2:51" s="290" customFormat="1" ht="13.5">
      <c r="B207" s="289"/>
      <c r="D207" s="277" t="s">
        <v>1334</v>
      </c>
      <c r="E207" s="291" t="s">
        <v>1177</v>
      </c>
      <c r="F207" s="292" t="s">
        <v>1338</v>
      </c>
      <c r="H207" s="293">
        <v>11.997</v>
      </c>
      <c r="I207" s="94"/>
      <c r="L207" s="289"/>
      <c r="M207" s="294"/>
      <c r="N207" s="295"/>
      <c r="O207" s="295"/>
      <c r="P207" s="295"/>
      <c r="Q207" s="295"/>
      <c r="R207" s="295"/>
      <c r="S207" s="295"/>
      <c r="T207" s="296"/>
      <c r="AT207" s="291" t="s">
        <v>1334</v>
      </c>
      <c r="AU207" s="291" t="s">
        <v>1257</v>
      </c>
      <c r="AV207" s="290" t="s">
        <v>1324</v>
      </c>
      <c r="AW207" s="290" t="s">
        <v>1211</v>
      </c>
      <c r="AX207" s="290" t="s">
        <v>1196</v>
      </c>
      <c r="AY207" s="291" t="s">
        <v>1317</v>
      </c>
    </row>
    <row r="208" spans="2:63" s="254" customFormat="1" ht="29.85" customHeight="1">
      <c r="B208" s="253"/>
      <c r="D208" s="255" t="s">
        <v>1247</v>
      </c>
      <c r="E208" s="264" t="s">
        <v>1357</v>
      </c>
      <c r="F208" s="264" t="s">
        <v>1757</v>
      </c>
      <c r="I208" s="90"/>
      <c r="J208" s="265">
        <f>BK208</f>
        <v>0</v>
      </c>
      <c r="L208" s="253"/>
      <c r="M208" s="258"/>
      <c r="N208" s="259"/>
      <c r="O208" s="259"/>
      <c r="P208" s="260">
        <f>SUM(P209:P272)</f>
        <v>0</v>
      </c>
      <c r="Q208" s="259"/>
      <c r="R208" s="260">
        <f>SUM(R209:R272)</f>
        <v>11.46521954</v>
      </c>
      <c r="S208" s="259"/>
      <c r="T208" s="261">
        <f>SUM(T209:T272)</f>
        <v>0</v>
      </c>
      <c r="AR208" s="255" t="s">
        <v>1196</v>
      </c>
      <c r="AT208" s="262" t="s">
        <v>1247</v>
      </c>
      <c r="AU208" s="262" t="s">
        <v>1196</v>
      </c>
      <c r="AY208" s="255" t="s">
        <v>1317</v>
      </c>
      <c r="BK208" s="263">
        <f>SUM(BK209:BK272)</f>
        <v>0</v>
      </c>
    </row>
    <row r="209" spans="2:65" s="186" customFormat="1" ht="25.5" customHeight="1">
      <c r="B209" s="187"/>
      <c r="C209" s="266" t="s">
        <v>1454</v>
      </c>
      <c r="D209" s="266" t="s">
        <v>1319</v>
      </c>
      <c r="E209" s="267" t="s">
        <v>709</v>
      </c>
      <c r="F209" s="268" t="s">
        <v>710</v>
      </c>
      <c r="G209" s="269" t="s">
        <v>1332</v>
      </c>
      <c r="H209" s="270">
        <v>0.691</v>
      </c>
      <c r="I209" s="91"/>
      <c r="J209" s="271">
        <f>ROUND(I209*H209,2)</f>
        <v>0</v>
      </c>
      <c r="K209" s="268" t="s">
        <v>1323</v>
      </c>
      <c r="L209" s="187"/>
      <c r="M209" s="272" t="s">
        <v>1177</v>
      </c>
      <c r="N209" s="273" t="s">
        <v>1219</v>
      </c>
      <c r="O209" s="188"/>
      <c r="P209" s="274">
        <f>O209*H209</f>
        <v>0</v>
      </c>
      <c r="Q209" s="274">
        <v>2.47758</v>
      </c>
      <c r="R209" s="274">
        <f>Q209*H209</f>
        <v>1.71200778</v>
      </c>
      <c r="S209" s="274">
        <v>0</v>
      </c>
      <c r="T209" s="275">
        <f>S209*H209</f>
        <v>0</v>
      </c>
      <c r="AR209" s="176" t="s">
        <v>1324</v>
      </c>
      <c r="AT209" s="176" t="s">
        <v>1319</v>
      </c>
      <c r="AU209" s="176" t="s">
        <v>1257</v>
      </c>
      <c r="AY209" s="176" t="s">
        <v>1317</v>
      </c>
      <c r="BE209" s="276">
        <f>IF(N209="základní",J209,0)</f>
        <v>0</v>
      </c>
      <c r="BF209" s="276">
        <f>IF(N209="snížená",J209,0)</f>
        <v>0</v>
      </c>
      <c r="BG209" s="276">
        <f>IF(N209="zákl. přenesená",J209,0)</f>
        <v>0</v>
      </c>
      <c r="BH209" s="276">
        <f>IF(N209="sníž. přenesená",J209,0)</f>
        <v>0</v>
      </c>
      <c r="BI209" s="276">
        <f>IF(N209="nulová",J209,0)</f>
        <v>0</v>
      </c>
      <c r="BJ209" s="176" t="s">
        <v>1196</v>
      </c>
      <c r="BK209" s="276">
        <f>ROUND(I209*H209,2)</f>
        <v>0</v>
      </c>
      <c r="BL209" s="176" t="s">
        <v>1324</v>
      </c>
      <c r="BM209" s="176" t="s">
        <v>1454</v>
      </c>
    </row>
    <row r="210" spans="2:47" s="186" customFormat="1" ht="13.5">
      <c r="B210" s="187"/>
      <c r="D210" s="277" t="s">
        <v>1326</v>
      </c>
      <c r="F210" s="278" t="s">
        <v>711</v>
      </c>
      <c r="I210" s="92"/>
      <c r="L210" s="187"/>
      <c r="M210" s="279"/>
      <c r="N210" s="188"/>
      <c r="O210" s="188"/>
      <c r="P210" s="188"/>
      <c r="Q210" s="188"/>
      <c r="R210" s="188"/>
      <c r="S210" s="188"/>
      <c r="T210" s="280"/>
      <c r="AT210" s="176" t="s">
        <v>1326</v>
      </c>
      <c r="AU210" s="176" t="s">
        <v>1257</v>
      </c>
    </row>
    <row r="211" spans="2:51" s="311" customFormat="1" ht="13.5">
      <c r="B211" s="310"/>
      <c r="D211" s="277" t="s">
        <v>1334</v>
      </c>
      <c r="E211" s="312" t="s">
        <v>1177</v>
      </c>
      <c r="F211" s="313" t="s">
        <v>712</v>
      </c>
      <c r="H211" s="312" t="s">
        <v>1177</v>
      </c>
      <c r="I211" s="96"/>
      <c r="L211" s="310"/>
      <c r="M211" s="314"/>
      <c r="N211" s="315"/>
      <c r="O211" s="315"/>
      <c r="P211" s="315"/>
      <c r="Q211" s="315"/>
      <c r="R211" s="315"/>
      <c r="S211" s="315"/>
      <c r="T211" s="316"/>
      <c r="AT211" s="312" t="s">
        <v>1334</v>
      </c>
      <c r="AU211" s="312" t="s">
        <v>1257</v>
      </c>
      <c r="AV211" s="311" t="s">
        <v>1196</v>
      </c>
      <c r="AW211" s="311" t="s">
        <v>1211</v>
      </c>
      <c r="AX211" s="311" t="s">
        <v>1248</v>
      </c>
      <c r="AY211" s="312" t="s">
        <v>1317</v>
      </c>
    </row>
    <row r="212" spans="2:51" s="282" customFormat="1" ht="13.5">
      <c r="B212" s="281"/>
      <c r="D212" s="277" t="s">
        <v>1334</v>
      </c>
      <c r="E212" s="283" t="s">
        <v>1177</v>
      </c>
      <c r="F212" s="284" t="s">
        <v>713</v>
      </c>
      <c r="H212" s="285">
        <v>0.013</v>
      </c>
      <c r="I212" s="93"/>
      <c r="L212" s="281"/>
      <c r="M212" s="286"/>
      <c r="N212" s="287"/>
      <c r="O212" s="287"/>
      <c r="P212" s="287"/>
      <c r="Q212" s="287"/>
      <c r="R212" s="287"/>
      <c r="S212" s="287"/>
      <c r="T212" s="288"/>
      <c r="AT212" s="283" t="s">
        <v>1334</v>
      </c>
      <c r="AU212" s="283" t="s">
        <v>1257</v>
      </c>
      <c r="AV212" s="282" t="s">
        <v>1257</v>
      </c>
      <c r="AW212" s="282" t="s">
        <v>1211</v>
      </c>
      <c r="AX212" s="282" t="s">
        <v>1248</v>
      </c>
      <c r="AY212" s="283" t="s">
        <v>1317</v>
      </c>
    </row>
    <row r="213" spans="2:51" s="311" customFormat="1" ht="13.5">
      <c r="B213" s="310"/>
      <c r="D213" s="277" t="s">
        <v>1334</v>
      </c>
      <c r="E213" s="312" t="s">
        <v>1177</v>
      </c>
      <c r="F213" s="313" t="s">
        <v>714</v>
      </c>
      <c r="H213" s="312" t="s">
        <v>1177</v>
      </c>
      <c r="I213" s="96"/>
      <c r="L213" s="310"/>
      <c r="M213" s="314"/>
      <c r="N213" s="315"/>
      <c r="O213" s="315"/>
      <c r="P213" s="315"/>
      <c r="Q213" s="315"/>
      <c r="R213" s="315"/>
      <c r="S213" s="315"/>
      <c r="T213" s="316"/>
      <c r="AT213" s="312" t="s">
        <v>1334</v>
      </c>
      <c r="AU213" s="312" t="s">
        <v>1257</v>
      </c>
      <c r="AV213" s="311" t="s">
        <v>1196</v>
      </c>
      <c r="AW213" s="311" t="s">
        <v>1211</v>
      </c>
      <c r="AX213" s="311" t="s">
        <v>1248</v>
      </c>
      <c r="AY213" s="312" t="s">
        <v>1317</v>
      </c>
    </row>
    <row r="214" spans="2:51" s="282" customFormat="1" ht="13.5">
      <c r="B214" s="281"/>
      <c r="D214" s="277" t="s">
        <v>1334</v>
      </c>
      <c r="E214" s="283" t="s">
        <v>1177</v>
      </c>
      <c r="F214" s="284" t="s">
        <v>715</v>
      </c>
      <c r="H214" s="285">
        <v>0.505</v>
      </c>
      <c r="I214" s="93"/>
      <c r="L214" s="281"/>
      <c r="M214" s="286"/>
      <c r="N214" s="287"/>
      <c r="O214" s="287"/>
      <c r="P214" s="287"/>
      <c r="Q214" s="287"/>
      <c r="R214" s="287"/>
      <c r="S214" s="287"/>
      <c r="T214" s="288"/>
      <c r="AT214" s="283" t="s">
        <v>1334</v>
      </c>
      <c r="AU214" s="283" t="s">
        <v>1257</v>
      </c>
      <c r="AV214" s="282" t="s">
        <v>1257</v>
      </c>
      <c r="AW214" s="282" t="s">
        <v>1211</v>
      </c>
      <c r="AX214" s="282" t="s">
        <v>1248</v>
      </c>
      <c r="AY214" s="283" t="s">
        <v>1317</v>
      </c>
    </row>
    <row r="215" spans="2:51" s="311" customFormat="1" ht="13.5">
      <c r="B215" s="310"/>
      <c r="D215" s="277" t="s">
        <v>1334</v>
      </c>
      <c r="E215" s="312" t="s">
        <v>1177</v>
      </c>
      <c r="F215" s="313" t="s">
        <v>716</v>
      </c>
      <c r="H215" s="312" t="s">
        <v>1177</v>
      </c>
      <c r="I215" s="96"/>
      <c r="L215" s="310"/>
      <c r="M215" s="314"/>
      <c r="N215" s="315"/>
      <c r="O215" s="315"/>
      <c r="P215" s="315"/>
      <c r="Q215" s="315"/>
      <c r="R215" s="315"/>
      <c r="S215" s="315"/>
      <c r="T215" s="316"/>
      <c r="AT215" s="312" t="s">
        <v>1334</v>
      </c>
      <c r="AU215" s="312" t="s">
        <v>1257</v>
      </c>
      <c r="AV215" s="311" t="s">
        <v>1196</v>
      </c>
      <c r="AW215" s="311" t="s">
        <v>1211</v>
      </c>
      <c r="AX215" s="311" t="s">
        <v>1248</v>
      </c>
      <c r="AY215" s="312" t="s">
        <v>1317</v>
      </c>
    </row>
    <row r="216" spans="2:51" s="282" customFormat="1" ht="13.5">
      <c r="B216" s="281"/>
      <c r="D216" s="277" t="s">
        <v>1334</v>
      </c>
      <c r="E216" s="283" t="s">
        <v>1177</v>
      </c>
      <c r="F216" s="284" t="s">
        <v>717</v>
      </c>
      <c r="H216" s="285">
        <v>0.173</v>
      </c>
      <c r="I216" s="93"/>
      <c r="L216" s="281"/>
      <c r="M216" s="286"/>
      <c r="N216" s="287"/>
      <c r="O216" s="287"/>
      <c r="P216" s="287"/>
      <c r="Q216" s="287"/>
      <c r="R216" s="287"/>
      <c r="S216" s="287"/>
      <c r="T216" s="288"/>
      <c r="AT216" s="283" t="s">
        <v>1334</v>
      </c>
      <c r="AU216" s="283" t="s">
        <v>1257</v>
      </c>
      <c r="AV216" s="282" t="s">
        <v>1257</v>
      </c>
      <c r="AW216" s="282" t="s">
        <v>1211</v>
      </c>
      <c r="AX216" s="282" t="s">
        <v>1248</v>
      </c>
      <c r="AY216" s="283" t="s">
        <v>1317</v>
      </c>
    </row>
    <row r="217" spans="2:51" s="290" customFormat="1" ht="13.5">
      <c r="B217" s="289"/>
      <c r="D217" s="277" t="s">
        <v>1334</v>
      </c>
      <c r="E217" s="291" t="s">
        <v>1177</v>
      </c>
      <c r="F217" s="292" t="s">
        <v>1338</v>
      </c>
      <c r="H217" s="293">
        <v>0.691</v>
      </c>
      <c r="I217" s="94"/>
      <c r="L217" s="289"/>
      <c r="M217" s="294"/>
      <c r="N217" s="295"/>
      <c r="O217" s="295"/>
      <c r="P217" s="295"/>
      <c r="Q217" s="295"/>
      <c r="R217" s="295"/>
      <c r="S217" s="295"/>
      <c r="T217" s="296"/>
      <c r="AT217" s="291" t="s">
        <v>1334</v>
      </c>
      <c r="AU217" s="291" t="s">
        <v>1257</v>
      </c>
      <c r="AV217" s="290" t="s">
        <v>1324</v>
      </c>
      <c r="AW217" s="290" t="s">
        <v>1211</v>
      </c>
      <c r="AX217" s="290" t="s">
        <v>1196</v>
      </c>
      <c r="AY217" s="291" t="s">
        <v>1317</v>
      </c>
    </row>
    <row r="218" spans="2:65" s="186" customFormat="1" ht="25.5" customHeight="1">
      <c r="B218" s="187"/>
      <c r="C218" s="266" t="s">
        <v>1458</v>
      </c>
      <c r="D218" s="266" t="s">
        <v>1319</v>
      </c>
      <c r="E218" s="267" t="s">
        <v>718</v>
      </c>
      <c r="F218" s="268" t="s">
        <v>719</v>
      </c>
      <c r="G218" s="269" t="s">
        <v>1332</v>
      </c>
      <c r="H218" s="270">
        <v>0.272</v>
      </c>
      <c r="I218" s="91"/>
      <c r="J218" s="271">
        <f>ROUND(I218*H218,2)</f>
        <v>0</v>
      </c>
      <c r="K218" s="268" t="s">
        <v>1323</v>
      </c>
      <c r="L218" s="187"/>
      <c r="M218" s="272" t="s">
        <v>1177</v>
      </c>
      <c r="N218" s="273" t="s">
        <v>1219</v>
      </c>
      <c r="O218" s="188"/>
      <c r="P218" s="274">
        <f>O218*H218</f>
        <v>0</v>
      </c>
      <c r="Q218" s="274">
        <v>2.47758</v>
      </c>
      <c r="R218" s="274">
        <f>Q218*H218</f>
        <v>0.6739017600000001</v>
      </c>
      <c r="S218" s="274">
        <v>0</v>
      </c>
      <c r="T218" s="275">
        <f>S218*H218</f>
        <v>0</v>
      </c>
      <c r="AR218" s="176" t="s">
        <v>1324</v>
      </c>
      <c r="AT218" s="176" t="s">
        <v>1319</v>
      </c>
      <c r="AU218" s="176" t="s">
        <v>1257</v>
      </c>
      <c r="AY218" s="176" t="s">
        <v>1317</v>
      </c>
      <c r="BE218" s="276">
        <f>IF(N218="základní",J218,0)</f>
        <v>0</v>
      </c>
      <c r="BF218" s="276">
        <f>IF(N218="snížená",J218,0)</f>
        <v>0</v>
      </c>
      <c r="BG218" s="276">
        <f>IF(N218="zákl. přenesená",J218,0)</f>
        <v>0</v>
      </c>
      <c r="BH218" s="276">
        <f>IF(N218="sníž. přenesená",J218,0)</f>
        <v>0</v>
      </c>
      <c r="BI218" s="276">
        <f>IF(N218="nulová",J218,0)</f>
        <v>0</v>
      </c>
      <c r="BJ218" s="176" t="s">
        <v>1196</v>
      </c>
      <c r="BK218" s="276">
        <f>ROUND(I218*H218,2)</f>
        <v>0</v>
      </c>
      <c r="BL218" s="176" t="s">
        <v>1324</v>
      </c>
      <c r="BM218" s="176" t="s">
        <v>1458</v>
      </c>
    </row>
    <row r="219" spans="2:47" s="186" customFormat="1" ht="13.5">
      <c r="B219" s="187"/>
      <c r="D219" s="277" t="s">
        <v>1326</v>
      </c>
      <c r="F219" s="278" t="s">
        <v>720</v>
      </c>
      <c r="I219" s="92"/>
      <c r="L219" s="187"/>
      <c r="M219" s="279"/>
      <c r="N219" s="188"/>
      <c r="O219" s="188"/>
      <c r="P219" s="188"/>
      <c r="Q219" s="188"/>
      <c r="R219" s="188"/>
      <c r="S219" s="188"/>
      <c r="T219" s="280"/>
      <c r="AT219" s="176" t="s">
        <v>1326</v>
      </c>
      <c r="AU219" s="176" t="s">
        <v>1257</v>
      </c>
    </row>
    <row r="220" spans="2:51" s="311" customFormat="1" ht="13.5">
      <c r="B220" s="310"/>
      <c r="D220" s="277" t="s">
        <v>1334</v>
      </c>
      <c r="E220" s="312" t="s">
        <v>1177</v>
      </c>
      <c r="F220" s="313" t="s">
        <v>716</v>
      </c>
      <c r="H220" s="312" t="s">
        <v>1177</v>
      </c>
      <c r="I220" s="96"/>
      <c r="L220" s="310"/>
      <c r="M220" s="314"/>
      <c r="N220" s="315"/>
      <c r="O220" s="315"/>
      <c r="P220" s="315"/>
      <c r="Q220" s="315"/>
      <c r="R220" s="315"/>
      <c r="S220" s="315"/>
      <c r="T220" s="316"/>
      <c r="AT220" s="312" t="s">
        <v>1334</v>
      </c>
      <c r="AU220" s="312" t="s">
        <v>1257</v>
      </c>
      <c r="AV220" s="311" t="s">
        <v>1196</v>
      </c>
      <c r="AW220" s="311" t="s">
        <v>1211</v>
      </c>
      <c r="AX220" s="311" t="s">
        <v>1248</v>
      </c>
      <c r="AY220" s="312" t="s">
        <v>1317</v>
      </c>
    </row>
    <row r="221" spans="2:51" s="282" customFormat="1" ht="13.5">
      <c r="B221" s="281"/>
      <c r="D221" s="277" t="s">
        <v>1334</v>
      </c>
      <c r="E221" s="283" t="s">
        <v>1177</v>
      </c>
      <c r="F221" s="284" t="s">
        <v>721</v>
      </c>
      <c r="H221" s="285">
        <v>0.179</v>
      </c>
      <c r="I221" s="93"/>
      <c r="L221" s="281"/>
      <c r="M221" s="286"/>
      <c r="N221" s="287"/>
      <c r="O221" s="287"/>
      <c r="P221" s="287"/>
      <c r="Q221" s="287"/>
      <c r="R221" s="287"/>
      <c r="S221" s="287"/>
      <c r="T221" s="288"/>
      <c r="AT221" s="283" t="s">
        <v>1334</v>
      </c>
      <c r="AU221" s="283" t="s">
        <v>1257</v>
      </c>
      <c r="AV221" s="282" t="s">
        <v>1257</v>
      </c>
      <c r="AW221" s="282" t="s">
        <v>1211</v>
      </c>
      <c r="AX221" s="282" t="s">
        <v>1248</v>
      </c>
      <c r="AY221" s="283" t="s">
        <v>1317</v>
      </c>
    </row>
    <row r="222" spans="2:51" s="311" customFormat="1" ht="13.5">
      <c r="B222" s="310"/>
      <c r="D222" s="277" t="s">
        <v>1334</v>
      </c>
      <c r="E222" s="312" t="s">
        <v>1177</v>
      </c>
      <c r="F222" s="313" t="s">
        <v>714</v>
      </c>
      <c r="H222" s="312" t="s">
        <v>1177</v>
      </c>
      <c r="I222" s="96"/>
      <c r="L222" s="310"/>
      <c r="M222" s="314"/>
      <c r="N222" s="315"/>
      <c r="O222" s="315"/>
      <c r="P222" s="315"/>
      <c r="Q222" s="315"/>
      <c r="R222" s="315"/>
      <c r="S222" s="315"/>
      <c r="T222" s="316"/>
      <c r="AT222" s="312" t="s">
        <v>1334</v>
      </c>
      <c r="AU222" s="312" t="s">
        <v>1257</v>
      </c>
      <c r="AV222" s="311" t="s">
        <v>1196</v>
      </c>
      <c r="AW222" s="311" t="s">
        <v>1211</v>
      </c>
      <c r="AX222" s="311" t="s">
        <v>1248</v>
      </c>
      <c r="AY222" s="312" t="s">
        <v>1317</v>
      </c>
    </row>
    <row r="223" spans="2:51" s="282" customFormat="1" ht="13.5">
      <c r="B223" s="281"/>
      <c r="D223" s="277" t="s">
        <v>1334</v>
      </c>
      <c r="E223" s="283" t="s">
        <v>1177</v>
      </c>
      <c r="F223" s="284" t="s">
        <v>722</v>
      </c>
      <c r="H223" s="285">
        <v>0.093</v>
      </c>
      <c r="I223" s="93"/>
      <c r="L223" s="281"/>
      <c r="M223" s="286"/>
      <c r="N223" s="287"/>
      <c r="O223" s="287"/>
      <c r="P223" s="287"/>
      <c r="Q223" s="287"/>
      <c r="R223" s="287"/>
      <c r="S223" s="287"/>
      <c r="T223" s="288"/>
      <c r="AT223" s="283" t="s">
        <v>1334</v>
      </c>
      <c r="AU223" s="283" t="s">
        <v>1257</v>
      </c>
      <c r="AV223" s="282" t="s">
        <v>1257</v>
      </c>
      <c r="AW223" s="282" t="s">
        <v>1211</v>
      </c>
      <c r="AX223" s="282" t="s">
        <v>1248</v>
      </c>
      <c r="AY223" s="283" t="s">
        <v>1317</v>
      </c>
    </row>
    <row r="224" spans="2:51" s="290" customFormat="1" ht="13.5">
      <c r="B224" s="289"/>
      <c r="D224" s="277" t="s">
        <v>1334</v>
      </c>
      <c r="E224" s="291" t="s">
        <v>1177</v>
      </c>
      <c r="F224" s="292" t="s">
        <v>1338</v>
      </c>
      <c r="H224" s="293">
        <v>0.272</v>
      </c>
      <c r="I224" s="94"/>
      <c r="L224" s="289"/>
      <c r="M224" s="294"/>
      <c r="N224" s="295"/>
      <c r="O224" s="295"/>
      <c r="P224" s="295"/>
      <c r="Q224" s="295"/>
      <c r="R224" s="295"/>
      <c r="S224" s="295"/>
      <c r="T224" s="296"/>
      <c r="AT224" s="291" t="s">
        <v>1334</v>
      </c>
      <c r="AU224" s="291" t="s">
        <v>1257</v>
      </c>
      <c r="AV224" s="290" t="s">
        <v>1324</v>
      </c>
      <c r="AW224" s="290" t="s">
        <v>1211</v>
      </c>
      <c r="AX224" s="290" t="s">
        <v>1196</v>
      </c>
      <c r="AY224" s="291" t="s">
        <v>1317</v>
      </c>
    </row>
    <row r="225" spans="2:65" s="186" customFormat="1" ht="16.5" customHeight="1">
      <c r="B225" s="187"/>
      <c r="C225" s="266" t="s">
        <v>1463</v>
      </c>
      <c r="D225" s="266" t="s">
        <v>1319</v>
      </c>
      <c r="E225" s="267" t="s">
        <v>723</v>
      </c>
      <c r="F225" s="268" t="s">
        <v>724</v>
      </c>
      <c r="G225" s="269" t="s">
        <v>1391</v>
      </c>
      <c r="H225" s="270">
        <v>3</v>
      </c>
      <c r="I225" s="91"/>
      <c r="J225" s="271">
        <f>ROUND(I225*H225,2)</f>
        <v>0</v>
      </c>
      <c r="K225" s="268" t="s">
        <v>1323</v>
      </c>
      <c r="L225" s="187"/>
      <c r="M225" s="272" t="s">
        <v>1177</v>
      </c>
      <c r="N225" s="273" t="s">
        <v>1219</v>
      </c>
      <c r="O225" s="188"/>
      <c r="P225" s="274">
        <f>O225*H225</f>
        <v>0</v>
      </c>
      <c r="Q225" s="274">
        <v>0.02753</v>
      </c>
      <c r="R225" s="274">
        <f>Q225*H225</f>
        <v>0.08259</v>
      </c>
      <c r="S225" s="274">
        <v>0</v>
      </c>
      <c r="T225" s="275">
        <f>S225*H225</f>
        <v>0</v>
      </c>
      <c r="AR225" s="176" t="s">
        <v>1324</v>
      </c>
      <c r="AT225" s="176" t="s">
        <v>1319</v>
      </c>
      <c r="AU225" s="176" t="s">
        <v>1257</v>
      </c>
      <c r="AY225" s="176" t="s">
        <v>1317</v>
      </c>
      <c r="BE225" s="276">
        <f>IF(N225="základní",J225,0)</f>
        <v>0</v>
      </c>
      <c r="BF225" s="276">
        <f>IF(N225="snížená",J225,0)</f>
        <v>0</v>
      </c>
      <c r="BG225" s="276">
        <f>IF(N225="zákl. přenesená",J225,0)</f>
        <v>0</v>
      </c>
      <c r="BH225" s="276">
        <f>IF(N225="sníž. přenesená",J225,0)</f>
        <v>0</v>
      </c>
      <c r="BI225" s="276">
        <f>IF(N225="nulová",J225,0)</f>
        <v>0</v>
      </c>
      <c r="BJ225" s="176" t="s">
        <v>1196</v>
      </c>
      <c r="BK225" s="276">
        <f>ROUND(I225*H225,2)</f>
        <v>0</v>
      </c>
      <c r="BL225" s="176" t="s">
        <v>1324</v>
      </c>
      <c r="BM225" s="176" t="s">
        <v>1463</v>
      </c>
    </row>
    <row r="226" spans="2:47" s="186" customFormat="1" ht="13.5">
      <c r="B226" s="187"/>
      <c r="D226" s="277" t="s">
        <v>1326</v>
      </c>
      <c r="F226" s="278" t="s">
        <v>725</v>
      </c>
      <c r="I226" s="92"/>
      <c r="L226" s="187"/>
      <c r="M226" s="279"/>
      <c r="N226" s="188"/>
      <c r="O226" s="188"/>
      <c r="P226" s="188"/>
      <c r="Q226" s="188"/>
      <c r="R226" s="188"/>
      <c r="S226" s="188"/>
      <c r="T226" s="280"/>
      <c r="AT226" s="176" t="s">
        <v>1326</v>
      </c>
      <c r="AU226" s="176" t="s">
        <v>1257</v>
      </c>
    </row>
    <row r="227" spans="2:65" s="186" customFormat="1" ht="16.5" customHeight="1">
      <c r="B227" s="187"/>
      <c r="C227" s="297" t="s">
        <v>1467</v>
      </c>
      <c r="D227" s="297" t="s">
        <v>1382</v>
      </c>
      <c r="E227" s="298" t="s">
        <v>726</v>
      </c>
      <c r="F227" s="299" t="s">
        <v>727</v>
      </c>
      <c r="G227" s="300" t="s">
        <v>1782</v>
      </c>
      <c r="H227" s="301">
        <v>1.01</v>
      </c>
      <c r="I227" s="95"/>
      <c r="J227" s="302">
        <f>ROUND(I227*H227,2)</f>
        <v>0</v>
      </c>
      <c r="K227" s="299" t="s">
        <v>1177</v>
      </c>
      <c r="L227" s="303"/>
      <c r="M227" s="304" t="s">
        <v>1177</v>
      </c>
      <c r="N227" s="305" t="s">
        <v>1219</v>
      </c>
      <c r="O227" s="188"/>
      <c r="P227" s="274">
        <f>O227*H227</f>
        <v>0</v>
      </c>
      <c r="Q227" s="274">
        <v>0</v>
      </c>
      <c r="R227" s="274">
        <f>Q227*H227</f>
        <v>0</v>
      </c>
      <c r="S227" s="274">
        <v>0</v>
      </c>
      <c r="T227" s="275">
        <f>S227*H227</f>
        <v>0</v>
      </c>
      <c r="AR227" s="176" t="s">
        <v>1357</v>
      </c>
      <c r="AT227" s="176" t="s">
        <v>1382</v>
      </c>
      <c r="AU227" s="176" t="s">
        <v>1257</v>
      </c>
      <c r="AY227" s="176" t="s">
        <v>1317</v>
      </c>
      <c r="BE227" s="276">
        <f>IF(N227="základní",J227,0)</f>
        <v>0</v>
      </c>
      <c r="BF227" s="276">
        <f>IF(N227="snížená",J227,0)</f>
        <v>0</v>
      </c>
      <c r="BG227" s="276">
        <f>IF(N227="zákl. přenesená",J227,0)</f>
        <v>0</v>
      </c>
      <c r="BH227" s="276">
        <f>IF(N227="sníž. přenesená",J227,0)</f>
        <v>0</v>
      </c>
      <c r="BI227" s="276">
        <f>IF(N227="nulová",J227,0)</f>
        <v>0</v>
      </c>
      <c r="BJ227" s="176" t="s">
        <v>1196</v>
      </c>
      <c r="BK227" s="276">
        <f>ROUND(I227*H227,2)</f>
        <v>0</v>
      </c>
      <c r="BL227" s="176" t="s">
        <v>1324</v>
      </c>
      <c r="BM227" s="176" t="s">
        <v>1467</v>
      </c>
    </row>
    <row r="228" spans="2:47" s="186" customFormat="1" ht="13.5">
      <c r="B228" s="187"/>
      <c r="D228" s="277" t="s">
        <v>1326</v>
      </c>
      <c r="F228" s="278" t="s">
        <v>727</v>
      </c>
      <c r="I228" s="92"/>
      <c r="L228" s="187"/>
      <c r="M228" s="279"/>
      <c r="N228" s="188"/>
      <c r="O228" s="188"/>
      <c r="P228" s="188"/>
      <c r="Q228" s="188"/>
      <c r="R228" s="188"/>
      <c r="S228" s="188"/>
      <c r="T228" s="280"/>
      <c r="AT228" s="176" t="s">
        <v>1326</v>
      </c>
      <c r="AU228" s="176" t="s">
        <v>1257</v>
      </c>
    </row>
    <row r="229" spans="2:47" s="186" customFormat="1" ht="27">
      <c r="B229" s="187"/>
      <c r="D229" s="277" t="s">
        <v>1509</v>
      </c>
      <c r="F229" s="306" t="s">
        <v>728</v>
      </c>
      <c r="I229" s="92"/>
      <c r="L229" s="187"/>
      <c r="M229" s="279"/>
      <c r="N229" s="188"/>
      <c r="O229" s="188"/>
      <c r="P229" s="188"/>
      <c r="Q229" s="188"/>
      <c r="R229" s="188"/>
      <c r="S229" s="188"/>
      <c r="T229" s="280"/>
      <c r="AT229" s="176" t="s">
        <v>1509</v>
      </c>
      <c r="AU229" s="176" t="s">
        <v>1257</v>
      </c>
    </row>
    <row r="230" spans="2:65" s="186" customFormat="1" ht="16.5" customHeight="1">
      <c r="B230" s="187"/>
      <c r="C230" s="297" t="s">
        <v>1472</v>
      </c>
      <c r="D230" s="297" t="s">
        <v>1382</v>
      </c>
      <c r="E230" s="298" t="s">
        <v>729</v>
      </c>
      <c r="F230" s="299" t="s">
        <v>730</v>
      </c>
      <c r="G230" s="300" t="s">
        <v>1782</v>
      </c>
      <c r="H230" s="301">
        <v>1.01</v>
      </c>
      <c r="I230" s="95"/>
      <c r="J230" s="302">
        <f>ROUND(I230*H230,2)</f>
        <v>0</v>
      </c>
      <c r="K230" s="299" t="s">
        <v>1177</v>
      </c>
      <c r="L230" s="303"/>
      <c r="M230" s="304" t="s">
        <v>1177</v>
      </c>
      <c r="N230" s="305" t="s">
        <v>1219</v>
      </c>
      <c r="O230" s="188"/>
      <c r="P230" s="274">
        <f>O230*H230</f>
        <v>0</v>
      </c>
      <c r="Q230" s="274">
        <v>0</v>
      </c>
      <c r="R230" s="274">
        <f>Q230*H230</f>
        <v>0</v>
      </c>
      <c r="S230" s="274">
        <v>0</v>
      </c>
      <c r="T230" s="275">
        <f>S230*H230</f>
        <v>0</v>
      </c>
      <c r="AR230" s="176" t="s">
        <v>1357</v>
      </c>
      <c r="AT230" s="176" t="s">
        <v>1382</v>
      </c>
      <c r="AU230" s="176" t="s">
        <v>1257</v>
      </c>
      <c r="AY230" s="176" t="s">
        <v>1317</v>
      </c>
      <c r="BE230" s="276">
        <f>IF(N230="základní",J230,0)</f>
        <v>0</v>
      </c>
      <c r="BF230" s="276">
        <f>IF(N230="snížená",J230,0)</f>
        <v>0</v>
      </c>
      <c r="BG230" s="276">
        <f>IF(N230="zákl. přenesená",J230,0)</f>
        <v>0</v>
      </c>
      <c r="BH230" s="276">
        <f>IF(N230="sníž. přenesená",J230,0)</f>
        <v>0</v>
      </c>
      <c r="BI230" s="276">
        <f>IF(N230="nulová",J230,0)</f>
        <v>0</v>
      </c>
      <c r="BJ230" s="176" t="s">
        <v>1196</v>
      </c>
      <c r="BK230" s="276">
        <f>ROUND(I230*H230,2)</f>
        <v>0</v>
      </c>
      <c r="BL230" s="176" t="s">
        <v>1324</v>
      </c>
      <c r="BM230" s="176" t="s">
        <v>1472</v>
      </c>
    </row>
    <row r="231" spans="2:47" s="186" customFormat="1" ht="13.5">
      <c r="B231" s="187"/>
      <c r="D231" s="277" t="s">
        <v>1326</v>
      </c>
      <c r="F231" s="278" t="s">
        <v>730</v>
      </c>
      <c r="I231" s="92"/>
      <c r="L231" s="187"/>
      <c r="M231" s="279"/>
      <c r="N231" s="188"/>
      <c r="O231" s="188"/>
      <c r="P231" s="188"/>
      <c r="Q231" s="188"/>
      <c r="R231" s="188"/>
      <c r="S231" s="188"/>
      <c r="T231" s="280"/>
      <c r="AT231" s="176" t="s">
        <v>1326</v>
      </c>
      <c r="AU231" s="176" t="s">
        <v>1257</v>
      </c>
    </row>
    <row r="232" spans="2:47" s="186" customFormat="1" ht="27">
      <c r="B232" s="187"/>
      <c r="D232" s="277" t="s">
        <v>1509</v>
      </c>
      <c r="F232" s="306" t="s">
        <v>731</v>
      </c>
      <c r="I232" s="92"/>
      <c r="L232" s="187"/>
      <c r="M232" s="279"/>
      <c r="N232" s="188"/>
      <c r="O232" s="188"/>
      <c r="P232" s="188"/>
      <c r="Q232" s="188"/>
      <c r="R232" s="188"/>
      <c r="S232" s="188"/>
      <c r="T232" s="280"/>
      <c r="AT232" s="176" t="s">
        <v>1509</v>
      </c>
      <c r="AU232" s="176" t="s">
        <v>1257</v>
      </c>
    </row>
    <row r="233" spans="2:65" s="186" customFormat="1" ht="25.5" customHeight="1">
      <c r="B233" s="187"/>
      <c r="C233" s="297" t="s">
        <v>1476</v>
      </c>
      <c r="D233" s="297" t="s">
        <v>1382</v>
      </c>
      <c r="E233" s="298" t="s">
        <v>732</v>
      </c>
      <c r="F233" s="299" t="s">
        <v>733</v>
      </c>
      <c r="G233" s="300" t="s">
        <v>1391</v>
      </c>
      <c r="H233" s="301">
        <v>1.01</v>
      </c>
      <c r="I233" s="95"/>
      <c r="J233" s="302">
        <f>ROUND(I233*H233,2)</f>
        <v>0</v>
      </c>
      <c r="K233" s="299" t="s">
        <v>1323</v>
      </c>
      <c r="L233" s="303"/>
      <c r="M233" s="304" t="s">
        <v>1177</v>
      </c>
      <c r="N233" s="305" t="s">
        <v>1219</v>
      </c>
      <c r="O233" s="188"/>
      <c r="P233" s="274">
        <f>O233*H233</f>
        <v>0</v>
      </c>
      <c r="Q233" s="274">
        <v>6.07</v>
      </c>
      <c r="R233" s="274">
        <f>Q233*H233</f>
        <v>6.1307</v>
      </c>
      <c r="S233" s="274">
        <v>0</v>
      </c>
      <c r="T233" s="275">
        <f>S233*H233</f>
        <v>0</v>
      </c>
      <c r="AR233" s="176" t="s">
        <v>1357</v>
      </c>
      <c r="AT233" s="176" t="s">
        <v>1382</v>
      </c>
      <c r="AU233" s="176" t="s">
        <v>1257</v>
      </c>
      <c r="AY233" s="176" t="s">
        <v>1317</v>
      </c>
      <c r="BE233" s="276">
        <f>IF(N233="základní",J233,0)</f>
        <v>0</v>
      </c>
      <c r="BF233" s="276">
        <f>IF(N233="snížená",J233,0)</f>
        <v>0</v>
      </c>
      <c r="BG233" s="276">
        <f>IF(N233="zákl. přenesená",J233,0)</f>
        <v>0</v>
      </c>
      <c r="BH233" s="276">
        <f>IF(N233="sníž. přenesená",J233,0)</f>
        <v>0</v>
      </c>
      <c r="BI233" s="276">
        <f>IF(N233="nulová",J233,0)</f>
        <v>0</v>
      </c>
      <c r="BJ233" s="176" t="s">
        <v>1196</v>
      </c>
      <c r="BK233" s="276">
        <f>ROUND(I233*H233,2)</f>
        <v>0</v>
      </c>
      <c r="BL233" s="176" t="s">
        <v>1324</v>
      </c>
      <c r="BM233" s="176" t="s">
        <v>734</v>
      </c>
    </row>
    <row r="234" spans="2:47" s="186" customFormat="1" ht="27">
      <c r="B234" s="187"/>
      <c r="D234" s="277" t="s">
        <v>1326</v>
      </c>
      <c r="F234" s="278" t="s">
        <v>735</v>
      </c>
      <c r="I234" s="92"/>
      <c r="L234" s="187"/>
      <c r="M234" s="279"/>
      <c r="N234" s="188"/>
      <c r="O234" s="188"/>
      <c r="P234" s="188"/>
      <c r="Q234" s="188"/>
      <c r="R234" s="188"/>
      <c r="S234" s="188"/>
      <c r="T234" s="280"/>
      <c r="AT234" s="176" t="s">
        <v>1326</v>
      </c>
      <c r="AU234" s="176" t="s">
        <v>1257</v>
      </c>
    </row>
    <row r="235" spans="2:65" s="186" customFormat="1" ht="16.5" customHeight="1">
      <c r="B235" s="187"/>
      <c r="C235" s="266" t="s">
        <v>1481</v>
      </c>
      <c r="D235" s="266" t="s">
        <v>1319</v>
      </c>
      <c r="E235" s="267" t="s">
        <v>736</v>
      </c>
      <c r="F235" s="268" t="s">
        <v>737</v>
      </c>
      <c r="G235" s="269" t="s">
        <v>1391</v>
      </c>
      <c r="H235" s="270">
        <v>5</v>
      </c>
      <c r="I235" s="91"/>
      <c r="J235" s="271">
        <f>ROUND(I235*H235,2)</f>
        <v>0</v>
      </c>
      <c r="K235" s="268" t="s">
        <v>1323</v>
      </c>
      <c r="L235" s="187"/>
      <c r="M235" s="272" t="s">
        <v>1177</v>
      </c>
      <c r="N235" s="273" t="s">
        <v>1219</v>
      </c>
      <c r="O235" s="188"/>
      <c r="P235" s="274">
        <f>O235*H235</f>
        <v>0</v>
      </c>
      <c r="Q235" s="274">
        <v>0.00918</v>
      </c>
      <c r="R235" s="274">
        <f>Q235*H235</f>
        <v>0.0459</v>
      </c>
      <c r="S235" s="274">
        <v>0</v>
      </c>
      <c r="T235" s="275">
        <f>S235*H235</f>
        <v>0</v>
      </c>
      <c r="AR235" s="176" t="s">
        <v>1324</v>
      </c>
      <c r="AT235" s="176" t="s">
        <v>1319</v>
      </c>
      <c r="AU235" s="176" t="s">
        <v>1257</v>
      </c>
      <c r="AY235" s="176" t="s">
        <v>1317</v>
      </c>
      <c r="BE235" s="276">
        <f>IF(N235="základní",J235,0)</f>
        <v>0</v>
      </c>
      <c r="BF235" s="276">
        <f>IF(N235="snížená",J235,0)</f>
        <v>0</v>
      </c>
      <c r="BG235" s="276">
        <f>IF(N235="zákl. přenesená",J235,0)</f>
        <v>0</v>
      </c>
      <c r="BH235" s="276">
        <f>IF(N235="sníž. přenesená",J235,0)</f>
        <v>0</v>
      </c>
      <c r="BI235" s="276">
        <f>IF(N235="nulová",J235,0)</f>
        <v>0</v>
      </c>
      <c r="BJ235" s="176" t="s">
        <v>1196</v>
      </c>
      <c r="BK235" s="276">
        <f>ROUND(I235*H235,2)</f>
        <v>0</v>
      </c>
      <c r="BL235" s="176" t="s">
        <v>1324</v>
      </c>
      <c r="BM235" s="176" t="s">
        <v>1481</v>
      </c>
    </row>
    <row r="236" spans="2:47" s="186" customFormat="1" ht="13.5">
      <c r="B236" s="187"/>
      <c r="D236" s="277" t="s">
        <v>1326</v>
      </c>
      <c r="F236" s="278" t="s">
        <v>738</v>
      </c>
      <c r="I236" s="92"/>
      <c r="L236" s="187"/>
      <c r="M236" s="279"/>
      <c r="N236" s="188"/>
      <c r="O236" s="188"/>
      <c r="P236" s="188"/>
      <c r="Q236" s="188"/>
      <c r="R236" s="188"/>
      <c r="S236" s="188"/>
      <c r="T236" s="280"/>
      <c r="AT236" s="176" t="s">
        <v>1326</v>
      </c>
      <c r="AU236" s="176" t="s">
        <v>1257</v>
      </c>
    </row>
    <row r="237" spans="2:51" s="311" customFormat="1" ht="13.5">
      <c r="B237" s="310"/>
      <c r="D237" s="277" t="s">
        <v>1334</v>
      </c>
      <c r="E237" s="312" t="s">
        <v>1177</v>
      </c>
      <c r="F237" s="313" t="s">
        <v>714</v>
      </c>
      <c r="H237" s="312" t="s">
        <v>1177</v>
      </c>
      <c r="I237" s="96"/>
      <c r="L237" s="310"/>
      <c r="M237" s="314"/>
      <c r="N237" s="315"/>
      <c r="O237" s="315"/>
      <c r="P237" s="315"/>
      <c r="Q237" s="315"/>
      <c r="R237" s="315"/>
      <c r="S237" s="315"/>
      <c r="T237" s="316"/>
      <c r="AT237" s="312" t="s">
        <v>1334</v>
      </c>
      <c r="AU237" s="312" t="s">
        <v>1257</v>
      </c>
      <c r="AV237" s="311" t="s">
        <v>1196</v>
      </c>
      <c r="AW237" s="311" t="s">
        <v>1211</v>
      </c>
      <c r="AX237" s="311" t="s">
        <v>1248</v>
      </c>
      <c r="AY237" s="312" t="s">
        <v>1317</v>
      </c>
    </row>
    <row r="238" spans="2:51" s="282" customFormat="1" ht="13.5">
      <c r="B238" s="281"/>
      <c r="D238" s="277" t="s">
        <v>1334</v>
      </c>
      <c r="E238" s="283" t="s">
        <v>1177</v>
      </c>
      <c r="F238" s="284" t="s">
        <v>449</v>
      </c>
      <c r="H238" s="285">
        <v>2</v>
      </c>
      <c r="I238" s="93"/>
      <c r="L238" s="281"/>
      <c r="M238" s="286"/>
      <c r="N238" s="287"/>
      <c r="O238" s="287"/>
      <c r="P238" s="287"/>
      <c r="Q238" s="287"/>
      <c r="R238" s="287"/>
      <c r="S238" s="287"/>
      <c r="T238" s="288"/>
      <c r="AT238" s="283" t="s">
        <v>1334</v>
      </c>
      <c r="AU238" s="283" t="s">
        <v>1257</v>
      </c>
      <c r="AV238" s="282" t="s">
        <v>1257</v>
      </c>
      <c r="AW238" s="282" t="s">
        <v>1211</v>
      </c>
      <c r="AX238" s="282" t="s">
        <v>1248</v>
      </c>
      <c r="AY238" s="283" t="s">
        <v>1317</v>
      </c>
    </row>
    <row r="239" spans="2:51" s="311" customFormat="1" ht="13.5">
      <c r="B239" s="310"/>
      <c r="D239" s="277" t="s">
        <v>1334</v>
      </c>
      <c r="E239" s="312" t="s">
        <v>1177</v>
      </c>
      <c r="F239" s="313" t="s">
        <v>716</v>
      </c>
      <c r="H239" s="312" t="s">
        <v>1177</v>
      </c>
      <c r="I239" s="96"/>
      <c r="L239" s="310"/>
      <c r="M239" s="314"/>
      <c r="N239" s="315"/>
      <c r="O239" s="315"/>
      <c r="P239" s="315"/>
      <c r="Q239" s="315"/>
      <c r="R239" s="315"/>
      <c r="S239" s="315"/>
      <c r="T239" s="316"/>
      <c r="AT239" s="312" t="s">
        <v>1334</v>
      </c>
      <c r="AU239" s="312" t="s">
        <v>1257</v>
      </c>
      <c r="AV239" s="311" t="s">
        <v>1196</v>
      </c>
      <c r="AW239" s="311" t="s">
        <v>1211</v>
      </c>
      <c r="AX239" s="311" t="s">
        <v>1248</v>
      </c>
      <c r="AY239" s="312" t="s">
        <v>1317</v>
      </c>
    </row>
    <row r="240" spans="2:51" s="282" customFormat="1" ht="13.5">
      <c r="B240" s="281"/>
      <c r="D240" s="277" t="s">
        <v>1334</v>
      </c>
      <c r="E240" s="283" t="s">
        <v>1177</v>
      </c>
      <c r="F240" s="284" t="s">
        <v>739</v>
      </c>
      <c r="H240" s="285">
        <v>1</v>
      </c>
      <c r="I240" s="93"/>
      <c r="L240" s="281"/>
      <c r="M240" s="286"/>
      <c r="N240" s="287"/>
      <c r="O240" s="287"/>
      <c r="P240" s="287"/>
      <c r="Q240" s="287"/>
      <c r="R240" s="287"/>
      <c r="S240" s="287"/>
      <c r="T240" s="288"/>
      <c r="AT240" s="283" t="s">
        <v>1334</v>
      </c>
      <c r="AU240" s="283" t="s">
        <v>1257</v>
      </c>
      <c r="AV240" s="282" t="s">
        <v>1257</v>
      </c>
      <c r="AW240" s="282" t="s">
        <v>1211</v>
      </c>
      <c r="AX240" s="282" t="s">
        <v>1248</v>
      </c>
      <c r="AY240" s="283" t="s">
        <v>1317</v>
      </c>
    </row>
    <row r="241" spans="2:51" s="311" customFormat="1" ht="13.5">
      <c r="B241" s="310"/>
      <c r="D241" s="277" t="s">
        <v>1334</v>
      </c>
      <c r="E241" s="312" t="s">
        <v>1177</v>
      </c>
      <c r="F241" s="313" t="s">
        <v>740</v>
      </c>
      <c r="H241" s="312" t="s">
        <v>1177</v>
      </c>
      <c r="I241" s="96"/>
      <c r="L241" s="310"/>
      <c r="M241" s="314"/>
      <c r="N241" s="315"/>
      <c r="O241" s="315"/>
      <c r="P241" s="315"/>
      <c r="Q241" s="315"/>
      <c r="R241" s="315"/>
      <c r="S241" s="315"/>
      <c r="T241" s="316"/>
      <c r="AT241" s="312" t="s">
        <v>1334</v>
      </c>
      <c r="AU241" s="312" t="s">
        <v>1257</v>
      </c>
      <c r="AV241" s="311" t="s">
        <v>1196</v>
      </c>
      <c r="AW241" s="311" t="s">
        <v>1211</v>
      </c>
      <c r="AX241" s="311" t="s">
        <v>1248</v>
      </c>
      <c r="AY241" s="312" t="s">
        <v>1317</v>
      </c>
    </row>
    <row r="242" spans="2:51" s="282" customFormat="1" ht="13.5">
      <c r="B242" s="281"/>
      <c r="D242" s="277" t="s">
        <v>1334</v>
      </c>
      <c r="E242" s="283" t="s">
        <v>1177</v>
      </c>
      <c r="F242" s="284" t="s">
        <v>449</v>
      </c>
      <c r="H242" s="285">
        <v>2</v>
      </c>
      <c r="I242" s="93"/>
      <c r="L242" s="281"/>
      <c r="M242" s="286"/>
      <c r="N242" s="287"/>
      <c r="O242" s="287"/>
      <c r="P242" s="287"/>
      <c r="Q242" s="287"/>
      <c r="R242" s="287"/>
      <c r="S242" s="287"/>
      <c r="T242" s="288"/>
      <c r="AT242" s="283" t="s">
        <v>1334</v>
      </c>
      <c r="AU242" s="283" t="s">
        <v>1257</v>
      </c>
      <c r="AV242" s="282" t="s">
        <v>1257</v>
      </c>
      <c r="AW242" s="282" t="s">
        <v>1211</v>
      </c>
      <c r="AX242" s="282" t="s">
        <v>1248</v>
      </c>
      <c r="AY242" s="283" t="s">
        <v>1317</v>
      </c>
    </row>
    <row r="243" spans="2:51" s="290" customFormat="1" ht="13.5">
      <c r="B243" s="289"/>
      <c r="D243" s="277" t="s">
        <v>1334</v>
      </c>
      <c r="E243" s="291" t="s">
        <v>1177</v>
      </c>
      <c r="F243" s="292" t="s">
        <v>1338</v>
      </c>
      <c r="H243" s="293">
        <v>5</v>
      </c>
      <c r="I243" s="94"/>
      <c r="L243" s="289"/>
      <c r="M243" s="294"/>
      <c r="N243" s="295"/>
      <c r="O243" s="295"/>
      <c r="P243" s="295"/>
      <c r="Q243" s="295"/>
      <c r="R243" s="295"/>
      <c r="S243" s="295"/>
      <c r="T243" s="296"/>
      <c r="AT243" s="291" t="s">
        <v>1334</v>
      </c>
      <c r="AU243" s="291" t="s">
        <v>1257</v>
      </c>
      <c r="AV243" s="290" t="s">
        <v>1324</v>
      </c>
      <c r="AW243" s="290" t="s">
        <v>1211</v>
      </c>
      <c r="AX243" s="290" t="s">
        <v>1196</v>
      </c>
      <c r="AY243" s="291" t="s">
        <v>1317</v>
      </c>
    </row>
    <row r="244" spans="2:65" s="186" customFormat="1" ht="16.5" customHeight="1">
      <c r="B244" s="187"/>
      <c r="C244" s="297" t="s">
        <v>1485</v>
      </c>
      <c r="D244" s="297" t="s">
        <v>1382</v>
      </c>
      <c r="E244" s="298" t="s">
        <v>741</v>
      </c>
      <c r="F244" s="299" t="s">
        <v>742</v>
      </c>
      <c r="G244" s="300" t="s">
        <v>1782</v>
      </c>
      <c r="H244" s="301">
        <v>1.01</v>
      </c>
      <c r="I244" s="95"/>
      <c r="J244" s="302">
        <f>ROUND(I244*H244,2)</f>
        <v>0</v>
      </c>
      <c r="K244" s="299" t="s">
        <v>1177</v>
      </c>
      <c r="L244" s="303"/>
      <c r="M244" s="304" t="s">
        <v>1177</v>
      </c>
      <c r="N244" s="305" t="s">
        <v>1219</v>
      </c>
      <c r="O244" s="188"/>
      <c r="P244" s="274">
        <f>O244*H244</f>
        <v>0</v>
      </c>
      <c r="Q244" s="274">
        <v>0</v>
      </c>
      <c r="R244" s="274">
        <f>Q244*H244</f>
        <v>0</v>
      </c>
      <c r="S244" s="274">
        <v>0</v>
      </c>
      <c r="T244" s="275">
        <f>S244*H244</f>
        <v>0</v>
      </c>
      <c r="AR244" s="176" t="s">
        <v>1357</v>
      </c>
      <c r="AT244" s="176" t="s">
        <v>1382</v>
      </c>
      <c r="AU244" s="176" t="s">
        <v>1257</v>
      </c>
      <c r="AY244" s="176" t="s">
        <v>1317</v>
      </c>
      <c r="BE244" s="276">
        <f>IF(N244="základní",J244,0)</f>
        <v>0</v>
      </c>
      <c r="BF244" s="276">
        <f>IF(N244="snížená",J244,0)</f>
        <v>0</v>
      </c>
      <c r="BG244" s="276">
        <f>IF(N244="zákl. přenesená",J244,0)</f>
        <v>0</v>
      </c>
      <c r="BH244" s="276">
        <f>IF(N244="sníž. přenesená",J244,0)</f>
        <v>0</v>
      </c>
      <c r="BI244" s="276">
        <f>IF(N244="nulová",J244,0)</f>
        <v>0</v>
      </c>
      <c r="BJ244" s="176" t="s">
        <v>1196</v>
      </c>
      <c r="BK244" s="276">
        <f>ROUND(I244*H244,2)</f>
        <v>0</v>
      </c>
      <c r="BL244" s="176" t="s">
        <v>1324</v>
      </c>
      <c r="BM244" s="176" t="s">
        <v>1485</v>
      </c>
    </row>
    <row r="245" spans="2:47" s="186" customFormat="1" ht="13.5">
      <c r="B245" s="187"/>
      <c r="D245" s="277" t="s">
        <v>1326</v>
      </c>
      <c r="F245" s="278" t="s">
        <v>743</v>
      </c>
      <c r="I245" s="92"/>
      <c r="L245" s="187"/>
      <c r="M245" s="279"/>
      <c r="N245" s="188"/>
      <c r="O245" s="188"/>
      <c r="P245" s="188"/>
      <c r="Q245" s="188"/>
      <c r="R245" s="188"/>
      <c r="S245" s="188"/>
      <c r="T245" s="280"/>
      <c r="AT245" s="176" t="s">
        <v>1326</v>
      </c>
      <c r="AU245" s="176" t="s">
        <v>1257</v>
      </c>
    </row>
    <row r="246" spans="2:65" s="186" customFormat="1" ht="16.5" customHeight="1">
      <c r="B246" s="187"/>
      <c r="C246" s="297" t="s">
        <v>1490</v>
      </c>
      <c r="D246" s="297" t="s">
        <v>1382</v>
      </c>
      <c r="E246" s="298" t="s">
        <v>744</v>
      </c>
      <c r="F246" s="299" t="s">
        <v>745</v>
      </c>
      <c r="G246" s="300" t="s">
        <v>1782</v>
      </c>
      <c r="H246" s="301">
        <v>1.01</v>
      </c>
      <c r="I246" s="95"/>
      <c r="J246" s="302">
        <f>ROUND(I246*H246,2)</f>
        <v>0</v>
      </c>
      <c r="K246" s="299" t="s">
        <v>1177</v>
      </c>
      <c r="L246" s="303"/>
      <c r="M246" s="304" t="s">
        <v>1177</v>
      </c>
      <c r="N246" s="305" t="s">
        <v>1219</v>
      </c>
      <c r="O246" s="188"/>
      <c r="P246" s="274">
        <f>O246*H246</f>
        <v>0</v>
      </c>
      <c r="Q246" s="274">
        <v>0</v>
      </c>
      <c r="R246" s="274">
        <f>Q246*H246</f>
        <v>0</v>
      </c>
      <c r="S246" s="274">
        <v>0</v>
      </c>
      <c r="T246" s="275">
        <f>S246*H246</f>
        <v>0</v>
      </c>
      <c r="AR246" s="176" t="s">
        <v>1357</v>
      </c>
      <c r="AT246" s="176" t="s">
        <v>1382</v>
      </c>
      <c r="AU246" s="176" t="s">
        <v>1257</v>
      </c>
      <c r="AY246" s="176" t="s">
        <v>1317</v>
      </c>
      <c r="BE246" s="276">
        <f>IF(N246="základní",J246,0)</f>
        <v>0</v>
      </c>
      <c r="BF246" s="276">
        <f>IF(N246="snížená",J246,0)</f>
        <v>0</v>
      </c>
      <c r="BG246" s="276">
        <f>IF(N246="zákl. přenesená",J246,0)</f>
        <v>0</v>
      </c>
      <c r="BH246" s="276">
        <f>IF(N246="sníž. přenesená",J246,0)</f>
        <v>0</v>
      </c>
      <c r="BI246" s="276">
        <f>IF(N246="nulová",J246,0)</f>
        <v>0</v>
      </c>
      <c r="BJ246" s="176" t="s">
        <v>1196</v>
      </c>
      <c r="BK246" s="276">
        <f>ROUND(I246*H246,2)</f>
        <v>0</v>
      </c>
      <c r="BL246" s="176" t="s">
        <v>1324</v>
      </c>
      <c r="BM246" s="176" t="s">
        <v>1490</v>
      </c>
    </row>
    <row r="247" spans="2:47" s="186" customFormat="1" ht="13.5">
      <c r="B247" s="187"/>
      <c r="D247" s="277" t="s">
        <v>1326</v>
      </c>
      <c r="F247" s="278" t="s">
        <v>746</v>
      </c>
      <c r="I247" s="92"/>
      <c r="L247" s="187"/>
      <c r="M247" s="279"/>
      <c r="N247" s="188"/>
      <c r="O247" s="188"/>
      <c r="P247" s="188"/>
      <c r="Q247" s="188"/>
      <c r="R247" s="188"/>
      <c r="S247" s="188"/>
      <c r="T247" s="280"/>
      <c r="AT247" s="176" t="s">
        <v>1326</v>
      </c>
      <c r="AU247" s="176" t="s">
        <v>1257</v>
      </c>
    </row>
    <row r="248" spans="2:65" s="186" customFormat="1" ht="16.5" customHeight="1">
      <c r="B248" s="187"/>
      <c r="C248" s="297" t="s">
        <v>1494</v>
      </c>
      <c r="D248" s="297" t="s">
        <v>1382</v>
      </c>
      <c r="E248" s="298" t="s">
        <v>747</v>
      </c>
      <c r="F248" s="299" t="s">
        <v>748</v>
      </c>
      <c r="G248" s="300" t="s">
        <v>1782</v>
      </c>
      <c r="H248" s="301">
        <v>1.01</v>
      </c>
      <c r="I248" s="95"/>
      <c r="J248" s="302">
        <f>ROUND(I248*H248,2)</f>
        <v>0</v>
      </c>
      <c r="K248" s="299" t="s">
        <v>1177</v>
      </c>
      <c r="L248" s="303"/>
      <c r="M248" s="304" t="s">
        <v>1177</v>
      </c>
      <c r="N248" s="305" t="s">
        <v>1219</v>
      </c>
      <c r="O248" s="188"/>
      <c r="P248" s="274">
        <f>O248*H248</f>
        <v>0</v>
      </c>
      <c r="Q248" s="274">
        <v>0</v>
      </c>
      <c r="R248" s="274">
        <f>Q248*H248</f>
        <v>0</v>
      </c>
      <c r="S248" s="274">
        <v>0</v>
      </c>
      <c r="T248" s="275">
        <f>S248*H248</f>
        <v>0</v>
      </c>
      <c r="AR248" s="176" t="s">
        <v>1357</v>
      </c>
      <c r="AT248" s="176" t="s">
        <v>1382</v>
      </c>
      <c r="AU248" s="176" t="s">
        <v>1257</v>
      </c>
      <c r="AY248" s="176" t="s">
        <v>1317</v>
      </c>
      <c r="BE248" s="276">
        <f>IF(N248="základní",J248,0)</f>
        <v>0</v>
      </c>
      <c r="BF248" s="276">
        <f>IF(N248="snížená",J248,0)</f>
        <v>0</v>
      </c>
      <c r="BG248" s="276">
        <f>IF(N248="zákl. přenesená",J248,0)</f>
        <v>0</v>
      </c>
      <c r="BH248" s="276">
        <f>IF(N248="sníž. přenesená",J248,0)</f>
        <v>0</v>
      </c>
      <c r="BI248" s="276">
        <f>IF(N248="nulová",J248,0)</f>
        <v>0</v>
      </c>
      <c r="BJ248" s="176" t="s">
        <v>1196</v>
      </c>
      <c r="BK248" s="276">
        <f>ROUND(I248*H248,2)</f>
        <v>0</v>
      </c>
      <c r="BL248" s="176" t="s">
        <v>1324</v>
      </c>
      <c r="BM248" s="176" t="s">
        <v>1494</v>
      </c>
    </row>
    <row r="249" spans="2:47" s="186" customFormat="1" ht="13.5">
      <c r="B249" s="187"/>
      <c r="D249" s="277" t="s">
        <v>1326</v>
      </c>
      <c r="F249" s="278" t="s">
        <v>748</v>
      </c>
      <c r="I249" s="92"/>
      <c r="L249" s="187"/>
      <c r="M249" s="279"/>
      <c r="N249" s="188"/>
      <c r="O249" s="188"/>
      <c r="P249" s="188"/>
      <c r="Q249" s="188"/>
      <c r="R249" s="188"/>
      <c r="S249" s="188"/>
      <c r="T249" s="280"/>
      <c r="AT249" s="176" t="s">
        <v>1326</v>
      </c>
      <c r="AU249" s="176" t="s">
        <v>1257</v>
      </c>
    </row>
    <row r="250" spans="2:65" s="186" customFormat="1" ht="25.5" customHeight="1">
      <c r="B250" s="187"/>
      <c r="C250" s="297" t="s">
        <v>1499</v>
      </c>
      <c r="D250" s="297" t="s">
        <v>1382</v>
      </c>
      <c r="E250" s="298" t="s">
        <v>749</v>
      </c>
      <c r="F250" s="299" t="s">
        <v>750</v>
      </c>
      <c r="G250" s="300" t="s">
        <v>1391</v>
      </c>
      <c r="H250" s="301">
        <v>1.01</v>
      </c>
      <c r="I250" s="95"/>
      <c r="J250" s="302">
        <f>ROUND(I250*H250,2)</f>
        <v>0</v>
      </c>
      <c r="K250" s="299" t="s">
        <v>1323</v>
      </c>
      <c r="L250" s="303"/>
      <c r="M250" s="304" t="s">
        <v>1177</v>
      </c>
      <c r="N250" s="305" t="s">
        <v>1219</v>
      </c>
      <c r="O250" s="188"/>
      <c r="P250" s="274">
        <f>O250*H250</f>
        <v>0</v>
      </c>
      <c r="Q250" s="274">
        <v>2.3</v>
      </c>
      <c r="R250" s="274">
        <f>Q250*H250</f>
        <v>2.323</v>
      </c>
      <c r="S250" s="274">
        <v>0</v>
      </c>
      <c r="T250" s="275">
        <f>S250*H250</f>
        <v>0</v>
      </c>
      <c r="AR250" s="176" t="s">
        <v>1357</v>
      </c>
      <c r="AT250" s="176" t="s">
        <v>1382</v>
      </c>
      <c r="AU250" s="176" t="s">
        <v>1257</v>
      </c>
      <c r="AY250" s="176" t="s">
        <v>1317</v>
      </c>
      <c r="BE250" s="276">
        <f>IF(N250="základní",J250,0)</f>
        <v>0</v>
      </c>
      <c r="BF250" s="276">
        <f>IF(N250="snížená",J250,0)</f>
        <v>0</v>
      </c>
      <c r="BG250" s="276">
        <f>IF(N250="zákl. přenesená",J250,0)</f>
        <v>0</v>
      </c>
      <c r="BH250" s="276">
        <f>IF(N250="sníž. přenesená",J250,0)</f>
        <v>0</v>
      </c>
      <c r="BI250" s="276">
        <f>IF(N250="nulová",J250,0)</f>
        <v>0</v>
      </c>
      <c r="BJ250" s="176" t="s">
        <v>1196</v>
      </c>
      <c r="BK250" s="276">
        <f>ROUND(I250*H250,2)</f>
        <v>0</v>
      </c>
      <c r="BL250" s="176" t="s">
        <v>1324</v>
      </c>
      <c r="BM250" s="176" t="s">
        <v>751</v>
      </c>
    </row>
    <row r="251" spans="2:47" s="186" customFormat="1" ht="13.5">
      <c r="B251" s="187"/>
      <c r="D251" s="277" t="s">
        <v>1326</v>
      </c>
      <c r="F251" s="278" t="s">
        <v>752</v>
      </c>
      <c r="I251" s="92"/>
      <c r="L251" s="187"/>
      <c r="M251" s="279"/>
      <c r="N251" s="188"/>
      <c r="O251" s="188"/>
      <c r="P251" s="188"/>
      <c r="Q251" s="188"/>
      <c r="R251" s="188"/>
      <c r="S251" s="188"/>
      <c r="T251" s="280"/>
      <c r="AT251" s="176" t="s">
        <v>1326</v>
      </c>
      <c r="AU251" s="176" t="s">
        <v>1257</v>
      </c>
    </row>
    <row r="252" spans="2:65" s="186" customFormat="1" ht="16.5" customHeight="1">
      <c r="B252" s="187"/>
      <c r="C252" s="297" t="s">
        <v>1505</v>
      </c>
      <c r="D252" s="297" t="s">
        <v>1382</v>
      </c>
      <c r="E252" s="298" t="s">
        <v>753</v>
      </c>
      <c r="F252" s="299" t="s">
        <v>754</v>
      </c>
      <c r="G252" s="300" t="s">
        <v>1782</v>
      </c>
      <c r="H252" s="301">
        <v>1.01</v>
      </c>
      <c r="I252" s="95"/>
      <c r="J252" s="302">
        <f>ROUND(I252*H252,2)</f>
        <v>0</v>
      </c>
      <c r="K252" s="299" t="s">
        <v>1177</v>
      </c>
      <c r="L252" s="303"/>
      <c r="M252" s="304" t="s">
        <v>1177</v>
      </c>
      <c r="N252" s="305" t="s">
        <v>1219</v>
      </c>
      <c r="O252" s="188"/>
      <c r="P252" s="274">
        <f>O252*H252</f>
        <v>0</v>
      </c>
      <c r="Q252" s="274">
        <v>0</v>
      </c>
      <c r="R252" s="274">
        <f>Q252*H252</f>
        <v>0</v>
      </c>
      <c r="S252" s="274">
        <v>0</v>
      </c>
      <c r="T252" s="275">
        <f>S252*H252</f>
        <v>0</v>
      </c>
      <c r="AR252" s="176" t="s">
        <v>1357</v>
      </c>
      <c r="AT252" s="176" t="s">
        <v>1382</v>
      </c>
      <c r="AU252" s="176" t="s">
        <v>1257</v>
      </c>
      <c r="AY252" s="176" t="s">
        <v>1317</v>
      </c>
      <c r="BE252" s="276">
        <f>IF(N252="základní",J252,0)</f>
        <v>0</v>
      </c>
      <c r="BF252" s="276">
        <f>IF(N252="snížená",J252,0)</f>
        <v>0</v>
      </c>
      <c r="BG252" s="276">
        <f>IF(N252="zákl. přenesená",J252,0)</f>
        <v>0</v>
      </c>
      <c r="BH252" s="276">
        <f>IF(N252="sníž. přenesená",J252,0)</f>
        <v>0</v>
      </c>
      <c r="BI252" s="276">
        <f>IF(N252="nulová",J252,0)</f>
        <v>0</v>
      </c>
      <c r="BJ252" s="176" t="s">
        <v>1196</v>
      </c>
      <c r="BK252" s="276">
        <f>ROUND(I252*H252,2)</f>
        <v>0</v>
      </c>
      <c r="BL252" s="176" t="s">
        <v>1324</v>
      </c>
      <c r="BM252" s="176" t="s">
        <v>1505</v>
      </c>
    </row>
    <row r="253" spans="2:47" s="186" customFormat="1" ht="13.5">
      <c r="B253" s="187"/>
      <c r="D253" s="277" t="s">
        <v>1326</v>
      </c>
      <c r="F253" s="278" t="s">
        <v>754</v>
      </c>
      <c r="I253" s="92"/>
      <c r="L253" s="187"/>
      <c r="M253" s="279"/>
      <c r="N253" s="188"/>
      <c r="O253" s="188"/>
      <c r="P253" s="188"/>
      <c r="Q253" s="188"/>
      <c r="R253" s="188"/>
      <c r="S253" s="188"/>
      <c r="T253" s="280"/>
      <c r="AT253" s="176" t="s">
        <v>1326</v>
      </c>
      <c r="AU253" s="176" t="s">
        <v>1257</v>
      </c>
    </row>
    <row r="254" spans="2:47" s="186" customFormat="1" ht="27">
      <c r="B254" s="187"/>
      <c r="D254" s="277" t="s">
        <v>1509</v>
      </c>
      <c r="F254" s="306" t="s">
        <v>755</v>
      </c>
      <c r="I254" s="92"/>
      <c r="L254" s="187"/>
      <c r="M254" s="279"/>
      <c r="N254" s="188"/>
      <c r="O254" s="188"/>
      <c r="P254" s="188"/>
      <c r="Q254" s="188"/>
      <c r="R254" s="188"/>
      <c r="S254" s="188"/>
      <c r="T254" s="280"/>
      <c r="AT254" s="176" t="s">
        <v>1509</v>
      </c>
      <c r="AU254" s="176" t="s">
        <v>1257</v>
      </c>
    </row>
    <row r="255" spans="2:65" s="186" customFormat="1" ht="16.5" customHeight="1">
      <c r="B255" s="187"/>
      <c r="C255" s="266" t="s">
        <v>1514</v>
      </c>
      <c r="D255" s="266" t="s">
        <v>1319</v>
      </c>
      <c r="E255" s="267" t="s">
        <v>756</v>
      </c>
      <c r="F255" s="268" t="s">
        <v>757</v>
      </c>
      <c r="G255" s="269" t="s">
        <v>1391</v>
      </c>
      <c r="H255" s="270">
        <v>3</v>
      </c>
      <c r="I255" s="91"/>
      <c r="J255" s="271">
        <f>ROUND(I255*H255,2)</f>
        <v>0</v>
      </c>
      <c r="K255" s="268" t="s">
        <v>1323</v>
      </c>
      <c r="L255" s="187"/>
      <c r="M255" s="272" t="s">
        <v>1177</v>
      </c>
      <c r="N255" s="273" t="s">
        <v>1219</v>
      </c>
      <c r="O255" s="188"/>
      <c r="P255" s="274">
        <f>O255*H255</f>
        <v>0</v>
      </c>
      <c r="Q255" s="274">
        <v>0.03826</v>
      </c>
      <c r="R255" s="274">
        <f>Q255*H255</f>
        <v>0.11478000000000001</v>
      </c>
      <c r="S255" s="274">
        <v>0</v>
      </c>
      <c r="T255" s="275">
        <f>S255*H255</f>
        <v>0</v>
      </c>
      <c r="AR255" s="176" t="s">
        <v>1324</v>
      </c>
      <c r="AT255" s="176" t="s">
        <v>1319</v>
      </c>
      <c r="AU255" s="176" t="s">
        <v>1257</v>
      </c>
      <c r="AY255" s="176" t="s">
        <v>1317</v>
      </c>
      <c r="BE255" s="276">
        <f>IF(N255="základní",J255,0)</f>
        <v>0</v>
      </c>
      <c r="BF255" s="276">
        <f>IF(N255="snížená",J255,0)</f>
        <v>0</v>
      </c>
      <c r="BG255" s="276">
        <f>IF(N255="zákl. přenesená",J255,0)</f>
        <v>0</v>
      </c>
      <c r="BH255" s="276">
        <f>IF(N255="sníž. přenesená",J255,0)</f>
        <v>0</v>
      </c>
      <c r="BI255" s="276">
        <f>IF(N255="nulová",J255,0)</f>
        <v>0</v>
      </c>
      <c r="BJ255" s="176" t="s">
        <v>1196</v>
      </c>
      <c r="BK255" s="276">
        <f>ROUND(I255*H255,2)</f>
        <v>0</v>
      </c>
      <c r="BL255" s="176" t="s">
        <v>1324</v>
      </c>
      <c r="BM255" s="176" t="s">
        <v>758</v>
      </c>
    </row>
    <row r="256" spans="2:47" s="186" customFormat="1" ht="13.5">
      <c r="B256" s="187"/>
      <c r="D256" s="277" t="s">
        <v>1326</v>
      </c>
      <c r="F256" s="278" t="s">
        <v>757</v>
      </c>
      <c r="I256" s="92"/>
      <c r="L256" s="187"/>
      <c r="M256" s="279"/>
      <c r="N256" s="188"/>
      <c r="O256" s="188"/>
      <c r="P256" s="188"/>
      <c r="Q256" s="188"/>
      <c r="R256" s="188"/>
      <c r="S256" s="188"/>
      <c r="T256" s="280"/>
      <c r="AT256" s="176" t="s">
        <v>1326</v>
      </c>
      <c r="AU256" s="176" t="s">
        <v>1257</v>
      </c>
    </row>
    <row r="257" spans="2:65" s="186" customFormat="1" ht="16.5" customHeight="1">
      <c r="B257" s="187"/>
      <c r="C257" s="297" t="s">
        <v>1518</v>
      </c>
      <c r="D257" s="297" t="s">
        <v>1382</v>
      </c>
      <c r="E257" s="298" t="s">
        <v>759</v>
      </c>
      <c r="F257" s="299" t="s">
        <v>760</v>
      </c>
      <c r="G257" s="300" t="s">
        <v>1782</v>
      </c>
      <c r="H257" s="301">
        <v>1.01</v>
      </c>
      <c r="I257" s="95"/>
      <c r="J257" s="302">
        <f>ROUND(I257*H257,2)</f>
        <v>0</v>
      </c>
      <c r="K257" s="299" t="s">
        <v>1177</v>
      </c>
      <c r="L257" s="303"/>
      <c r="M257" s="304" t="s">
        <v>1177</v>
      </c>
      <c r="N257" s="305" t="s">
        <v>1219</v>
      </c>
      <c r="O257" s="188"/>
      <c r="P257" s="274">
        <f>O257*H257</f>
        <v>0</v>
      </c>
      <c r="Q257" s="274">
        <v>0</v>
      </c>
      <c r="R257" s="274">
        <f>Q257*H257</f>
        <v>0</v>
      </c>
      <c r="S257" s="274">
        <v>0</v>
      </c>
      <c r="T257" s="275">
        <f>S257*H257</f>
        <v>0</v>
      </c>
      <c r="AR257" s="176" t="s">
        <v>1357</v>
      </c>
      <c r="AT257" s="176" t="s">
        <v>1382</v>
      </c>
      <c r="AU257" s="176" t="s">
        <v>1257</v>
      </c>
      <c r="AY257" s="176" t="s">
        <v>1317</v>
      </c>
      <c r="BE257" s="276">
        <f>IF(N257="základní",J257,0)</f>
        <v>0</v>
      </c>
      <c r="BF257" s="276">
        <f>IF(N257="snížená",J257,0)</f>
        <v>0</v>
      </c>
      <c r="BG257" s="276">
        <f>IF(N257="zákl. přenesená",J257,0)</f>
        <v>0</v>
      </c>
      <c r="BH257" s="276">
        <f>IF(N257="sníž. přenesená",J257,0)</f>
        <v>0</v>
      </c>
      <c r="BI257" s="276">
        <f>IF(N257="nulová",J257,0)</f>
        <v>0</v>
      </c>
      <c r="BJ257" s="176" t="s">
        <v>1196</v>
      </c>
      <c r="BK257" s="276">
        <f>ROUND(I257*H257,2)</f>
        <v>0</v>
      </c>
      <c r="BL257" s="176" t="s">
        <v>1324</v>
      </c>
      <c r="BM257" s="176" t="s">
        <v>1518</v>
      </c>
    </row>
    <row r="258" spans="2:47" s="186" customFormat="1" ht="13.5">
      <c r="B258" s="187"/>
      <c r="D258" s="277" t="s">
        <v>1326</v>
      </c>
      <c r="F258" s="278" t="s">
        <v>760</v>
      </c>
      <c r="I258" s="92"/>
      <c r="L258" s="187"/>
      <c r="M258" s="279"/>
      <c r="N258" s="188"/>
      <c r="O258" s="188"/>
      <c r="P258" s="188"/>
      <c r="Q258" s="188"/>
      <c r="R258" s="188"/>
      <c r="S258" s="188"/>
      <c r="T258" s="280"/>
      <c r="AT258" s="176" t="s">
        <v>1326</v>
      </c>
      <c r="AU258" s="176" t="s">
        <v>1257</v>
      </c>
    </row>
    <row r="259" spans="2:65" s="186" customFormat="1" ht="16.5" customHeight="1">
      <c r="B259" s="187"/>
      <c r="C259" s="297" t="s">
        <v>1523</v>
      </c>
      <c r="D259" s="297" t="s">
        <v>1382</v>
      </c>
      <c r="E259" s="298" t="s">
        <v>761</v>
      </c>
      <c r="F259" s="299" t="s">
        <v>762</v>
      </c>
      <c r="G259" s="300" t="s">
        <v>1782</v>
      </c>
      <c r="H259" s="301">
        <v>1.01</v>
      </c>
      <c r="I259" s="95"/>
      <c r="J259" s="302">
        <f>ROUND(I259*H259,2)</f>
        <v>0</v>
      </c>
      <c r="K259" s="299" t="s">
        <v>1177</v>
      </c>
      <c r="L259" s="303"/>
      <c r="M259" s="304" t="s">
        <v>1177</v>
      </c>
      <c r="N259" s="305" t="s">
        <v>1219</v>
      </c>
      <c r="O259" s="188"/>
      <c r="P259" s="274">
        <f>O259*H259</f>
        <v>0</v>
      </c>
      <c r="Q259" s="274">
        <v>0</v>
      </c>
      <c r="R259" s="274">
        <f>Q259*H259</f>
        <v>0</v>
      </c>
      <c r="S259" s="274">
        <v>0</v>
      </c>
      <c r="T259" s="275">
        <f>S259*H259</f>
        <v>0</v>
      </c>
      <c r="AR259" s="176" t="s">
        <v>1357</v>
      </c>
      <c r="AT259" s="176" t="s">
        <v>1382</v>
      </c>
      <c r="AU259" s="176" t="s">
        <v>1257</v>
      </c>
      <c r="AY259" s="176" t="s">
        <v>1317</v>
      </c>
      <c r="BE259" s="276">
        <f>IF(N259="základní",J259,0)</f>
        <v>0</v>
      </c>
      <c r="BF259" s="276">
        <f>IF(N259="snížená",J259,0)</f>
        <v>0</v>
      </c>
      <c r="BG259" s="276">
        <f>IF(N259="zákl. přenesená",J259,0)</f>
        <v>0</v>
      </c>
      <c r="BH259" s="276">
        <f>IF(N259="sníž. přenesená",J259,0)</f>
        <v>0</v>
      </c>
      <c r="BI259" s="276">
        <f>IF(N259="nulová",J259,0)</f>
        <v>0</v>
      </c>
      <c r="BJ259" s="176" t="s">
        <v>1196</v>
      </c>
      <c r="BK259" s="276">
        <f>ROUND(I259*H259,2)</f>
        <v>0</v>
      </c>
      <c r="BL259" s="176" t="s">
        <v>1324</v>
      </c>
      <c r="BM259" s="176" t="s">
        <v>1523</v>
      </c>
    </row>
    <row r="260" spans="2:47" s="186" customFormat="1" ht="13.5">
      <c r="B260" s="187"/>
      <c r="D260" s="277" t="s">
        <v>1326</v>
      </c>
      <c r="F260" s="278" t="s">
        <v>762</v>
      </c>
      <c r="I260" s="92"/>
      <c r="L260" s="187"/>
      <c r="M260" s="279"/>
      <c r="N260" s="188"/>
      <c r="O260" s="188"/>
      <c r="P260" s="188"/>
      <c r="Q260" s="188"/>
      <c r="R260" s="188"/>
      <c r="S260" s="188"/>
      <c r="T260" s="280"/>
      <c r="AT260" s="176" t="s">
        <v>1326</v>
      </c>
      <c r="AU260" s="176" t="s">
        <v>1257</v>
      </c>
    </row>
    <row r="261" spans="2:65" s="186" customFormat="1" ht="16.5" customHeight="1">
      <c r="B261" s="187"/>
      <c r="C261" s="297" t="s">
        <v>1528</v>
      </c>
      <c r="D261" s="297" t="s">
        <v>1382</v>
      </c>
      <c r="E261" s="298" t="s">
        <v>763</v>
      </c>
      <c r="F261" s="299" t="s">
        <v>764</v>
      </c>
      <c r="G261" s="300" t="s">
        <v>1782</v>
      </c>
      <c r="H261" s="301">
        <v>1.01</v>
      </c>
      <c r="I261" s="95"/>
      <c r="J261" s="302">
        <f>ROUND(I261*H261,2)</f>
        <v>0</v>
      </c>
      <c r="K261" s="299" t="s">
        <v>1177</v>
      </c>
      <c r="L261" s="303"/>
      <c r="M261" s="304" t="s">
        <v>1177</v>
      </c>
      <c r="N261" s="305" t="s">
        <v>1219</v>
      </c>
      <c r="O261" s="188"/>
      <c r="P261" s="274">
        <f>O261*H261</f>
        <v>0</v>
      </c>
      <c r="Q261" s="274">
        <v>0</v>
      </c>
      <c r="R261" s="274">
        <f>Q261*H261</f>
        <v>0</v>
      </c>
      <c r="S261" s="274">
        <v>0</v>
      </c>
      <c r="T261" s="275">
        <f>S261*H261</f>
        <v>0</v>
      </c>
      <c r="AR261" s="176" t="s">
        <v>1357</v>
      </c>
      <c r="AT261" s="176" t="s">
        <v>1382</v>
      </c>
      <c r="AU261" s="176" t="s">
        <v>1257</v>
      </c>
      <c r="AY261" s="176" t="s">
        <v>1317</v>
      </c>
      <c r="BE261" s="276">
        <f>IF(N261="základní",J261,0)</f>
        <v>0</v>
      </c>
      <c r="BF261" s="276">
        <f>IF(N261="snížená",J261,0)</f>
        <v>0</v>
      </c>
      <c r="BG261" s="276">
        <f>IF(N261="zákl. přenesená",J261,0)</f>
        <v>0</v>
      </c>
      <c r="BH261" s="276">
        <f>IF(N261="sníž. přenesená",J261,0)</f>
        <v>0</v>
      </c>
      <c r="BI261" s="276">
        <f>IF(N261="nulová",J261,0)</f>
        <v>0</v>
      </c>
      <c r="BJ261" s="176" t="s">
        <v>1196</v>
      </c>
      <c r="BK261" s="276">
        <f>ROUND(I261*H261,2)</f>
        <v>0</v>
      </c>
      <c r="BL261" s="176" t="s">
        <v>1324</v>
      </c>
      <c r="BM261" s="176" t="s">
        <v>1528</v>
      </c>
    </row>
    <row r="262" spans="2:47" s="186" customFormat="1" ht="13.5">
      <c r="B262" s="187"/>
      <c r="D262" s="277" t="s">
        <v>1326</v>
      </c>
      <c r="F262" s="278" t="s">
        <v>764</v>
      </c>
      <c r="I262" s="92"/>
      <c r="L262" s="187"/>
      <c r="M262" s="279"/>
      <c r="N262" s="188"/>
      <c r="O262" s="188"/>
      <c r="P262" s="188"/>
      <c r="Q262" s="188"/>
      <c r="R262" s="188"/>
      <c r="S262" s="188"/>
      <c r="T262" s="280"/>
      <c r="AT262" s="176" t="s">
        <v>1326</v>
      </c>
      <c r="AU262" s="176" t="s">
        <v>1257</v>
      </c>
    </row>
    <row r="263" spans="2:47" s="186" customFormat="1" ht="27">
      <c r="B263" s="187"/>
      <c r="D263" s="277" t="s">
        <v>1509</v>
      </c>
      <c r="F263" s="306" t="s">
        <v>765</v>
      </c>
      <c r="I263" s="92"/>
      <c r="L263" s="187"/>
      <c r="M263" s="279"/>
      <c r="N263" s="188"/>
      <c r="O263" s="188"/>
      <c r="P263" s="188"/>
      <c r="Q263" s="188"/>
      <c r="R263" s="188"/>
      <c r="S263" s="188"/>
      <c r="T263" s="280"/>
      <c r="AT263" s="176" t="s">
        <v>1509</v>
      </c>
      <c r="AU263" s="176" t="s">
        <v>1257</v>
      </c>
    </row>
    <row r="264" spans="2:65" s="186" customFormat="1" ht="25.5" customHeight="1">
      <c r="B264" s="187"/>
      <c r="C264" s="266" t="s">
        <v>1535</v>
      </c>
      <c r="D264" s="266" t="s">
        <v>1319</v>
      </c>
      <c r="E264" s="267" t="s">
        <v>2018</v>
      </c>
      <c r="F264" s="268" t="s">
        <v>2019</v>
      </c>
      <c r="G264" s="269" t="s">
        <v>1391</v>
      </c>
      <c r="H264" s="270">
        <v>1</v>
      </c>
      <c r="I264" s="91"/>
      <c r="J264" s="271">
        <f>ROUND(I264*H264,2)</f>
        <v>0</v>
      </c>
      <c r="K264" s="268" t="s">
        <v>1323</v>
      </c>
      <c r="L264" s="187"/>
      <c r="M264" s="272" t="s">
        <v>1177</v>
      </c>
      <c r="N264" s="273" t="s">
        <v>1219</v>
      </c>
      <c r="O264" s="188"/>
      <c r="P264" s="274">
        <f>O264*H264</f>
        <v>0</v>
      </c>
      <c r="Q264" s="274">
        <v>0.21734</v>
      </c>
      <c r="R264" s="274">
        <f>Q264*H264</f>
        <v>0.21734</v>
      </c>
      <c r="S264" s="274">
        <v>0</v>
      </c>
      <c r="T264" s="275">
        <f>S264*H264</f>
        <v>0</v>
      </c>
      <c r="AR264" s="176" t="s">
        <v>1324</v>
      </c>
      <c r="AT264" s="176" t="s">
        <v>1319</v>
      </c>
      <c r="AU264" s="176" t="s">
        <v>1257</v>
      </c>
      <c r="AY264" s="176" t="s">
        <v>1317</v>
      </c>
      <c r="BE264" s="276">
        <f>IF(N264="základní",J264,0)</f>
        <v>0</v>
      </c>
      <c r="BF264" s="276">
        <f>IF(N264="snížená",J264,0)</f>
        <v>0</v>
      </c>
      <c r="BG264" s="276">
        <f>IF(N264="zákl. přenesená",J264,0)</f>
        <v>0</v>
      </c>
      <c r="BH264" s="276">
        <f>IF(N264="sníž. přenesená",J264,0)</f>
        <v>0</v>
      </c>
      <c r="BI264" s="276">
        <f>IF(N264="nulová",J264,0)</f>
        <v>0</v>
      </c>
      <c r="BJ264" s="176" t="s">
        <v>1196</v>
      </c>
      <c r="BK264" s="276">
        <f>ROUND(I264*H264,2)</f>
        <v>0</v>
      </c>
      <c r="BL264" s="176" t="s">
        <v>1324</v>
      </c>
      <c r="BM264" s="176" t="s">
        <v>766</v>
      </c>
    </row>
    <row r="265" spans="2:47" s="186" customFormat="1" ht="13.5">
      <c r="B265" s="187"/>
      <c r="D265" s="277" t="s">
        <v>1326</v>
      </c>
      <c r="F265" s="278" t="s">
        <v>2021</v>
      </c>
      <c r="I265" s="92"/>
      <c r="L265" s="187"/>
      <c r="M265" s="279"/>
      <c r="N265" s="188"/>
      <c r="O265" s="188"/>
      <c r="P265" s="188"/>
      <c r="Q265" s="188"/>
      <c r="R265" s="188"/>
      <c r="S265" s="188"/>
      <c r="T265" s="280"/>
      <c r="AT265" s="176" t="s">
        <v>1326</v>
      </c>
      <c r="AU265" s="176" t="s">
        <v>1257</v>
      </c>
    </row>
    <row r="266" spans="2:65" s="186" customFormat="1" ht="16.5" customHeight="1">
      <c r="B266" s="187"/>
      <c r="C266" s="297" t="s">
        <v>1540</v>
      </c>
      <c r="D266" s="297" t="s">
        <v>1382</v>
      </c>
      <c r="E266" s="298" t="s">
        <v>2022</v>
      </c>
      <c r="F266" s="299" t="s">
        <v>2023</v>
      </c>
      <c r="G266" s="300" t="s">
        <v>1391</v>
      </c>
      <c r="H266" s="301">
        <v>1</v>
      </c>
      <c r="I266" s="95"/>
      <c r="J266" s="302">
        <f>ROUND(I266*H266,2)</f>
        <v>0</v>
      </c>
      <c r="K266" s="299" t="s">
        <v>1323</v>
      </c>
      <c r="L266" s="303"/>
      <c r="M266" s="304" t="s">
        <v>1177</v>
      </c>
      <c r="N266" s="305" t="s">
        <v>1219</v>
      </c>
      <c r="O266" s="188"/>
      <c r="P266" s="274">
        <f>O266*H266</f>
        <v>0</v>
      </c>
      <c r="Q266" s="274">
        <v>0.165</v>
      </c>
      <c r="R266" s="274">
        <f>Q266*H266</f>
        <v>0.165</v>
      </c>
      <c r="S266" s="274">
        <v>0</v>
      </c>
      <c r="T266" s="275">
        <f>S266*H266</f>
        <v>0</v>
      </c>
      <c r="AR266" s="176" t="s">
        <v>1357</v>
      </c>
      <c r="AT266" s="176" t="s">
        <v>1382</v>
      </c>
      <c r="AU266" s="176" t="s">
        <v>1257</v>
      </c>
      <c r="AY266" s="176" t="s">
        <v>1317</v>
      </c>
      <c r="BE266" s="276">
        <f>IF(N266="základní",J266,0)</f>
        <v>0</v>
      </c>
      <c r="BF266" s="276">
        <f>IF(N266="snížená",J266,0)</f>
        <v>0</v>
      </c>
      <c r="BG266" s="276">
        <f>IF(N266="zákl. přenesená",J266,0)</f>
        <v>0</v>
      </c>
      <c r="BH266" s="276">
        <f>IF(N266="sníž. přenesená",J266,0)</f>
        <v>0</v>
      </c>
      <c r="BI266" s="276">
        <f>IF(N266="nulová",J266,0)</f>
        <v>0</v>
      </c>
      <c r="BJ266" s="176" t="s">
        <v>1196</v>
      </c>
      <c r="BK266" s="276">
        <f>ROUND(I266*H266,2)</f>
        <v>0</v>
      </c>
      <c r="BL266" s="176" t="s">
        <v>1324</v>
      </c>
      <c r="BM266" s="176" t="s">
        <v>767</v>
      </c>
    </row>
    <row r="267" spans="2:47" s="186" customFormat="1" ht="13.5">
      <c r="B267" s="187"/>
      <c r="D267" s="277" t="s">
        <v>1326</v>
      </c>
      <c r="F267" s="278" t="s">
        <v>2025</v>
      </c>
      <c r="I267" s="92"/>
      <c r="L267" s="187"/>
      <c r="M267" s="279"/>
      <c r="N267" s="188"/>
      <c r="O267" s="188"/>
      <c r="P267" s="188"/>
      <c r="Q267" s="188"/>
      <c r="R267" s="188"/>
      <c r="S267" s="188"/>
      <c r="T267" s="280"/>
      <c r="AT267" s="176" t="s">
        <v>1326</v>
      </c>
      <c r="AU267" s="176" t="s">
        <v>1257</v>
      </c>
    </row>
    <row r="268" spans="2:65" s="186" customFormat="1" ht="16.5" customHeight="1">
      <c r="B268" s="187"/>
      <c r="C268" s="297" t="s">
        <v>1544</v>
      </c>
      <c r="D268" s="297" t="s">
        <v>1382</v>
      </c>
      <c r="E268" s="298" t="s">
        <v>768</v>
      </c>
      <c r="F268" s="299" t="s">
        <v>769</v>
      </c>
      <c r="G268" s="300" t="s">
        <v>1782</v>
      </c>
      <c r="H268" s="301">
        <v>2</v>
      </c>
      <c r="I268" s="95"/>
      <c r="J268" s="302">
        <f>ROUND(I268*H268,2)</f>
        <v>0</v>
      </c>
      <c r="K268" s="299" t="s">
        <v>1177</v>
      </c>
      <c r="L268" s="303"/>
      <c r="M268" s="304" t="s">
        <v>1177</v>
      </c>
      <c r="N268" s="305" t="s">
        <v>1219</v>
      </c>
      <c r="O268" s="188"/>
      <c r="P268" s="274">
        <f>O268*H268</f>
        <v>0</v>
      </c>
      <c r="Q268" s="274">
        <v>0</v>
      </c>
      <c r="R268" s="274">
        <f>Q268*H268</f>
        <v>0</v>
      </c>
      <c r="S268" s="274">
        <v>0</v>
      </c>
      <c r="T268" s="275">
        <f>S268*H268</f>
        <v>0</v>
      </c>
      <c r="AR268" s="176" t="s">
        <v>1357</v>
      </c>
      <c r="AT268" s="176" t="s">
        <v>1382</v>
      </c>
      <c r="AU268" s="176" t="s">
        <v>1257</v>
      </c>
      <c r="AY268" s="176" t="s">
        <v>1317</v>
      </c>
      <c r="BE268" s="276">
        <f>IF(N268="základní",J268,0)</f>
        <v>0</v>
      </c>
      <c r="BF268" s="276">
        <f>IF(N268="snížená",J268,0)</f>
        <v>0</v>
      </c>
      <c r="BG268" s="276">
        <f>IF(N268="zákl. přenesená",J268,0)</f>
        <v>0</v>
      </c>
      <c r="BH268" s="276">
        <f>IF(N268="sníž. přenesená",J268,0)</f>
        <v>0</v>
      </c>
      <c r="BI268" s="276">
        <f>IF(N268="nulová",J268,0)</f>
        <v>0</v>
      </c>
      <c r="BJ268" s="176" t="s">
        <v>1196</v>
      </c>
      <c r="BK268" s="276">
        <f>ROUND(I268*H268,2)</f>
        <v>0</v>
      </c>
      <c r="BL268" s="176" t="s">
        <v>1324</v>
      </c>
      <c r="BM268" s="176" t="s">
        <v>1544</v>
      </c>
    </row>
    <row r="269" spans="2:47" s="186" customFormat="1" ht="13.5">
      <c r="B269" s="187"/>
      <c r="D269" s="277" t="s">
        <v>1326</v>
      </c>
      <c r="F269" s="278" t="s">
        <v>769</v>
      </c>
      <c r="I269" s="92"/>
      <c r="L269" s="187"/>
      <c r="M269" s="279"/>
      <c r="N269" s="188"/>
      <c r="O269" s="188"/>
      <c r="P269" s="188"/>
      <c r="Q269" s="188"/>
      <c r="R269" s="188"/>
      <c r="S269" s="188"/>
      <c r="T269" s="280"/>
      <c r="AT269" s="176" t="s">
        <v>1326</v>
      </c>
      <c r="AU269" s="176" t="s">
        <v>1257</v>
      </c>
    </row>
    <row r="270" spans="2:47" s="186" customFormat="1" ht="27">
      <c r="B270" s="187"/>
      <c r="D270" s="277" t="s">
        <v>1509</v>
      </c>
      <c r="F270" s="306" t="s">
        <v>770</v>
      </c>
      <c r="I270" s="92"/>
      <c r="L270" s="187"/>
      <c r="M270" s="279"/>
      <c r="N270" s="188"/>
      <c r="O270" s="188"/>
      <c r="P270" s="188"/>
      <c r="Q270" s="188"/>
      <c r="R270" s="188"/>
      <c r="S270" s="188"/>
      <c r="T270" s="280"/>
      <c r="AT270" s="176" t="s">
        <v>1509</v>
      </c>
      <c r="AU270" s="176" t="s">
        <v>1257</v>
      </c>
    </row>
    <row r="271" spans="2:65" s="186" customFormat="1" ht="16.5" customHeight="1">
      <c r="B271" s="187"/>
      <c r="C271" s="266" t="s">
        <v>1551</v>
      </c>
      <c r="D271" s="266" t="s">
        <v>1319</v>
      </c>
      <c r="E271" s="267" t="s">
        <v>771</v>
      </c>
      <c r="F271" s="268" t="s">
        <v>772</v>
      </c>
      <c r="G271" s="269" t="s">
        <v>1782</v>
      </c>
      <c r="H271" s="270">
        <v>2</v>
      </c>
      <c r="I271" s="91"/>
      <c r="J271" s="271">
        <f>ROUND(I271*H271,2)</f>
        <v>0</v>
      </c>
      <c r="K271" s="268" t="s">
        <v>1177</v>
      </c>
      <c r="L271" s="187"/>
      <c r="M271" s="272" t="s">
        <v>1177</v>
      </c>
      <c r="N271" s="273" t="s">
        <v>1219</v>
      </c>
      <c r="O271" s="188"/>
      <c r="P271" s="274">
        <f>O271*H271</f>
        <v>0</v>
      </c>
      <c r="Q271" s="274">
        <v>0</v>
      </c>
      <c r="R271" s="274">
        <f>Q271*H271</f>
        <v>0</v>
      </c>
      <c r="S271" s="274">
        <v>0</v>
      </c>
      <c r="T271" s="275">
        <f>S271*H271</f>
        <v>0</v>
      </c>
      <c r="AR271" s="176" t="s">
        <v>1324</v>
      </c>
      <c r="AT271" s="176" t="s">
        <v>1319</v>
      </c>
      <c r="AU271" s="176" t="s">
        <v>1257</v>
      </c>
      <c r="AY271" s="176" t="s">
        <v>1317</v>
      </c>
      <c r="BE271" s="276">
        <f>IF(N271="základní",J271,0)</f>
        <v>0</v>
      </c>
      <c r="BF271" s="276">
        <f>IF(N271="snížená",J271,0)</f>
        <v>0</v>
      </c>
      <c r="BG271" s="276">
        <f>IF(N271="zákl. přenesená",J271,0)</f>
        <v>0</v>
      </c>
      <c r="BH271" s="276">
        <f>IF(N271="sníž. přenesená",J271,0)</f>
        <v>0</v>
      </c>
      <c r="BI271" s="276">
        <f>IF(N271="nulová",J271,0)</f>
        <v>0</v>
      </c>
      <c r="BJ271" s="176" t="s">
        <v>1196</v>
      </c>
      <c r="BK271" s="276">
        <f>ROUND(I271*H271,2)</f>
        <v>0</v>
      </c>
      <c r="BL271" s="176" t="s">
        <v>1324</v>
      </c>
      <c r="BM271" s="176" t="s">
        <v>1551</v>
      </c>
    </row>
    <row r="272" spans="2:47" s="186" customFormat="1" ht="13.5">
      <c r="B272" s="187"/>
      <c r="D272" s="277" t="s">
        <v>1326</v>
      </c>
      <c r="F272" s="278" t="s">
        <v>772</v>
      </c>
      <c r="I272" s="92"/>
      <c r="L272" s="187"/>
      <c r="M272" s="279"/>
      <c r="N272" s="188"/>
      <c r="O272" s="188"/>
      <c r="P272" s="188"/>
      <c r="Q272" s="188"/>
      <c r="R272" s="188"/>
      <c r="S272" s="188"/>
      <c r="T272" s="280"/>
      <c r="AT272" s="176" t="s">
        <v>1326</v>
      </c>
      <c r="AU272" s="176" t="s">
        <v>1257</v>
      </c>
    </row>
    <row r="273" spans="2:63" s="254" customFormat="1" ht="29.85" customHeight="1">
      <c r="B273" s="253"/>
      <c r="D273" s="255" t="s">
        <v>1247</v>
      </c>
      <c r="E273" s="264" t="s">
        <v>1360</v>
      </c>
      <c r="F273" s="264" t="s">
        <v>374</v>
      </c>
      <c r="I273" s="90"/>
      <c r="J273" s="265">
        <f>BK273</f>
        <v>0</v>
      </c>
      <c r="L273" s="253"/>
      <c r="M273" s="258"/>
      <c r="N273" s="259"/>
      <c r="O273" s="259"/>
      <c r="P273" s="260">
        <f>SUM(P274:P294)</f>
        <v>0</v>
      </c>
      <c r="Q273" s="259"/>
      <c r="R273" s="260">
        <f>SUM(R274:R294)</f>
        <v>1.2215349800000002</v>
      </c>
      <c r="S273" s="259"/>
      <c r="T273" s="261">
        <f>SUM(T274:T294)</f>
        <v>0</v>
      </c>
      <c r="AR273" s="255" t="s">
        <v>1196</v>
      </c>
      <c r="AT273" s="262" t="s">
        <v>1247</v>
      </c>
      <c r="AU273" s="262" t="s">
        <v>1196</v>
      </c>
      <c r="AY273" s="255" t="s">
        <v>1317</v>
      </c>
      <c r="BK273" s="263">
        <f>SUM(BK274:BK294)</f>
        <v>0</v>
      </c>
    </row>
    <row r="274" spans="2:65" s="186" customFormat="1" ht="25.5" customHeight="1">
      <c r="B274" s="187"/>
      <c r="C274" s="266" t="s">
        <v>1557</v>
      </c>
      <c r="D274" s="266" t="s">
        <v>1319</v>
      </c>
      <c r="E274" s="267" t="s">
        <v>1545</v>
      </c>
      <c r="F274" s="268" t="s">
        <v>1546</v>
      </c>
      <c r="G274" s="269" t="s">
        <v>1432</v>
      </c>
      <c r="H274" s="270">
        <v>7</v>
      </c>
      <c r="I274" s="91"/>
      <c r="J274" s="271">
        <f>ROUND(I274*H274,2)</f>
        <v>0</v>
      </c>
      <c r="K274" s="268" t="s">
        <v>1323</v>
      </c>
      <c r="L274" s="187"/>
      <c r="M274" s="272" t="s">
        <v>1177</v>
      </c>
      <c r="N274" s="273" t="s">
        <v>1219</v>
      </c>
      <c r="O274" s="188"/>
      <c r="P274" s="274">
        <f>O274*H274</f>
        <v>0</v>
      </c>
      <c r="Q274" s="274">
        <v>0.1295</v>
      </c>
      <c r="R274" s="274">
        <f>Q274*H274</f>
        <v>0.9065000000000001</v>
      </c>
      <c r="S274" s="274">
        <v>0</v>
      </c>
      <c r="T274" s="275">
        <f>S274*H274</f>
        <v>0</v>
      </c>
      <c r="AR274" s="176" t="s">
        <v>1324</v>
      </c>
      <c r="AT274" s="176" t="s">
        <v>1319</v>
      </c>
      <c r="AU274" s="176" t="s">
        <v>1257</v>
      </c>
      <c r="AY274" s="176" t="s">
        <v>1317</v>
      </c>
      <c r="BE274" s="276">
        <f>IF(N274="základní",J274,0)</f>
        <v>0</v>
      </c>
      <c r="BF274" s="276">
        <f>IF(N274="snížená",J274,0)</f>
        <v>0</v>
      </c>
      <c r="BG274" s="276">
        <f>IF(N274="zákl. přenesená",J274,0)</f>
        <v>0</v>
      </c>
      <c r="BH274" s="276">
        <f>IF(N274="sníž. přenesená",J274,0)</f>
        <v>0</v>
      </c>
      <c r="BI274" s="276">
        <f>IF(N274="nulová",J274,0)</f>
        <v>0</v>
      </c>
      <c r="BJ274" s="176" t="s">
        <v>1196</v>
      </c>
      <c r="BK274" s="276">
        <f>ROUND(I274*H274,2)</f>
        <v>0</v>
      </c>
      <c r="BL274" s="176" t="s">
        <v>1324</v>
      </c>
      <c r="BM274" s="176" t="s">
        <v>773</v>
      </c>
    </row>
    <row r="275" spans="2:47" s="186" customFormat="1" ht="40.5">
      <c r="B275" s="187"/>
      <c r="D275" s="277" t="s">
        <v>1326</v>
      </c>
      <c r="F275" s="278" t="s">
        <v>1548</v>
      </c>
      <c r="I275" s="92"/>
      <c r="L275" s="187"/>
      <c r="M275" s="279"/>
      <c r="N275" s="188"/>
      <c r="O275" s="188"/>
      <c r="P275" s="188"/>
      <c r="Q275" s="188"/>
      <c r="R275" s="188"/>
      <c r="S275" s="188"/>
      <c r="T275" s="280"/>
      <c r="AT275" s="176" t="s">
        <v>1326</v>
      </c>
      <c r="AU275" s="176" t="s">
        <v>1257</v>
      </c>
    </row>
    <row r="276" spans="2:51" s="282" customFormat="1" ht="13.5">
      <c r="B276" s="281"/>
      <c r="D276" s="277" t="s">
        <v>1334</v>
      </c>
      <c r="E276" s="283" t="s">
        <v>1177</v>
      </c>
      <c r="F276" s="284" t="s">
        <v>774</v>
      </c>
      <c r="H276" s="285">
        <v>7</v>
      </c>
      <c r="I276" s="93"/>
      <c r="L276" s="281"/>
      <c r="M276" s="286"/>
      <c r="N276" s="287"/>
      <c r="O276" s="287"/>
      <c r="P276" s="287"/>
      <c r="Q276" s="287"/>
      <c r="R276" s="287"/>
      <c r="S276" s="287"/>
      <c r="T276" s="288"/>
      <c r="AT276" s="283" t="s">
        <v>1334</v>
      </c>
      <c r="AU276" s="283" t="s">
        <v>1257</v>
      </c>
      <c r="AV276" s="282" t="s">
        <v>1257</v>
      </c>
      <c r="AW276" s="282" t="s">
        <v>1211</v>
      </c>
      <c r="AX276" s="282" t="s">
        <v>1248</v>
      </c>
      <c r="AY276" s="283" t="s">
        <v>1317</v>
      </c>
    </row>
    <row r="277" spans="2:65" s="186" customFormat="1" ht="16.5" customHeight="1">
      <c r="B277" s="187"/>
      <c r="C277" s="297" t="s">
        <v>1566</v>
      </c>
      <c r="D277" s="297" t="s">
        <v>1382</v>
      </c>
      <c r="E277" s="298" t="s">
        <v>775</v>
      </c>
      <c r="F277" s="299" t="s">
        <v>776</v>
      </c>
      <c r="G277" s="300" t="s">
        <v>1391</v>
      </c>
      <c r="H277" s="301">
        <v>14.14</v>
      </c>
      <c r="I277" s="95"/>
      <c r="J277" s="302">
        <f>ROUND(I277*H277,2)</f>
        <v>0</v>
      </c>
      <c r="K277" s="299" t="s">
        <v>1323</v>
      </c>
      <c r="L277" s="303"/>
      <c r="M277" s="304" t="s">
        <v>1177</v>
      </c>
      <c r="N277" s="305" t="s">
        <v>1219</v>
      </c>
      <c r="O277" s="188"/>
      <c r="P277" s="274">
        <f>O277*H277</f>
        <v>0</v>
      </c>
      <c r="Q277" s="274">
        <v>0.0213</v>
      </c>
      <c r="R277" s="274">
        <f>Q277*H277</f>
        <v>0.301182</v>
      </c>
      <c r="S277" s="274">
        <v>0</v>
      </c>
      <c r="T277" s="275">
        <f>S277*H277</f>
        <v>0</v>
      </c>
      <c r="AR277" s="176" t="s">
        <v>1357</v>
      </c>
      <c r="AT277" s="176" t="s">
        <v>1382</v>
      </c>
      <c r="AU277" s="176" t="s">
        <v>1257</v>
      </c>
      <c r="AY277" s="176" t="s">
        <v>1317</v>
      </c>
      <c r="BE277" s="276">
        <f>IF(N277="základní",J277,0)</f>
        <v>0</v>
      </c>
      <c r="BF277" s="276">
        <f>IF(N277="snížená",J277,0)</f>
        <v>0</v>
      </c>
      <c r="BG277" s="276">
        <f>IF(N277="zákl. přenesená",J277,0)</f>
        <v>0</v>
      </c>
      <c r="BH277" s="276">
        <f>IF(N277="sníž. přenesená",J277,0)</f>
        <v>0</v>
      </c>
      <c r="BI277" s="276">
        <f>IF(N277="nulová",J277,0)</f>
        <v>0</v>
      </c>
      <c r="BJ277" s="176" t="s">
        <v>1196</v>
      </c>
      <c r="BK277" s="276">
        <f>ROUND(I277*H277,2)</f>
        <v>0</v>
      </c>
      <c r="BL277" s="176" t="s">
        <v>1324</v>
      </c>
      <c r="BM277" s="176" t="s">
        <v>777</v>
      </c>
    </row>
    <row r="278" spans="2:47" s="186" customFormat="1" ht="13.5">
      <c r="B278" s="187"/>
      <c r="D278" s="277" t="s">
        <v>1326</v>
      </c>
      <c r="F278" s="278" t="s">
        <v>778</v>
      </c>
      <c r="I278" s="92"/>
      <c r="L278" s="187"/>
      <c r="M278" s="279"/>
      <c r="N278" s="188"/>
      <c r="O278" s="188"/>
      <c r="P278" s="188"/>
      <c r="Q278" s="188"/>
      <c r="R278" s="188"/>
      <c r="S278" s="188"/>
      <c r="T278" s="280"/>
      <c r="AT278" s="176" t="s">
        <v>1326</v>
      </c>
      <c r="AU278" s="176" t="s">
        <v>1257</v>
      </c>
    </row>
    <row r="279" spans="2:47" s="186" customFormat="1" ht="27">
      <c r="B279" s="187"/>
      <c r="D279" s="277" t="s">
        <v>1509</v>
      </c>
      <c r="F279" s="306" t="s">
        <v>779</v>
      </c>
      <c r="I279" s="92"/>
      <c r="L279" s="187"/>
      <c r="M279" s="279"/>
      <c r="N279" s="188"/>
      <c r="O279" s="188"/>
      <c r="P279" s="188"/>
      <c r="Q279" s="188"/>
      <c r="R279" s="188"/>
      <c r="S279" s="188"/>
      <c r="T279" s="280"/>
      <c r="AT279" s="176" t="s">
        <v>1509</v>
      </c>
      <c r="AU279" s="176" t="s">
        <v>1257</v>
      </c>
    </row>
    <row r="280" spans="2:51" s="282" customFormat="1" ht="13.5">
      <c r="B280" s="281"/>
      <c r="D280" s="277" t="s">
        <v>1334</v>
      </c>
      <c r="E280" s="283" t="s">
        <v>1177</v>
      </c>
      <c r="F280" s="284" t="s">
        <v>780</v>
      </c>
      <c r="H280" s="285">
        <v>14.14</v>
      </c>
      <c r="I280" s="93"/>
      <c r="L280" s="281"/>
      <c r="M280" s="286"/>
      <c r="N280" s="287"/>
      <c r="O280" s="287"/>
      <c r="P280" s="287"/>
      <c r="Q280" s="287"/>
      <c r="R280" s="287"/>
      <c r="S280" s="287"/>
      <c r="T280" s="288"/>
      <c r="AT280" s="283" t="s">
        <v>1334</v>
      </c>
      <c r="AU280" s="283" t="s">
        <v>1257</v>
      </c>
      <c r="AV280" s="282" t="s">
        <v>1257</v>
      </c>
      <c r="AW280" s="282" t="s">
        <v>1211</v>
      </c>
      <c r="AX280" s="282" t="s">
        <v>1248</v>
      </c>
      <c r="AY280" s="283" t="s">
        <v>1317</v>
      </c>
    </row>
    <row r="281" spans="2:65" s="186" customFormat="1" ht="16.5" customHeight="1">
      <c r="B281" s="187"/>
      <c r="C281" s="266" t="s">
        <v>1572</v>
      </c>
      <c r="D281" s="266" t="s">
        <v>1319</v>
      </c>
      <c r="E281" s="267" t="s">
        <v>781</v>
      </c>
      <c r="F281" s="268" t="s">
        <v>782</v>
      </c>
      <c r="G281" s="269" t="s">
        <v>1391</v>
      </c>
      <c r="H281" s="270">
        <v>10</v>
      </c>
      <c r="I281" s="91"/>
      <c r="J281" s="271">
        <f>ROUND(I281*H281,2)</f>
        <v>0</v>
      </c>
      <c r="K281" s="268" t="s">
        <v>1323</v>
      </c>
      <c r="L281" s="187"/>
      <c r="M281" s="272" t="s">
        <v>1177</v>
      </c>
      <c r="N281" s="273" t="s">
        <v>1219</v>
      </c>
      <c r="O281" s="188"/>
      <c r="P281" s="274">
        <f>O281*H281</f>
        <v>0</v>
      </c>
      <c r="Q281" s="274">
        <v>0.00134</v>
      </c>
      <c r="R281" s="274">
        <f>Q281*H281</f>
        <v>0.0134</v>
      </c>
      <c r="S281" s="274">
        <v>0</v>
      </c>
      <c r="T281" s="275">
        <f>S281*H281</f>
        <v>0</v>
      </c>
      <c r="AR281" s="176" t="s">
        <v>1324</v>
      </c>
      <c r="AT281" s="176" t="s">
        <v>1319</v>
      </c>
      <c r="AU281" s="176" t="s">
        <v>1257</v>
      </c>
      <c r="AY281" s="176" t="s">
        <v>1317</v>
      </c>
      <c r="BE281" s="276">
        <f>IF(N281="základní",J281,0)</f>
        <v>0</v>
      </c>
      <c r="BF281" s="276">
        <f>IF(N281="snížená",J281,0)</f>
        <v>0</v>
      </c>
      <c r="BG281" s="276">
        <f>IF(N281="zákl. přenesená",J281,0)</f>
        <v>0</v>
      </c>
      <c r="BH281" s="276">
        <f>IF(N281="sníž. přenesená",J281,0)</f>
        <v>0</v>
      </c>
      <c r="BI281" s="276">
        <f>IF(N281="nulová",J281,0)</f>
        <v>0</v>
      </c>
      <c r="BJ281" s="176" t="s">
        <v>1196</v>
      </c>
      <c r="BK281" s="276">
        <f>ROUND(I281*H281,2)</f>
        <v>0</v>
      </c>
      <c r="BL281" s="176" t="s">
        <v>1324</v>
      </c>
      <c r="BM281" s="176" t="s">
        <v>1572</v>
      </c>
    </row>
    <row r="282" spans="2:47" s="186" customFormat="1" ht="13.5">
      <c r="B282" s="187"/>
      <c r="D282" s="277" t="s">
        <v>1326</v>
      </c>
      <c r="F282" s="278" t="s">
        <v>783</v>
      </c>
      <c r="I282" s="92"/>
      <c r="L282" s="187"/>
      <c r="M282" s="279"/>
      <c r="N282" s="188"/>
      <c r="O282" s="188"/>
      <c r="P282" s="188"/>
      <c r="Q282" s="188"/>
      <c r="R282" s="188"/>
      <c r="S282" s="188"/>
      <c r="T282" s="280"/>
      <c r="AT282" s="176" t="s">
        <v>1326</v>
      </c>
      <c r="AU282" s="176" t="s">
        <v>1257</v>
      </c>
    </row>
    <row r="283" spans="2:51" s="282" customFormat="1" ht="13.5">
      <c r="B283" s="281"/>
      <c r="D283" s="277" t="s">
        <v>1334</v>
      </c>
      <c r="E283" s="283" t="s">
        <v>1177</v>
      </c>
      <c r="F283" s="284" t="s">
        <v>784</v>
      </c>
      <c r="H283" s="285">
        <v>10</v>
      </c>
      <c r="I283" s="93"/>
      <c r="L283" s="281"/>
      <c r="M283" s="286"/>
      <c r="N283" s="287"/>
      <c r="O283" s="287"/>
      <c r="P283" s="287"/>
      <c r="Q283" s="287"/>
      <c r="R283" s="287"/>
      <c r="S283" s="287"/>
      <c r="T283" s="288"/>
      <c r="AT283" s="283" t="s">
        <v>1334</v>
      </c>
      <c r="AU283" s="283" t="s">
        <v>1257</v>
      </c>
      <c r="AV283" s="282" t="s">
        <v>1257</v>
      </c>
      <c r="AW283" s="282" t="s">
        <v>1211</v>
      </c>
      <c r="AX283" s="282" t="s">
        <v>1248</v>
      </c>
      <c r="AY283" s="283" t="s">
        <v>1317</v>
      </c>
    </row>
    <row r="284" spans="2:51" s="290" customFormat="1" ht="13.5">
      <c r="B284" s="289"/>
      <c r="D284" s="277" t="s">
        <v>1334</v>
      </c>
      <c r="E284" s="291" t="s">
        <v>1177</v>
      </c>
      <c r="F284" s="292" t="s">
        <v>1338</v>
      </c>
      <c r="H284" s="293">
        <v>10</v>
      </c>
      <c r="I284" s="94"/>
      <c r="L284" s="289"/>
      <c r="M284" s="294"/>
      <c r="N284" s="295"/>
      <c r="O284" s="295"/>
      <c r="P284" s="295"/>
      <c r="Q284" s="295"/>
      <c r="R284" s="295"/>
      <c r="S284" s="295"/>
      <c r="T284" s="296"/>
      <c r="AT284" s="291" t="s">
        <v>1334</v>
      </c>
      <c r="AU284" s="291" t="s">
        <v>1257</v>
      </c>
      <c r="AV284" s="290" t="s">
        <v>1324</v>
      </c>
      <c r="AW284" s="290" t="s">
        <v>1211</v>
      </c>
      <c r="AX284" s="290" t="s">
        <v>1196</v>
      </c>
      <c r="AY284" s="291" t="s">
        <v>1317</v>
      </c>
    </row>
    <row r="285" spans="2:65" s="186" customFormat="1" ht="16.5" customHeight="1">
      <c r="B285" s="187"/>
      <c r="C285" s="297" t="s">
        <v>1577</v>
      </c>
      <c r="D285" s="297" t="s">
        <v>1382</v>
      </c>
      <c r="E285" s="298" t="s">
        <v>785</v>
      </c>
      <c r="F285" s="299" t="s">
        <v>786</v>
      </c>
      <c r="G285" s="300" t="s">
        <v>1782</v>
      </c>
      <c r="H285" s="301">
        <v>7</v>
      </c>
      <c r="I285" s="95"/>
      <c r="J285" s="302">
        <f>ROUND(I285*H285,2)</f>
        <v>0</v>
      </c>
      <c r="K285" s="299" t="s">
        <v>1177</v>
      </c>
      <c r="L285" s="303"/>
      <c r="M285" s="304" t="s">
        <v>1177</v>
      </c>
      <c r="N285" s="305" t="s">
        <v>1219</v>
      </c>
      <c r="O285" s="188"/>
      <c r="P285" s="274">
        <f>O285*H285</f>
        <v>0</v>
      </c>
      <c r="Q285" s="274">
        <v>0</v>
      </c>
      <c r="R285" s="274">
        <f>Q285*H285</f>
        <v>0</v>
      </c>
      <c r="S285" s="274">
        <v>0</v>
      </c>
      <c r="T285" s="275">
        <f>S285*H285</f>
        <v>0</v>
      </c>
      <c r="AR285" s="176" t="s">
        <v>1357</v>
      </c>
      <c r="AT285" s="176" t="s">
        <v>1382</v>
      </c>
      <c r="AU285" s="176" t="s">
        <v>1257</v>
      </c>
      <c r="AY285" s="176" t="s">
        <v>1317</v>
      </c>
      <c r="BE285" s="276">
        <f>IF(N285="základní",J285,0)</f>
        <v>0</v>
      </c>
      <c r="BF285" s="276">
        <f>IF(N285="snížená",J285,0)</f>
        <v>0</v>
      </c>
      <c r="BG285" s="276">
        <f>IF(N285="zákl. přenesená",J285,0)</f>
        <v>0</v>
      </c>
      <c r="BH285" s="276">
        <f>IF(N285="sníž. přenesená",J285,0)</f>
        <v>0</v>
      </c>
      <c r="BI285" s="276">
        <f>IF(N285="nulová",J285,0)</f>
        <v>0</v>
      </c>
      <c r="BJ285" s="176" t="s">
        <v>1196</v>
      </c>
      <c r="BK285" s="276">
        <f>ROUND(I285*H285,2)</f>
        <v>0</v>
      </c>
      <c r="BL285" s="176" t="s">
        <v>1324</v>
      </c>
      <c r="BM285" s="176" t="s">
        <v>1577</v>
      </c>
    </row>
    <row r="286" spans="2:47" s="186" customFormat="1" ht="13.5">
      <c r="B286" s="187"/>
      <c r="D286" s="277" t="s">
        <v>1326</v>
      </c>
      <c r="F286" s="278" t="s">
        <v>786</v>
      </c>
      <c r="I286" s="92"/>
      <c r="L286" s="187"/>
      <c r="M286" s="279"/>
      <c r="N286" s="188"/>
      <c r="O286" s="188"/>
      <c r="P286" s="188"/>
      <c r="Q286" s="188"/>
      <c r="R286" s="188"/>
      <c r="S286" s="188"/>
      <c r="T286" s="280"/>
      <c r="AT286" s="176" t="s">
        <v>1326</v>
      </c>
      <c r="AU286" s="176" t="s">
        <v>1257</v>
      </c>
    </row>
    <row r="287" spans="2:47" s="186" customFormat="1" ht="27">
      <c r="B287" s="187"/>
      <c r="D287" s="277" t="s">
        <v>1509</v>
      </c>
      <c r="F287" s="306" t="s">
        <v>787</v>
      </c>
      <c r="I287" s="92"/>
      <c r="L287" s="187"/>
      <c r="M287" s="279"/>
      <c r="N287" s="188"/>
      <c r="O287" s="188"/>
      <c r="P287" s="188"/>
      <c r="Q287" s="188"/>
      <c r="R287" s="188"/>
      <c r="S287" s="188"/>
      <c r="T287" s="280"/>
      <c r="AT287" s="176" t="s">
        <v>1509</v>
      </c>
      <c r="AU287" s="176" t="s">
        <v>1257</v>
      </c>
    </row>
    <row r="288" spans="2:65" s="186" customFormat="1" ht="16.5" customHeight="1">
      <c r="B288" s="187"/>
      <c r="C288" s="297" t="s">
        <v>1582</v>
      </c>
      <c r="D288" s="297" t="s">
        <v>1382</v>
      </c>
      <c r="E288" s="298" t="s">
        <v>788</v>
      </c>
      <c r="F288" s="299" t="s">
        <v>789</v>
      </c>
      <c r="G288" s="300" t="s">
        <v>1782</v>
      </c>
      <c r="H288" s="301">
        <v>3</v>
      </c>
      <c r="I288" s="95"/>
      <c r="J288" s="302">
        <f>ROUND(I288*H288,2)</f>
        <v>0</v>
      </c>
      <c r="K288" s="299" t="s">
        <v>1177</v>
      </c>
      <c r="L288" s="303"/>
      <c r="M288" s="304" t="s">
        <v>1177</v>
      </c>
      <c r="N288" s="305" t="s">
        <v>1219</v>
      </c>
      <c r="O288" s="188"/>
      <c r="P288" s="274">
        <f>O288*H288</f>
        <v>0</v>
      </c>
      <c r="Q288" s="274">
        <v>0</v>
      </c>
      <c r="R288" s="274">
        <f>Q288*H288</f>
        <v>0</v>
      </c>
      <c r="S288" s="274">
        <v>0</v>
      </c>
      <c r="T288" s="275">
        <f>S288*H288</f>
        <v>0</v>
      </c>
      <c r="AR288" s="176" t="s">
        <v>1357</v>
      </c>
      <c r="AT288" s="176" t="s">
        <v>1382</v>
      </c>
      <c r="AU288" s="176" t="s">
        <v>1257</v>
      </c>
      <c r="AY288" s="176" t="s">
        <v>1317</v>
      </c>
      <c r="BE288" s="276">
        <f>IF(N288="základní",J288,0)</f>
        <v>0</v>
      </c>
      <c r="BF288" s="276">
        <f>IF(N288="snížená",J288,0)</f>
        <v>0</v>
      </c>
      <c r="BG288" s="276">
        <f>IF(N288="zákl. přenesená",J288,0)</f>
        <v>0</v>
      </c>
      <c r="BH288" s="276">
        <f>IF(N288="sníž. přenesená",J288,0)</f>
        <v>0</v>
      </c>
      <c r="BI288" s="276">
        <f>IF(N288="nulová",J288,0)</f>
        <v>0</v>
      </c>
      <c r="BJ288" s="176" t="s">
        <v>1196</v>
      </c>
      <c r="BK288" s="276">
        <f>ROUND(I288*H288,2)</f>
        <v>0</v>
      </c>
      <c r="BL288" s="176" t="s">
        <v>1324</v>
      </c>
      <c r="BM288" s="176" t="s">
        <v>1582</v>
      </c>
    </row>
    <row r="289" spans="2:47" s="186" customFormat="1" ht="13.5">
      <c r="B289" s="187"/>
      <c r="D289" s="277" t="s">
        <v>1326</v>
      </c>
      <c r="F289" s="278" t="s">
        <v>789</v>
      </c>
      <c r="I289" s="92"/>
      <c r="L289" s="187"/>
      <c r="M289" s="279"/>
      <c r="N289" s="188"/>
      <c r="O289" s="188"/>
      <c r="P289" s="188"/>
      <c r="Q289" s="188"/>
      <c r="R289" s="188"/>
      <c r="S289" s="188"/>
      <c r="T289" s="280"/>
      <c r="AT289" s="176" t="s">
        <v>1326</v>
      </c>
      <c r="AU289" s="176" t="s">
        <v>1257</v>
      </c>
    </row>
    <row r="290" spans="2:47" s="186" customFormat="1" ht="27">
      <c r="B290" s="187"/>
      <c r="D290" s="277" t="s">
        <v>1509</v>
      </c>
      <c r="F290" s="306" t="s">
        <v>790</v>
      </c>
      <c r="I290" s="92"/>
      <c r="L290" s="187"/>
      <c r="M290" s="279"/>
      <c r="N290" s="188"/>
      <c r="O290" s="188"/>
      <c r="P290" s="188"/>
      <c r="Q290" s="188"/>
      <c r="R290" s="188"/>
      <c r="S290" s="188"/>
      <c r="T290" s="280"/>
      <c r="AT290" s="176" t="s">
        <v>1509</v>
      </c>
      <c r="AU290" s="176" t="s">
        <v>1257</v>
      </c>
    </row>
    <row r="291" spans="2:65" s="186" customFormat="1" ht="16.5" customHeight="1">
      <c r="B291" s="187"/>
      <c r="C291" s="266" t="s">
        <v>1585</v>
      </c>
      <c r="D291" s="266" t="s">
        <v>1319</v>
      </c>
      <c r="E291" s="267" t="s">
        <v>791</v>
      </c>
      <c r="F291" s="268" t="s">
        <v>792</v>
      </c>
      <c r="G291" s="269" t="s">
        <v>1322</v>
      </c>
      <c r="H291" s="270">
        <v>45.298</v>
      </c>
      <c r="I291" s="91"/>
      <c r="J291" s="271">
        <f>ROUND(I291*H291,2)</f>
        <v>0</v>
      </c>
      <c r="K291" s="268" t="s">
        <v>1323</v>
      </c>
      <c r="L291" s="187"/>
      <c r="M291" s="272" t="s">
        <v>1177</v>
      </c>
      <c r="N291" s="273" t="s">
        <v>1219</v>
      </c>
      <c r="O291" s="188"/>
      <c r="P291" s="274">
        <f>O291*H291</f>
        <v>0</v>
      </c>
      <c r="Q291" s="274">
        <v>1E-05</v>
      </c>
      <c r="R291" s="274">
        <f>Q291*H291</f>
        <v>0.00045298000000000007</v>
      </c>
      <c r="S291" s="274">
        <v>0</v>
      </c>
      <c r="T291" s="275">
        <f>S291*H291</f>
        <v>0</v>
      </c>
      <c r="AR291" s="176" t="s">
        <v>1324</v>
      </c>
      <c r="AT291" s="176" t="s">
        <v>1319</v>
      </c>
      <c r="AU291" s="176" t="s">
        <v>1257</v>
      </c>
      <c r="AY291" s="176" t="s">
        <v>1317</v>
      </c>
      <c r="BE291" s="276">
        <f>IF(N291="základní",J291,0)</f>
        <v>0</v>
      </c>
      <c r="BF291" s="276">
        <f>IF(N291="snížená",J291,0)</f>
        <v>0</v>
      </c>
      <c r="BG291" s="276">
        <f>IF(N291="zákl. přenesená",J291,0)</f>
        <v>0</v>
      </c>
      <c r="BH291" s="276">
        <f>IF(N291="sníž. přenesená",J291,0)</f>
        <v>0</v>
      </c>
      <c r="BI291" s="276">
        <f>IF(N291="nulová",J291,0)</f>
        <v>0</v>
      </c>
      <c r="BJ291" s="176" t="s">
        <v>1196</v>
      </c>
      <c r="BK291" s="276">
        <f>ROUND(I291*H291,2)</f>
        <v>0</v>
      </c>
      <c r="BL291" s="176" t="s">
        <v>1324</v>
      </c>
      <c r="BM291" s="176" t="s">
        <v>1585</v>
      </c>
    </row>
    <row r="292" spans="2:47" s="186" customFormat="1" ht="13.5">
      <c r="B292" s="187"/>
      <c r="D292" s="277" t="s">
        <v>1326</v>
      </c>
      <c r="F292" s="278" t="s">
        <v>793</v>
      </c>
      <c r="I292" s="92"/>
      <c r="L292" s="187"/>
      <c r="M292" s="279"/>
      <c r="N292" s="188"/>
      <c r="O292" s="188"/>
      <c r="P292" s="188"/>
      <c r="Q292" s="188"/>
      <c r="R292" s="188"/>
      <c r="S292" s="188"/>
      <c r="T292" s="280"/>
      <c r="AT292" s="176" t="s">
        <v>1326</v>
      </c>
      <c r="AU292" s="176" t="s">
        <v>1257</v>
      </c>
    </row>
    <row r="293" spans="2:51" s="282" customFormat="1" ht="13.5">
      <c r="B293" s="281"/>
      <c r="D293" s="277" t="s">
        <v>1334</v>
      </c>
      <c r="E293" s="283" t="s">
        <v>1177</v>
      </c>
      <c r="F293" s="284" t="s">
        <v>794</v>
      </c>
      <c r="H293" s="285">
        <v>45.298</v>
      </c>
      <c r="I293" s="93"/>
      <c r="L293" s="281"/>
      <c r="M293" s="286"/>
      <c r="N293" s="287"/>
      <c r="O293" s="287"/>
      <c r="P293" s="287"/>
      <c r="Q293" s="287"/>
      <c r="R293" s="287"/>
      <c r="S293" s="287"/>
      <c r="T293" s="288"/>
      <c r="AT293" s="283" t="s">
        <v>1334</v>
      </c>
      <c r="AU293" s="283" t="s">
        <v>1257</v>
      </c>
      <c r="AV293" s="282" t="s">
        <v>1257</v>
      </c>
      <c r="AW293" s="282" t="s">
        <v>1211</v>
      </c>
      <c r="AX293" s="282" t="s">
        <v>1248</v>
      </c>
      <c r="AY293" s="283" t="s">
        <v>1317</v>
      </c>
    </row>
    <row r="294" spans="2:51" s="290" customFormat="1" ht="13.5">
      <c r="B294" s="289"/>
      <c r="D294" s="277" t="s">
        <v>1334</v>
      </c>
      <c r="E294" s="291" t="s">
        <v>1177</v>
      </c>
      <c r="F294" s="292" t="s">
        <v>1338</v>
      </c>
      <c r="H294" s="293">
        <v>45.298</v>
      </c>
      <c r="I294" s="94"/>
      <c r="L294" s="289"/>
      <c r="M294" s="294"/>
      <c r="N294" s="295"/>
      <c r="O294" s="295"/>
      <c r="P294" s="295"/>
      <c r="Q294" s="295"/>
      <c r="R294" s="295"/>
      <c r="S294" s="295"/>
      <c r="T294" s="296"/>
      <c r="AT294" s="291" t="s">
        <v>1334</v>
      </c>
      <c r="AU294" s="291" t="s">
        <v>1257</v>
      </c>
      <c r="AV294" s="290" t="s">
        <v>1324</v>
      </c>
      <c r="AW294" s="290" t="s">
        <v>1211</v>
      </c>
      <c r="AX294" s="290" t="s">
        <v>1196</v>
      </c>
      <c r="AY294" s="291" t="s">
        <v>1317</v>
      </c>
    </row>
    <row r="295" spans="2:63" s="254" customFormat="1" ht="29.85" customHeight="1">
      <c r="B295" s="253"/>
      <c r="D295" s="255" t="s">
        <v>1247</v>
      </c>
      <c r="E295" s="264" t="s">
        <v>1637</v>
      </c>
      <c r="F295" s="264" t="s">
        <v>1638</v>
      </c>
      <c r="I295" s="90"/>
      <c r="J295" s="265">
        <f>BK295</f>
        <v>0</v>
      </c>
      <c r="L295" s="253"/>
      <c r="M295" s="258"/>
      <c r="N295" s="259"/>
      <c r="O295" s="259"/>
      <c r="P295" s="260">
        <f>SUM(P296:P297)</f>
        <v>0</v>
      </c>
      <c r="Q295" s="259"/>
      <c r="R295" s="260">
        <f>SUM(R296:R297)</f>
        <v>0</v>
      </c>
      <c r="S295" s="259"/>
      <c r="T295" s="261">
        <f>SUM(T296:T297)</f>
        <v>0</v>
      </c>
      <c r="AR295" s="255" t="s">
        <v>1324</v>
      </c>
      <c r="AT295" s="262" t="s">
        <v>1247</v>
      </c>
      <c r="AU295" s="262" t="s">
        <v>1196</v>
      </c>
      <c r="AY295" s="255" t="s">
        <v>1317</v>
      </c>
      <c r="BK295" s="263">
        <f>SUM(BK296:BK297)</f>
        <v>0</v>
      </c>
    </row>
    <row r="296" spans="2:65" s="186" customFormat="1" ht="25.5" customHeight="1">
      <c r="B296" s="187"/>
      <c r="C296" s="266" t="s">
        <v>1588</v>
      </c>
      <c r="D296" s="266" t="s">
        <v>1319</v>
      </c>
      <c r="E296" s="267" t="s">
        <v>795</v>
      </c>
      <c r="F296" s="268" t="s">
        <v>796</v>
      </c>
      <c r="G296" s="269" t="s">
        <v>1642</v>
      </c>
      <c r="H296" s="270">
        <v>272.009</v>
      </c>
      <c r="I296" s="91"/>
      <c r="J296" s="271">
        <f>ROUND(I296*H296,2)</f>
        <v>0</v>
      </c>
      <c r="K296" s="268" t="s">
        <v>1323</v>
      </c>
      <c r="L296" s="187"/>
      <c r="M296" s="272" t="s">
        <v>1177</v>
      </c>
      <c r="N296" s="273" t="s">
        <v>1219</v>
      </c>
      <c r="O296" s="188"/>
      <c r="P296" s="274">
        <f>O296*H296</f>
        <v>0</v>
      </c>
      <c r="Q296" s="274">
        <v>0</v>
      </c>
      <c r="R296" s="274">
        <f>Q296*H296</f>
        <v>0</v>
      </c>
      <c r="S296" s="274">
        <v>0</v>
      </c>
      <c r="T296" s="275">
        <f>S296*H296</f>
        <v>0</v>
      </c>
      <c r="AR296" s="176" t="s">
        <v>1324</v>
      </c>
      <c r="AT296" s="176" t="s">
        <v>1319</v>
      </c>
      <c r="AU296" s="176" t="s">
        <v>1257</v>
      </c>
      <c r="AY296" s="176" t="s">
        <v>1317</v>
      </c>
      <c r="BE296" s="276">
        <f>IF(N296="základní",J296,0)</f>
        <v>0</v>
      </c>
      <c r="BF296" s="276">
        <f>IF(N296="snížená",J296,0)</f>
        <v>0</v>
      </c>
      <c r="BG296" s="276">
        <f>IF(N296="zákl. přenesená",J296,0)</f>
        <v>0</v>
      </c>
      <c r="BH296" s="276">
        <f>IF(N296="sníž. přenesená",J296,0)</f>
        <v>0</v>
      </c>
      <c r="BI296" s="276">
        <f>IF(N296="nulová",J296,0)</f>
        <v>0</v>
      </c>
      <c r="BJ296" s="176" t="s">
        <v>1196</v>
      </c>
      <c r="BK296" s="276">
        <f>ROUND(I296*H296,2)</f>
        <v>0</v>
      </c>
      <c r="BL296" s="176" t="s">
        <v>1324</v>
      </c>
      <c r="BM296" s="176" t="s">
        <v>1588</v>
      </c>
    </row>
    <row r="297" spans="2:47" s="186" customFormat="1" ht="13.5">
      <c r="B297" s="187"/>
      <c r="D297" s="277" t="s">
        <v>1326</v>
      </c>
      <c r="F297" s="278" t="s">
        <v>797</v>
      </c>
      <c r="I297" s="92"/>
      <c r="L297" s="187"/>
      <c r="M297" s="279"/>
      <c r="N297" s="188"/>
      <c r="O297" s="188"/>
      <c r="P297" s="188"/>
      <c r="Q297" s="188"/>
      <c r="R297" s="188"/>
      <c r="S297" s="188"/>
      <c r="T297" s="280"/>
      <c r="AT297" s="176" t="s">
        <v>1326</v>
      </c>
      <c r="AU297" s="176" t="s">
        <v>1257</v>
      </c>
    </row>
    <row r="298" spans="2:63" s="254" customFormat="1" ht="37.35" customHeight="1">
      <c r="B298" s="253"/>
      <c r="D298" s="255" t="s">
        <v>1247</v>
      </c>
      <c r="E298" s="256" t="s">
        <v>798</v>
      </c>
      <c r="F298" s="256" t="s">
        <v>799</v>
      </c>
      <c r="I298" s="90"/>
      <c r="J298" s="257">
        <f>BK298</f>
        <v>0</v>
      </c>
      <c r="L298" s="253"/>
      <c r="M298" s="258"/>
      <c r="N298" s="259"/>
      <c r="O298" s="259"/>
      <c r="P298" s="260">
        <f>P299+P321+P342+P355+P429</f>
        <v>0</v>
      </c>
      <c r="Q298" s="259"/>
      <c r="R298" s="260">
        <f>R299+R321+R342+R355+R429</f>
        <v>0.38537237000000013</v>
      </c>
      <c r="S298" s="259"/>
      <c r="T298" s="261">
        <f>T299+T321+T342+T355+T429</f>
        <v>0</v>
      </c>
      <c r="AR298" s="255" t="s">
        <v>1257</v>
      </c>
      <c r="AT298" s="262" t="s">
        <v>1247</v>
      </c>
      <c r="AU298" s="262" t="s">
        <v>1248</v>
      </c>
      <c r="AY298" s="255" t="s">
        <v>1317</v>
      </c>
      <c r="BK298" s="263">
        <f>BK299+BK321+BK342+BK355+BK429</f>
        <v>0</v>
      </c>
    </row>
    <row r="299" spans="2:63" s="254" customFormat="1" ht="19.9" customHeight="1">
      <c r="B299" s="253"/>
      <c r="D299" s="255" t="s">
        <v>1247</v>
      </c>
      <c r="E299" s="264" t="s">
        <v>800</v>
      </c>
      <c r="F299" s="264" t="s">
        <v>801</v>
      </c>
      <c r="I299" s="90"/>
      <c r="J299" s="265">
        <f>BK299</f>
        <v>0</v>
      </c>
      <c r="L299" s="253"/>
      <c r="M299" s="258"/>
      <c r="N299" s="259"/>
      <c r="O299" s="259"/>
      <c r="P299" s="260">
        <f>SUM(P300:P320)</f>
        <v>0</v>
      </c>
      <c r="Q299" s="259"/>
      <c r="R299" s="260">
        <f>SUM(R300:R320)</f>
        <v>0.15000000000000002</v>
      </c>
      <c r="S299" s="259"/>
      <c r="T299" s="261">
        <f>SUM(T300:T320)</f>
        <v>0</v>
      </c>
      <c r="AR299" s="255" t="s">
        <v>1257</v>
      </c>
      <c r="AT299" s="262" t="s">
        <v>1247</v>
      </c>
      <c r="AU299" s="262" t="s">
        <v>1196</v>
      </c>
      <c r="AY299" s="255" t="s">
        <v>1317</v>
      </c>
      <c r="BK299" s="263">
        <f>SUM(BK300:BK320)</f>
        <v>0</v>
      </c>
    </row>
    <row r="300" spans="2:65" s="186" customFormat="1" ht="16.5" customHeight="1">
      <c r="B300" s="187"/>
      <c r="C300" s="266" t="s">
        <v>1591</v>
      </c>
      <c r="D300" s="266" t="s">
        <v>1319</v>
      </c>
      <c r="E300" s="267" t="s">
        <v>802</v>
      </c>
      <c r="F300" s="268" t="s">
        <v>803</v>
      </c>
      <c r="G300" s="269" t="s">
        <v>1322</v>
      </c>
      <c r="H300" s="270">
        <v>61.528</v>
      </c>
      <c r="I300" s="91"/>
      <c r="J300" s="271">
        <f>ROUND(I300*H300,2)</f>
        <v>0</v>
      </c>
      <c r="K300" s="268" t="s">
        <v>1323</v>
      </c>
      <c r="L300" s="187"/>
      <c r="M300" s="272" t="s">
        <v>1177</v>
      </c>
      <c r="N300" s="273" t="s">
        <v>1219</v>
      </c>
      <c r="O300" s="188"/>
      <c r="P300" s="274">
        <f>O300*H300</f>
        <v>0</v>
      </c>
      <c r="Q300" s="274">
        <v>0</v>
      </c>
      <c r="R300" s="274">
        <f>Q300*H300</f>
        <v>0</v>
      </c>
      <c r="S300" s="274">
        <v>0</v>
      </c>
      <c r="T300" s="275">
        <f>S300*H300</f>
        <v>0</v>
      </c>
      <c r="AR300" s="176" t="s">
        <v>1393</v>
      </c>
      <c r="AT300" s="176" t="s">
        <v>1319</v>
      </c>
      <c r="AU300" s="176" t="s">
        <v>1257</v>
      </c>
      <c r="AY300" s="176" t="s">
        <v>1317</v>
      </c>
      <c r="BE300" s="276">
        <f>IF(N300="základní",J300,0)</f>
        <v>0</v>
      </c>
      <c r="BF300" s="276">
        <f>IF(N300="snížená",J300,0)</f>
        <v>0</v>
      </c>
      <c r="BG300" s="276">
        <f>IF(N300="zákl. přenesená",J300,0)</f>
        <v>0</v>
      </c>
      <c r="BH300" s="276">
        <f>IF(N300="sníž. přenesená",J300,0)</f>
        <v>0</v>
      </c>
      <c r="BI300" s="276">
        <f>IF(N300="nulová",J300,0)</f>
        <v>0</v>
      </c>
      <c r="BJ300" s="176" t="s">
        <v>1196</v>
      </c>
      <c r="BK300" s="276">
        <f>ROUND(I300*H300,2)</f>
        <v>0</v>
      </c>
      <c r="BL300" s="176" t="s">
        <v>1393</v>
      </c>
      <c r="BM300" s="176" t="s">
        <v>804</v>
      </c>
    </row>
    <row r="301" spans="2:47" s="186" customFormat="1" ht="13.5">
      <c r="B301" s="187"/>
      <c r="D301" s="277" t="s">
        <v>1326</v>
      </c>
      <c r="F301" s="278" t="s">
        <v>805</v>
      </c>
      <c r="I301" s="92"/>
      <c r="L301" s="187"/>
      <c r="M301" s="279"/>
      <c r="N301" s="188"/>
      <c r="O301" s="188"/>
      <c r="P301" s="188"/>
      <c r="Q301" s="188"/>
      <c r="R301" s="188"/>
      <c r="S301" s="188"/>
      <c r="T301" s="280"/>
      <c r="AT301" s="176" t="s">
        <v>1326</v>
      </c>
      <c r="AU301" s="176" t="s">
        <v>1257</v>
      </c>
    </row>
    <row r="302" spans="2:51" s="311" customFormat="1" ht="13.5">
      <c r="B302" s="310"/>
      <c r="D302" s="277" t="s">
        <v>1334</v>
      </c>
      <c r="E302" s="312" t="s">
        <v>1177</v>
      </c>
      <c r="F302" s="313" t="s">
        <v>714</v>
      </c>
      <c r="H302" s="312" t="s">
        <v>1177</v>
      </c>
      <c r="I302" s="96"/>
      <c r="L302" s="310"/>
      <c r="M302" s="314"/>
      <c r="N302" s="315"/>
      <c r="O302" s="315"/>
      <c r="P302" s="315"/>
      <c r="Q302" s="315"/>
      <c r="R302" s="315"/>
      <c r="S302" s="315"/>
      <c r="T302" s="316"/>
      <c r="AT302" s="312" t="s">
        <v>1334</v>
      </c>
      <c r="AU302" s="312" t="s">
        <v>1257</v>
      </c>
      <c r="AV302" s="311" t="s">
        <v>1196</v>
      </c>
      <c r="AW302" s="311" t="s">
        <v>1211</v>
      </c>
      <c r="AX302" s="311" t="s">
        <v>1248</v>
      </c>
      <c r="AY302" s="312" t="s">
        <v>1317</v>
      </c>
    </row>
    <row r="303" spans="2:51" s="282" customFormat="1" ht="13.5">
      <c r="B303" s="281"/>
      <c r="D303" s="277" t="s">
        <v>1334</v>
      </c>
      <c r="E303" s="283" t="s">
        <v>1177</v>
      </c>
      <c r="F303" s="284" t="s">
        <v>806</v>
      </c>
      <c r="H303" s="285">
        <v>15.826</v>
      </c>
      <c r="I303" s="93"/>
      <c r="L303" s="281"/>
      <c r="M303" s="286"/>
      <c r="N303" s="287"/>
      <c r="O303" s="287"/>
      <c r="P303" s="287"/>
      <c r="Q303" s="287"/>
      <c r="R303" s="287"/>
      <c r="S303" s="287"/>
      <c r="T303" s="288"/>
      <c r="AT303" s="283" t="s">
        <v>1334</v>
      </c>
      <c r="AU303" s="283" t="s">
        <v>1257</v>
      </c>
      <c r="AV303" s="282" t="s">
        <v>1257</v>
      </c>
      <c r="AW303" s="282" t="s">
        <v>1211</v>
      </c>
      <c r="AX303" s="282" t="s">
        <v>1248</v>
      </c>
      <c r="AY303" s="283" t="s">
        <v>1317</v>
      </c>
    </row>
    <row r="304" spans="2:51" s="311" customFormat="1" ht="13.5">
      <c r="B304" s="310"/>
      <c r="D304" s="277" t="s">
        <v>1334</v>
      </c>
      <c r="E304" s="312" t="s">
        <v>1177</v>
      </c>
      <c r="F304" s="313" t="s">
        <v>716</v>
      </c>
      <c r="H304" s="312" t="s">
        <v>1177</v>
      </c>
      <c r="I304" s="96"/>
      <c r="L304" s="310"/>
      <c r="M304" s="314"/>
      <c r="N304" s="315"/>
      <c r="O304" s="315"/>
      <c r="P304" s="315"/>
      <c r="Q304" s="315"/>
      <c r="R304" s="315"/>
      <c r="S304" s="315"/>
      <c r="T304" s="316"/>
      <c r="AT304" s="312" t="s">
        <v>1334</v>
      </c>
      <c r="AU304" s="312" t="s">
        <v>1257</v>
      </c>
      <c r="AV304" s="311" t="s">
        <v>1196</v>
      </c>
      <c r="AW304" s="311" t="s">
        <v>1211</v>
      </c>
      <c r="AX304" s="311" t="s">
        <v>1248</v>
      </c>
      <c r="AY304" s="312" t="s">
        <v>1317</v>
      </c>
    </row>
    <row r="305" spans="2:51" s="282" customFormat="1" ht="13.5">
      <c r="B305" s="281"/>
      <c r="D305" s="277" t="s">
        <v>1334</v>
      </c>
      <c r="E305" s="283" t="s">
        <v>1177</v>
      </c>
      <c r="F305" s="284" t="s">
        <v>807</v>
      </c>
      <c r="H305" s="285">
        <v>19.782</v>
      </c>
      <c r="I305" s="93"/>
      <c r="L305" s="281"/>
      <c r="M305" s="286"/>
      <c r="N305" s="287"/>
      <c r="O305" s="287"/>
      <c r="P305" s="287"/>
      <c r="Q305" s="287"/>
      <c r="R305" s="287"/>
      <c r="S305" s="287"/>
      <c r="T305" s="288"/>
      <c r="AT305" s="283" t="s">
        <v>1334</v>
      </c>
      <c r="AU305" s="283" t="s">
        <v>1257</v>
      </c>
      <c r="AV305" s="282" t="s">
        <v>1257</v>
      </c>
      <c r="AW305" s="282" t="s">
        <v>1211</v>
      </c>
      <c r="AX305" s="282" t="s">
        <v>1248</v>
      </c>
      <c r="AY305" s="283" t="s">
        <v>1317</v>
      </c>
    </row>
    <row r="306" spans="2:51" s="311" customFormat="1" ht="13.5">
      <c r="B306" s="310"/>
      <c r="D306" s="277" t="s">
        <v>1334</v>
      </c>
      <c r="E306" s="312" t="s">
        <v>1177</v>
      </c>
      <c r="F306" s="313" t="s">
        <v>808</v>
      </c>
      <c r="H306" s="312" t="s">
        <v>1177</v>
      </c>
      <c r="I306" s="96"/>
      <c r="L306" s="310"/>
      <c r="M306" s="314"/>
      <c r="N306" s="315"/>
      <c r="O306" s="315"/>
      <c r="P306" s="315"/>
      <c r="Q306" s="315"/>
      <c r="R306" s="315"/>
      <c r="S306" s="315"/>
      <c r="T306" s="316"/>
      <c r="AT306" s="312" t="s">
        <v>1334</v>
      </c>
      <c r="AU306" s="312" t="s">
        <v>1257</v>
      </c>
      <c r="AV306" s="311" t="s">
        <v>1196</v>
      </c>
      <c r="AW306" s="311" t="s">
        <v>1211</v>
      </c>
      <c r="AX306" s="311" t="s">
        <v>1248</v>
      </c>
      <c r="AY306" s="312" t="s">
        <v>1317</v>
      </c>
    </row>
    <row r="307" spans="2:51" s="282" customFormat="1" ht="13.5">
      <c r="B307" s="281"/>
      <c r="D307" s="277" t="s">
        <v>1334</v>
      </c>
      <c r="E307" s="283" t="s">
        <v>1177</v>
      </c>
      <c r="F307" s="284" t="s">
        <v>809</v>
      </c>
      <c r="H307" s="285">
        <v>25.92</v>
      </c>
      <c r="I307" s="93"/>
      <c r="L307" s="281"/>
      <c r="M307" s="286"/>
      <c r="N307" s="287"/>
      <c r="O307" s="287"/>
      <c r="P307" s="287"/>
      <c r="Q307" s="287"/>
      <c r="R307" s="287"/>
      <c r="S307" s="287"/>
      <c r="T307" s="288"/>
      <c r="AT307" s="283" t="s">
        <v>1334</v>
      </c>
      <c r="AU307" s="283" t="s">
        <v>1257</v>
      </c>
      <c r="AV307" s="282" t="s">
        <v>1257</v>
      </c>
      <c r="AW307" s="282" t="s">
        <v>1211</v>
      </c>
      <c r="AX307" s="282" t="s">
        <v>1248</v>
      </c>
      <c r="AY307" s="283" t="s">
        <v>1317</v>
      </c>
    </row>
    <row r="308" spans="2:51" s="290" customFormat="1" ht="13.5">
      <c r="B308" s="289"/>
      <c r="D308" s="277" t="s">
        <v>1334</v>
      </c>
      <c r="E308" s="291" t="s">
        <v>1177</v>
      </c>
      <c r="F308" s="292" t="s">
        <v>1338</v>
      </c>
      <c r="H308" s="293">
        <v>61.528</v>
      </c>
      <c r="I308" s="94"/>
      <c r="L308" s="289"/>
      <c r="M308" s="294"/>
      <c r="N308" s="295"/>
      <c r="O308" s="295"/>
      <c r="P308" s="295"/>
      <c r="Q308" s="295"/>
      <c r="R308" s="295"/>
      <c r="S308" s="295"/>
      <c r="T308" s="296"/>
      <c r="AT308" s="291" t="s">
        <v>1334</v>
      </c>
      <c r="AU308" s="291" t="s">
        <v>1257</v>
      </c>
      <c r="AV308" s="290" t="s">
        <v>1324</v>
      </c>
      <c r="AW308" s="290" t="s">
        <v>1211</v>
      </c>
      <c r="AX308" s="290" t="s">
        <v>1196</v>
      </c>
      <c r="AY308" s="291" t="s">
        <v>1317</v>
      </c>
    </row>
    <row r="309" spans="2:65" s="186" customFormat="1" ht="16.5" customHeight="1">
      <c r="B309" s="187"/>
      <c r="C309" s="297" t="s">
        <v>1594</v>
      </c>
      <c r="D309" s="297" t="s">
        <v>1382</v>
      </c>
      <c r="E309" s="298" t="s">
        <v>810</v>
      </c>
      <c r="F309" s="299" t="s">
        <v>811</v>
      </c>
      <c r="G309" s="300" t="s">
        <v>1642</v>
      </c>
      <c r="H309" s="301">
        <v>0.015</v>
      </c>
      <c r="I309" s="95"/>
      <c r="J309" s="302">
        <f>ROUND(I309*H309,2)</f>
        <v>0</v>
      </c>
      <c r="K309" s="299" t="s">
        <v>1323</v>
      </c>
      <c r="L309" s="303"/>
      <c r="M309" s="304" t="s">
        <v>1177</v>
      </c>
      <c r="N309" s="305" t="s">
        <v>1219</v>
      </c>
      <c r="O309" s="188"/>
      <c r="P309" s="274">
        <f>O309*H309</f>
        <v>0</v>
      </c>
      <c r="Q309" s="274">
        <v>1</v>
      </c>
      <c r="R309" s="274">
        <f>Q309*H309</f>
        <v>0.015</v>
      </c>
      <c r="S309" s="274">
        <v>0</v>
      </c>
      <c r="T309" s="275">
        <f>S309*H309</f>
        <v>0</v>
      </c>
      <c r="AR309" s="176" t="s">
        <v>1467</v>
      </c>
      <c r="AT309" s="176" t="s">
        <v>1382</v>
      </c>
      <c r="AU309" s="176" t="s">
        <v>1257</v>
      </c>
      <c r="AY309" s="176" t="s">
        <v>1317</v>
      </c>
      <c r="BE309" s="276">
        <f>IF(N309="základní",J309,0)</f>
        <v>0</v>
      </c>
      <c r="BF309" s="276">
        <f>IF(N309="snížená",J309,0)</f>
        <v>0</v>
      </c>
      <c r="BG309" s="276">
        <f>IF(N309="zákl. přenesená",J309,0)</f>
        <v>0</v>
      </c>
      <c r="BH309" s="276">
        <f>IF(N309="sníž. přenesená",J309,0)</f>
        <v>0</v>
      </c>
      <c r="BI309" s="276">
        <f>IF(N309="nulová",J309,0)</f>
        <v>0</v>
      </c>
      <c r="BJ309" s="176" t="s">
        <v>1196</v>
      </c>
      <c r="BK309" s="276">
        <f>ROUND(I309*H309,2)</f>
        <v>0</v>
      </c>
      <c r="BL309" s="176" t="s">
        <v>1393</v>
      </c>
      <c r="BM309" s="176" t="s">
        <v>812</v>
      </c>
    </row>
    <row r="310" spans="2:47" s="186" customFormat="1" ht="13.5">
      <c r="B310" s="187"/>
      <c r="D310" s="277" t="s">
        <v>1326</v>
      </c>
      <c r="F310" s="278" t="s">
        <v>813</v>
      </c>
      <c r="I310" s="92"/>
      <c r="L310" s="187"/>
      <c r="M310" s="279"/>
      <c r="N310" s="188"/>
      <c r="O310" s="188"/>
      <c r="P310" s="188"/>
      <c r="Q310" s="188"/>
      <c r="R310" s="188"/>
      <c r="S310" s="188"/>
      <c r="T310" s="280"/>
      <c r="AT310" s="176" t="s">
        <v>1326</v>
      </c>
      <c r="AU310" s="176" t="s">
        <v>1257</v>
      </c>
    </row>
    <row r="311" spans="2:51" s="282" customFormat="1" ht="13.5">
      <c r="B311" s="281"/>
      <c r="D311" s="277" t="s">
        <v>1334</v>
      </c>
      <c r="E311" s="283" t="s">
        <v>1177</v>
      </c>
      <c r="F311" s="284" t="s">
        <v>814</v>
      </c>
      <c r="H311" s="285">
        <v>0.015</v>
      </c>
      <c r="I311" s="93"/>
      <c r="L311" s="281"/>
      <c r="M311" s="286"/>
      <c r="N311" s="287"/>
      <c r="O311" s="287"/>
      <c r="P311" s="287"/>
      <c r="Q311" s="287"/>
      <c r="R311" s="287"/>
      <c r="S311" s="287"/>
      <c r="T311" s="288"/>
      <c r="AT311" s="283" t="s">
        <v>1334</v>
      </c>
      <c r="AU311" s="283" t="s">
        <v>1257</v>
      </c>
      <c r="AV311" s="282" t="s">
        <v>1257</v>
      </c>
      <c r="AW311" s="282" t="s">
        <v>1211</v>
      </c>
      <c r="AX311" s="282" t="s">
        <v>1248</v>
      </c>
      <c r="AY311" s="283" t="s">
        <v>1317</v>
      </c>
    </row>
    <row r="312" spans="2:65" s="186" customFormat="1" ht="16.5" customHeight="1">
      <c r="B312" s="187"/>
      <c r="C312" s="266" t="s">
        <v>1597</v>
      </c>
      <c r="D312" s="266" t="s">
        <v>1319</v>
      </c>
      <c r="E312" s="267" t="s">
        <v>802</v>
      </c>
      <c r="F312" s="268" t="s">
        <v>803</v>
      </c>
      <c r="G312" s="269" t="s">
        <v>1322</v>
      </c>
      <c r="H312" s="270">
        <v>123.056</v>
      </c>
      <c r="I312" s="91"/>
      <c r="J312" s="271">
        <f>ROUND(I312*H312,2)</f>
        <v>0</v>
      </c>
      <c r="K312" s="268" t="s">
        <v>1323</v>
      </c>
      <c r="L312" s="187"/>
      <c r="M312" s="272" t="s">
        <v>1177</v>
      </c>
      <c r="N312" s="273" t="s">
        <v>1219</v>
      </c>
      <c r="O312" s="188"/>
      <c r="P312" s="274">
        <f>O312*H312</f>
        <v>0</v>
      </c>
      <c r="Q312" s="274">
        <v>0</v>
      </c>
      <c r="R312" s="274">
        <f>Q312*H312</f>
        <v>0</v>
      </c>
      <c r="S312" s="274">
        <v>0</v>
      </c>
      <c r="T312" s="275">
        <f>S312*H312</f>
        <v>0</v>
      </c>
      <c r="AR312" s="176" t="s">
        <v>1393</v>
      </c>
      <c r="AT312" s="176" t="s">
        <v>1319</v>
      </c>
      <c r="AU312" s="176" t="s">
        <v>1257</v>
      </c>
      <c r="AY312" s="176" t="s">
        <v>1317</v>
      </c>
      <c r="BE312" s="276">
        <f>IF(N312="základní",J312,0)</f>
        <v>0</v>
      </c>
      <c r="BF312" s="276">
        <f>IF(N312="snížená",J312,0)</f>
        <v>0</v>
      </c>
      <c r="BG312" s="276">
        <f>IF(N312="zákl. přenesená",J312,0)</f>
        <v>0</v>
      </c>
      <c r="BH312" s="276">
        <f>IF(N312="sníž. přenesená",J312,0)</f>
        <v>0</v>
      </c>
      <c r="BI312" s="276">
        <f>IF(N312="nulová",J312,0)</f>
        <v>0</v>
      </c>
      <c r="BJ312" s="176" t="s">
        <v>1196</v>
      </c>
      <c r="BK312" s="276">
        <f>ROUND(I312*H312,2)</f>
        <v>0</v>
      </c>
      <c r="BL312" s="176" t="s">
        <v>1393</v>
      </c>
      <c r="BM312" s="176" t="s">
        <v>815</v>
      </c>
    </row>
    <row r="313" spans="2:47" s="186" customFormat="1" ht="13.5">
      <c r="B313" s="187"/>
      <c r="D313" s="277" t="s">
        <v>1326</v>
      </c>
      <c r="F313" s="278" t="s">
        <v>805</v>
      </c>
      <c r="I313" s="92"/>
      <c r="L313" s="187"/>
      <c r="M313" s="279"/>
      <c r="N313" s="188"/>
      <c r="O313" s="188"/>
      <c r="P313" s="188"/>
      <c r="Q313" s="188"/>
      <c r="R313" s="188"/>
      <c r="S313" s="188"/>
      <c r="T313" s="280"/>
      <c r="AT313" s="176" t="s">
        <v>1326</v>
      </c>
      <c r="AU313" s="176" t="s">
        <v>1257</v>
      </c>
    </row>
    <row r="314" spans="2:51" s="282" customFormat="1" ht="13.5">
      <c r="B314" s="281"/>
      <c r="D314" s="277" t="s">
        <v>1334</v>
      </c>
      <c r="E314" s="283" t="s">
        <v>1177</v>
      </c>
      <c r="F314" s="284" t="s">
        <v>816</v>
      </c>
      <c r="H314" s="285">
        <v>123.056</v>
      </c>
      <c r="I314" s="93"/>
      <c r="L314" s="281"/>
      <c r="M314" s="286"/>
      <c r="N314" s="287"/>
      <c r="O314" s="287"/>
      <c r="P314" s="287"/>
      <c r="Q314" s="287"/>
      <c r="R314" s="287"/>
      <c r="S314" s="287"/>
      <c r="T314" s="288"/>
      <c r="AT314" s="283" t="s">
        <v>1334</v>
      </c>
      <c r="AU314" s="283" t="s">
        <v>1257</v>
      </c>
      <c r="AV314" s="282" t="s">
        <v>1257</v>
      </c>
      <c r="AW314" s="282" t="s">
        <v>1211</v>
      </c>
      <c r="AX314" s="282" t="s">
        <v>1248</v>
      </c>
      <c r="AY314" s="283" t="s">
        <v>1317</v>
      </c>
    </row>
    <row r="315" spans="2:51" s="290" customFormat="1" ht="13.5">
      <c r="B315" s="289"/>
      <c r="D315" s="277" t="s">
        <v>1334</v>
      </c>
      <c r="E315" s="291" t="s">
        <v>1177</v>
      </c>
      <c r="F315" s="292" t="s">
        <v>1338</v>
      </c>
      <c r="H315" s="293">
        <v>123.056</v>
      </c>
      <c r="I315" s="94"/>
      <c r="L315" s="289"/>
      <c r="M315" s="294"/>
      <c r="N315" s="295"/>
      <c r="O315" s="295"/>
      <c r="P315" s="295"/>
      <c r="Q315" s="295"/>
      <c r="R315" s="295"/>
      <c r="S315" s="295"/>
      <c r="T315" s="296"/>
      <c r="AT315" s="291" t="s">
        <v>1334</v>
      </c>
      <c r="AU315" s="291" t="s">
        <v>1257</v>
      </c>
      <c r="AV315" s="290" t="s">
        <v>1324</v>
      </c>
      <c r="AW315" s="290" t="s">
        <v>1211</v>
      </c>
      <c r="AX315" s="290" t="s">
        <v>1196</v>
      </c>
      <c r="AY315" s="291" t="s">
        <v>1317</v>
      </c>
    </row>
    <row r="316" spans="2:65" s="186" customFormat="1" ht="16.5" customHeight="1">
      <c r="B316" s="187"/>
      <c r="C316" s="297" t="s">
        <v>1600</v>
      </c>
      <c r="D316" s="297" t="s">
        <v>1382</v>
      </c>
      <c r="E316" s="298" t="s">
        <v>817</v>
      </c>
      <c r="F316" s="299" t="s">
        <v>818</v>
      </c>
      <c r="G316" s="300" t="s">
        <v>1642</v>
      </c>
      <c r="H316" s="301">
        <v>0.135</v>
      </c>
      <c r="I316" s="95"/>
      <c r="J316" s="302">
        <f>ROUND(I316*H316,2)</f>
        <v>0</v>
      </c>
      <c r="K316" s="299" t="s">
        <v>1323</v>
      </c>
      <c r="L316" s="303"/>
      <c r="M316" s="304" t="s">
        <v>1177</v>
      </c>
      <c r="N316" s="305" t="s">
        <v>1219</v>
      </c>
      <c r="O316" s="188"/>
      <c r="P316" s="274">
        <f>O316*H316</f>
        <v>0</v>
      </c>
      <c r="Q316" s="274">
        <v>1</v>
      </c>
      <c r="R316" s="274">
        <f>Q316*H316</f>
        <v>0.135</v>
      </c>
      <c r="S316" s="274">
        <v>0</v>
      </c>
      <c r="T316" s="275">
        <f>S316*H316</f>
        <v>0</v>
      </c>
      <c r="AR316" s="176" t="s">
        <v>1467</v>
      </c>
      <c r="AT316" s="176" t="s">
        <v>1382</v>
      </c>
      <c r="AU316" s="176" t="s">
        <v>1257</v>
      </c>
      <c r="AY316" s="176" t="s">
        <v>1317</v>
      </c>
      <c r="BE316" s="276">
        <f>IF(N316="základní",J316,0)</f>
        <v>0</v>
      </c>
      <c r="BF316" s="276">
        <f>IF(N316="snížená",J316,0)</f>
        <v>0</v>
      </c>
      <c r="BG316" s="276">
        <f>IF(N316="zákl. přenesená",J316,0)</f>
        <v>0</v>
      </c>
      <c r="BH316" s="276">
        <f>IF(N316="sníž. přenesená",J316,0)</f>
        <v>0</v>
      </c>
      <c r="BI316" s="276">
        <f>IF(N316="nulová",J316,0)</f>
        <v>0</v>
      </c>
      <c r="BJ316" s="176" t="s">
        <v>1196</v>
      </c>
      <c r="BK316" s="276">
        <f>ROUND(I316*H316,2)</f>
        <v>0</v>
      </c>
      <c r="BL316" s="176" t="s">
        <v>1393</v>
      </c>
      <c r="BM316" s="176" t="s">
        <v>819</v>
      </c>
    </row>
    <row r="317" spans="2:47" s="186" customFormat="1" ht="13.5">
      <c r="B317" s="187"/>
      <c r="D317" s="277" t="s">
        <v>1326</v>
      </c>
      <c r="F317" s="278" t="s">
        <v>820</v>
      </c>
      <c r="I317" s="92"/>
      <c r="L317" s="187"/>
      <c r="M317" s="279"/>
      <c r="N317" s="188"/>
      <c r="O317" s="188"/>
      <c r="P317" s="188"/>
      <c r="Q317" s="188"/>
      <c r="R317" s="188"/>
      <c r="S317" s="188"/>
      <c r="T317" s="280"/>
      <c r="AT317" s="176" t="s">
        <v>1326</v>
      </c>
      <c r="AU317" s="176" t="s">
        <v>1257</v>
      </c>
    </row>
    <row r="318" spans="2:51" s="282" customFormat="1" ht="13.5">
      <c r="B318" s="281"/>
      <c r="D318" s="277" t="s">
        <v>1334</v>
      </c>
      <c r="E318" s="283" t="s">
        <v>1177</v>
      </c>
      <c r="F318" s="284" t="s">
        <v>821</v>
      </c>
      <c r="H318" s="285">
        <v>0.135</v>
      </c>
      <c r="I318" s="93"/>
      <c r="L318" s="281"/>
      <c r="M318" s="286"/>
      <c r="N318" s="287"/>
      <c r="O318" s="287"/>
      <c r="P318" s="287"/>
      <c r="Q318" s="287"/>
      <c r="R318" s="287"/>
      <c r="S318" s="287"/>
      <c r="T318" s="288"/>
      <c r="AT318" s="283" t="s">
        <v>1334</v>
      </c>
      <c r="AU318" s="283" t="s">
        <v>1257</v>
      </c>
      <c r="AV318" s="282" t="s">
        <v>1257</v>
      </c>
      <c r="AW318" s="282" t="s">
        <v>1211</v>
      </c>
      <c r="AX318" s="282" t="s">
        <v>1248</v>
      </c>
      <c r="AY318" s="283" t="s">
        <v>1317</v>
      </c>
    </row>
    <row r="319" spans="2:65" s="186" customFormat="1" ht="25.5" customHeight="1">
      <c r="B319" s="187"/>
      <c r="C319" s="266" t="s">
        <v>1604</v>
      </c>
      <c r="D319" s="266" t="s">
        <v>1319</v>
      </c>
      <c r="E319" s="267" t="s">
        <v>822</v>
      </c>
      <c r="F319" s="268" t="s">
        <v>823</v>
      </c>
      <c r="G319" s="269" t="s">
        <v>1642</v>
      </c>
      <c r="H319" s="270">
        <v>0.181</v>
      </c>
      <c r="I319" s="91"/>
      <c r="J319" s="271">
        <f>ROUND(I319*H319,2)</f>
        <v>0</v>
      </c>
      <c r="K319" s="268" t="s">
        <v>1323</v>
      </c>
      <c r="L319" s="187"/>
      <c r="M319" s="272" t="s">
        <v>1177</v>
      </c>
      <c r="N319" s="273" t="s">
        <v>1219</v>
      </c>
      <c r="O319" s="188"/>
      <c r="P319" s="274">
        <f>O319*H319</f>
        <v>0</v>
      </c>
      <c r="Q319" s="274">
        <v>0</v>
      </c>
      <c r="R319" s="274">
        <f>Q319*H319</f>
        <v>0</v>
      </c>
      <c r="S319" s="274">
        <v>0</v>
      </c>
      <c r="T319" s="275">
        <f>S319*H319</f>
        <v>0</v>
      </c>
      <c r="AR319" s="176" t="s">
        <v>1393</v>
      </c>
      <c r="AT319" s="176" t="s">
        <v>1319</v>
      </c>
      <c r="AU319" s="176" t="s">
        <v>1257</v>
      </c>
      <c r="AY319" s="176" t="s">
        <v>1317</v>
      </c>
      <c r="BE319" s="276">
        <f>IF(N319="základní",J319,0)</f>
        <v>0</v>
      </c>
      <c r="BF319" s="276">
        <f>IF(N319="snížená",J319,0)</f>
        <v>0</v>
      </c>
      <c r="BG319" s="276">
        <f>IF(N319="zákl. přenesená",J319,0)</f>
        <v>0</v>
      </c>
      <c r="BH319" s="276">
        <f>IF(N319="sníž. přenesená",J319,0)</f>
        <v>0</v>
      </c>
      <c r="BI319" s="276">
        <f>IF(N319="nulová",J319,0)</f>
        <v>0</v>
      </c>
      <c r="BJ319" s="176" t="s">
        <v>1196</v>
      </c>
      <c r="BK319" s="276">
        <f>ROUND(I319*H319,2)</f>
        <v>0</v>
      </c>
      <c r="BL319" s="176" t="s">
        <v>1393</v>
      </c>
      <c r="BM319" s="176" t="s">
        <v>824</v>
      </c>
    </row>
    <row r="320" spans="2:47" s="186" customFormat="1" ht="13.5">
      <c r="B320" s="187"/>
      <c r="D320" s="277" t="s">
        <v>1326</v>
      </c>
      <c r="F320" s="278" t="s">
        <v>825</v>
      </c>
      <c r="I320" s="92"/>
      <c r="L320" s="187"/>
      <c r="M320" s="279"/>
      <c r="N320" s="188"/>
      <c r="O320" s="188"/>
      <c r="P320" s="188"/>
      <c r="Q320" s="188"/>
      <c r="R320" s="188"/>
      <c r="S320" s="188"/>
      <c r="T320" s="280"/>
      <c r="AT320" s="176" t="s">
        <v>1326</v>
      </c>
      <c r="AU320" s="176" t="s">
        <v>1257</v>
      </c>
    </row>
    <row r="321" spans="2:63" s="254" customFormat="1" ht="29.85" customHeight="1">
      <c r="B321" s="253"/>
      <c r="D321" s="255" t="s">
        <v>1247</v>
      </c>
      <c r="E321" s="264" t="s">
        <v>826</v>
      </c>
      <c r="F321" s="264" t="s">
        <v>827</v>
      </c>
      <c r="I321" s="90"/>
      <c r="J321" s="265">
        <f>BK321</f>
        <v>0</v>
      </c>
      <c r="L321" s="253"/>
      <c r="M321" s="258"/>
      <c r="N321" s="259"/>
      <c r="O321" s="259"/>
      <c r="P321" s="260">
        <f>SUM(P322:P341)</f>
        <v>0</v>
      </c>
      <c r="Q321" s="259"/>
      <c r="R321" s="260">
        <f>SUM(R322:R341)</f>
        <v>0.06771000000000002</v>
      </c>
      <c r="S321" s="259"/>
      <c r="T321" s="261">
        <f>SUM(T322:T341)</f>
        <v>0</v>
      </c>
      <c r="AR321" s="255" t="s">
        <v>1257</v>
      </c>
      <c r="AT321" s="262" t="s">
        <v>1247</v>
      </c>
      <c r="AU321" s="262" t="s">
        <v>1196</v>
      </c>
      <c r="AY321" s="255" t="s">
        <v>1317</v>
      </c>
      <c r="BK321" s="263">
        <f>SUM(BK322:BK341)</f>
        <v>0</v>
      </c>
    </row>
    <row r="322" spans="2:65" s="186" customFormat="1" ht="16.5" customHeight="1">
      <c r="B322" s="187"/>
      <c r="C322" s="266" t="s">
        <v>1608</v>
      </c>
      <c r="D322" s="266" t="s">
        <v>1319</v>
      </c>
      <c r="E322" s="267" t="s">
        <v>828</v>
      </c>
      <c r="F322" s="268" t="s">
        <v>829</v>
      </c>
      <c r="G322" s="269" t="s">
        <v>1432</v>
      </c>
      <c r="H322" s="270">
        <v>15</v>
      </c>
      <c r="I322" s="91"/>
      <c r="J322" s="271">
        <f>ROUND(I322*H322,2)</f>
        <v>0</v>
      </c>
      <c r="K322" s="268" t="s">
        <v>1323</v>
      </c>
      <c r="L322" s="187"/>
      <c r="M322" s="272" t="s">
        <v>1177</v>
      </c>
      <c r="N322" s="273" t="s">
        <v>1219</v>
      </c>
      <c r="O322" s="188"/>
      <c r="P322" s="274">
        <f>O322*H322</f>
        <v>0</v>
      </c>
      <c r="Q322" s="274">
        <v>0.00451</v>
      </c>
      <c r="R322" s="274">
        <f>Q322*H322</f>
        <v>0.06765</v>
      </c>
      <c r="S322" s="274">
        <v>0</v>
      </c>
      <c r="T322" s="275">
        <f>S322*H322</f>
        <v>0</v>
      </c>
      <c r="AR322" s="176" t="s">
        <v>1393</v>
      </c>
      <c r="AT322" s="176" t="s">
        <v>1319</v>
      </c>
      <c r="AU322" s="176" t="s">
        <v>1257</v>
      </c>
      <c r="AY322" s="176" t="s">
        <v>1317</v>
      </c>
      <c r="BE322" s="276">
        <f>IF(N322="základní",J322,0)</f>
        <v>0</v>
      </c>
      <c r="BF322" s="276">
        <f>IF(N322="snížená",J322,0)</f>
        <v>0</v>
      </c>
      <c r="BG322" s="276">
        <f>IF(N322="zákl. přenesená",J322,0)</f>
        <v>0</v>
      </c>
      <c r="BH322" s="276">
        <f>IF(N322="sníž. přenesená",J322,0)</f>
        <v>0</v>
      </c>
      <c r="BI322" s="276">
        <f>IF(N322="nulová",J322,0)</f>
        <v>0</v>
      </c>
      <c r="BJ322" s="176" t="s">
        <v>1196</v>
      </c>
      <c r="BK322" s="276">
        <f>ROUND(I322*H322,2)</f>
        <v>0</v>
      </c>
      <c r="BL322" s="176" t="s">
        <v>1393</v>
      </c>
      <c r="BM322" s="176" t="s">
        <v>830</v>
      </c>
    </row>
    <row r="323" spans="2:47" s="186" customFormat="1" ht="13.5">
      <c r="B323" s="187"/>
      <c r="D323" s="277" t="s">
        <v>1326</v>
      </c>
      <c r="F323" s="278" t="s">
        <v>831</v>
      </c>
      <c r="I323" s="92"/>
      <c r="L323" s="187"/>
      <c r="M323" s="279"/>
      <c r="N323" s="188"/>
      <c r="O323" s="188"/>
      <c r="P323" s="188"/>
      <c r="Q323" s="188"/>
      <c r="R323" s="188"/>
      <c r="S323" s="188"/>
      <c r="T323" s="280"/>
      <c r="AT323" s="176" t="s">
        <v>1326</v>
      </c>
      <c r="AU323" s="176" t="s">
        <v>1257</v>
      </c>
    </row>
    <row r="324" spans="2:65" s="186" customFormat="1" ht="16.5" customHeight="1">
      <c r="B324" s="187"/>
      <c r="C324" s="266" t="s">
        <v>1615</v>
      </c>
      <c r="D324" s="266" t="s">
        <v>1319</v>
      </c>
      <c r="E324" s="267" t="s">
        <v>832</v>
      </c>
      <c r="F324" s="268" t="s">
        <v>833</v>
      </c>
      <c r="G324" s="269" t="s">
        <v>1391</v>
      </c>
      <c r="H324" s="270">
        <v>1</v>
      </c>
      <c r="I324" s="91"/>
      <c r="J324" s="271">
        <f>ROUND(I324*H324,2)</f>
        <v>0</v>
      </c>
      <c r="K324" s="268" t="s">
        <v>1323</v>
      </c>
      <c r="L324" s="187"/>
      <c r="M324" s="272" t="s">
        <v>1177</v>
      </c>
      <c r="N324" s="273" t="s">
        <v>1219</v>
      </c>
      <c r="O324" s="188"/>
      <c r="P324" s="274">
        <f>O324*H324</f>
        <v>0</v>
      </c>
      <c r="Q324" s="274">
        <v>2E-05</v>
      </c>
      <c r="R324" s="274">
        <f>Q324*H324</f>
        <v>2E-05</v>
      </c>
      <c r="S324" s="274">
        <v>0</v>
      </c>
      <c r="T324" s="275">
        <f>S324*H324</f>
        <v>0</v>
      </c>
      <c r="AR324" s="176" t="s">
        <v>1393</v>
      </c>
      <c r="AT324" s="176" t="s">
        <v>1319</v>
      </c>
      <c r="AU324" s="176" t="s">
        <v>1257</v>
      </c>
      <c r="AY324" s="176" t="s">
        <v>1317</v>
      </c>
      <c r="BE324" s="276">
        <f>IF(N324="základní",J324,0)</f>
        <v>0</v>
      </c>
      <c r="BF324" s="276">
        <f>IF(N324="snížená",J324,0)</f>
        <v>0</v>
      </c>
      <c r="BG324" s="276">
        <f>IF(N324="zákl. přenesená",J324,0)</f>
        <v>0</v>
      </c>
      <c r="BH324" s="276">
        <f>IF(N324="sníž. přenesená",J324,0)</f>
        <v>0</v>
      </c>
      <c r="BI324" s="276">
        <f>IF(N324="nulová",J324,0)</f>
        <v>0</v>
      </c>
      <c r="BJ324" s="176" t="s">
        <v>1196</v>
      </c>
      <c r="BK324" s="276">
        <f>ROUND(I324*H324,2)</f>
        <v>0</v>
      </c>
      <c r="BL324" s="176" t="s">
        <v>1393</v>
      </c>
      <c r="BM324" s="176" t="s">
        <v>834</v>
      </c>
    </row>
    <row r="325" spans="2:47" s="186" customFormat="1" ht="13.5">
      <c r="B325" s="187"/>
      <c r="D325" s="277" t="s">
        <v>1326</v>
      </c>
      <c r="F325" s="278" t="s">
        <v>835</v>
      </c>
      <c r="I325" s="92"/>
      <c r="L325" s="187"/>
      <c r="M325" s="279"/>
      <c r="N325" s="188"/>
      <c r="O325" s="188"/>
      <c r="P325" s="188"/>
      <c r="Q325" s="188"/>
      <c r="R325" s="188"/>
      <c r="S325" s="188"/>
      <c r="T325" s="280"/>
      <c r="AT325" s="176" t="s">
        <v>1326</v>
      </c>
      <c r="AU325" s="176" t="s">
        <v>1257</v>
      </c>
    </row>
    <row r="326" spans="2:65" s="186" customFormat="1" ht="16.5" customHeight="1">
      <c r="B326" s="187"/>
      <c r="C326" s="297" t="s">
        <v>1620</v>
      </c>
      <c r="D326" s="297" t="s">
        <v>1382</v>
      </c>
      <c r="E326" s="298" t="s">
        <v>836</v>
      </c>
      <c r="F326" s="299" t="s">
        <v>837</v>
      </c>
      <c r="G326" s="300" t="s">
        <v>1782</v>
      </c>
      <c r="H326" s="301">
        <v>1</v>
      </c>
      <c r="I326" s="95"/>
      <c r="J326" s="302">
        <f>ROUND(I326*H326,2)</f>
        <v>0</v>
      </c>
      <c r="K326" s="299" t="s">
        <v>1177</v>
      </c>
      <c r="L326" s="303"/>
      <c r="M326" s="304" t="s">
        <v>1177</v>
      </c>
      <c r="N326" s="305" t="s">
        <v>1219</v>
      </c>
      <c r="O326" s="188"/>
      <c r="P326" s="274">
        <f>O326*H326</f>
        <v>0</v>
      </c>
      <c r="Q326" s="274">
        <v>0</v>
      </c>
      <c r="R326" s="274">
        <f>Q326*H326</f>
        <v>0</v>
      </c>
      <c r="S326" s="274">
        <v>0</v>
      </c>
      <c r="T326" s="275">
        <f>S326*H326</f>
        <v>0</v>
      </c>
      <c r="AR326" s="176" t="s">
        <v>1467</v>
      </c>
      <c r="AT326" s="176" t="s">
        <v>1382</v>
      </c>
      <c r="AU326" s="176" t="s">
        <v>1257</v>
      </c>
      <c r="AY326" s="176" t="s">
        <v>1317</v>
      </c>
      <c r="BE326" s="276">
        <f>IF(N326="základní",J326,0)</f>
        <v>0</v>
      </c>
      <c r="BF326" s="276">
        <f>IF(N326="snížená",J326,0)</f>
        <v>0</v>
      </c>
      <c r="BG326" s="276">
        <f>IF(N326="zákl. přenesená",J326,0)</f>
        <v>0</v>
      </c>
      <c r="BH326" s="276">
        <f>IF(N326="sníž. přenesená",J326,0)</f>
        <v>0</v>
      </c>
      <c r="BI326" s="276">
        <f>IF(N326="nulová",J326,0)</f>
        <v>0</v>
      </c>
      <c r="BJ326" s="176" t="s">
        <v>1196</v>
      </c>
      <c r="BK326" s="276">
        <f>ROUND(I326*H326,2)</f>
        <v>0</v>
      </c>
      <c r="BL326" s="176" t="s">
        <v>1393</v>
      </c>
      <c r="BM326" s="176" t="s">
        <v>838</v>
      </c>
    </row>
    <row r="327" spans="2:47" s="186" customFormat="1" ht="13.5">
      <c r="B327" s="187"/>
      <c r="D327" s="277" t="s">
        <v>1326</v>
      </c>
      <c r="F327" s="278" t="s">
        <v>837</v>
      </c>
      <c r="I327" s="92"/>
      <c r="L327" s="187"/>
      <c r="M327" s="279"/>
      <c r="N327" s="188"/>
      <c r="O327" s="188"/>
      <c r="P327" s="188"/>
      <c r="Q327" s="188"/>
      <c r="R327" s="188"/>
      <c r="S327" s="188"/>
      <c r="T327" s="280"/>
      <c r="AT327" s="176" t="s">
        <v>1326</v>
      </c>
      <c r="AU327" s="176" t="s">
        <v>1257</v>
      </c>
    </row>
    <row r="328" spans="2:65" s="186" customFormat="1" ht="16.5" customHeight="1">
      <c r="B328" s="187"/>
      <c r="C328" s="266" t="s">
        <v>1626</v>
      </c>
      <c r="D328" s="266" t="s">
        <v>1319</v>
      </c>
      <c r="E328" s="267" t="s">
        <v>839</v>
      </c>
      <c r="F328" s="268" t="s">
        <v>840</v>
      </c>
      <c r="G328" s="269" t="s">
        <v>1391</v>
      </c>
      <c r="H328" s="270">
        <v>1</v>
      </c>
      <c r="I328" s="91"/>
      <c r="J328" s="271">
        <f>ROUND(I328*H328,2)</f>
        <v>0</v>
      </c>
      <c r="K328" s="268" t="s">
        <v>1323</v>
      </c>
      <c r="L328" s="187"/>
      <c r="M328" s="272" t="s">
        <v>1177</v>
      </c>
      <c r="N328" s="273" t="s">
        <v>1219</v>
      </c>
      <c r="O328" s="188"/>
      <c r="P328" s="274">
        <f>O328*H328</f>
        <v>0</v>
      </c>
      <c r="Q328" s="274">
        <v>2E-05</v>
      </c>
      <c r="R328" s="274">
        <f>Q328*H328</f>
        <v>2E-05</v>
      </c>
      <c r="S328" s="274">
        <v>0</v>
      </c>
      <c r="T328" s="275">
        <f>S328*H328</f>
        <v>0</v>
      </c>
      <c r="AR328" s="176" t="s">
        <v>1393</v>
      </c>
      <c r="AT328" s="176" t="s">
        <v>1319</v>
      </c>
      <c r="AU328" s="176" t="s">
        <v>1257</v>
      </c>
      <c r="AY328" s="176" t="s">
        <v>1317</v>
      </c>
      <c r="BE328" s="276">
        <f>IF(N328="základní",J328,0)</f>
        <v>0</v>
      </c>
      <c r="BF328" s="276">
        <f>IF(N328="snížená",J328,0)</f>
        <v>0</v>
      </c>
      <c r="BG328" s="276">
        <f>IF(N328="zákl. přenesená",J328,0)</f>
        <v>0</v>
      </c>
      <c r="BH328" s="276">
        <f>IF(N328="sníž. přenesená",J328,0)</f>
        <v>0</v>
      </c>
      <c r="BI328" s="276">
        <f>IF(N328="nulová",J328,0)</f>
        <v>0</v>
      </c>
      <c r="BJ328" s="176" t="s">
        <v>1196</v>
      </c>
      <c r="BK328" s="276">
        <f>ROUND(I328*H328,2)</f>
        <v>0</v>
      </c>
      <c r="BL328" s="176" t="s">
        <v>1393</v>
      </c>
      <c r="BM328" s="176" t="s">
        <v>841</v>
      </c>
    </row>
    <row r="329" spans="2:47" s="186" customFormat="1" ht="13.5">
      <c r="B329" s="187"/>
      <c r="D329" s="277" t="s">
        <v>1326</v>
      </c>
      <c r="F329" s="278" t="s">
        <v>842</v>
      </c>
      <c r="I329" s="92"/>
      <c r="L329" s="187"/>
      <c r="M329" s="279"/>
      <c r="N329" s="188"/>
      <c r="O329" s="188"/>
      <c r="P329" s="188"/>
      <c r="Q329" s="188"/>
      <c r="R329" s="188"/>
      <c r="S329" s="188"/>
      <c r="T329" s="280"/>
      <c r="AT329" s="176" t="s">
        <v>1326</v>
      </c>
      <c r="AU329" s="176" t="s">
        <v>1257</v>
      </c>
    </row>
    <row r="330" spans="2:65" s="186" customFormat="1" ht="16.5" customHeight="1">
      <c r="B330" s="187"/>
      <c r="C330" s="297" t="s">
        <v>1632</v>
      </c>
      <c r="D330" s="297" t="s">
        <v>1382</v>
      </c>
      <c r="E330" s="298" t="s">
        <v>843</v>
      </c>
      <c r="F330" s="299" t="s">
        <v>844</v>
      </c>
      <c r="G330" s="300" t="s">
        <v>1782</v>
      </c>
      <c r="H330" s="301">
        <v>1</v>
      </c>
      <c r="I330" s="95"/>
      <c r="J330" s="302">
        <f>ROUND(I330*H330,2)</f>
        <v>0</v>
      </c>
      <c r="K330" s="299" t="s">
        <v>1177</v>
      </c>
      <c r="L330" s="303"/>
      <c r="M330" s="304" t="s">
        <v>1177</v>
      </c>
      <c r="N330" s="305" t="s">
        <v>1219</v>
      </c>
      <c r="O330" s="188"/>
      <c r="P330" s="274">
        <f>O330*H330</f>
        <v>0</v>
      </c>
      <c r="Q330" s="274">
        <v>0</v>
      </c>
      <c r="R330" s="274">
        <f>Q330*H330</f>
        <v>0</v>
      </c>
      <c r="S330" s="274">
        <v>0</v>
      </c>
      <c r="T330" s="275">
        <f>S330*H330</f>
        <v>0</v>
      </c>
      <c r="AR330" s="176" t="s">
        <v>1467</v>
      </c>
      <c r="AT330" s="176" t="s">
        <v>1382</v>
      </c>
      <c r="AU330" s="176" t="s">
        <v>1257</v>
      </c>
      <c r="AY330" s="176" t="s">
        <v>1317</v>
      </c>
      <c r="BE330" s="276">
        <f>IF(N330="základní",J330,0)</f>
        <v>0</v>
      </c>
      <c r="BF330" s="276">
        <f>IF(N330="snížená",J330,0)</f>
        <v>0</v>
      </c>
      <c r="BG330" s="276">
        <f>IF(N330="zákl. přenesená",J330,0)</f>
        <v>0</v>
      </c>
      <c r="BH330" s="276">
        <f>IF(N330="sníž. přenesená",J330,0)</f>
        <v>0</v>
      </c>
      <c r="BI330" s="276">
        <f>IF(N330="nulová",J330,0)</f>
        <v>0</v>
      </c>
      <c r="BJ330" s="176" t="s">
        <v>1196</v>
      </c>
      <c r="BK330" s="276">
        <f>ROUND(I330*H330,2)</f>
        <v>0</v>
      </c>
      <c r="BL330" s="176" t="s">
        <v>1393</v>
      </c>
      <c r="BM330" s="176" t="s">
        <v>845</v>
      </c>
    </row>
    <row r="331" spans="2:47" s="186" customFormat="1" ht="13.5">
      <c r="B331" s="187"/>
      <c r="D331" s="277" t="s">
        <v>1326</v>
      </c>
      <c r="F331" s="278" t="s">
        <v>844</v>
      </c>
      <c r="I331" s="92"/>
      <c r="L331" s="187"/>
      <c r="M331" s="279"/>
      <c r="N331" s="188"/>
      <c r="O331" s="188"/>
      <c r="P331" s="188"/>
      <c r="Q331" s="188"/>
      <c r="R331" s="188"/>
      <c r="S331" s="188"/>
      <c r="T331" s="280"/>
      <c r="AT331" s="176" t="s">
        <v>1326</v>
      </c>
      <c r="AU331" s="176" t="s">
        <v>1257</v>
      </c>
    </row>
    <row r="332" spans="2:65" s="186" customFormat="1" ht="16.5" customHeight="1">
      <c r="B332" s="187"/>
      <c r="C332" s="266" t="s">
        <v>1639</v>
      </c>
      <c r="D332" s="266" t="s">
        <v>1319</v>
      </c>
      <c r="E332" s="267" t="s">
        <v>846</v>
      </c>
      <c r="F332" s="268" t="s">
        <v>847</v>
      </c>
      <c r="G332" s="269" t="s">
        <v>1391</v>
      </c>
      <c r="H332" s="270">
        <v>1</v>
      </c>
      <c r="I332" s="91"/>
      <c r="J332" s="271">
        <f>ROUND(I332*H332,2)</f>
        <v>0</v>
      </c>
      <c r="K332" s="268" t="s">
        <v>1323</v>
      </c>
      <c r="L332" s="187"/>
      <c r="M332" s="272" t="s">
        <v>1177</v>
      </c>
      <c r="N332" s="273" t="s">
        <v>1219</v>
      </c>
      <c r="O332" s="188"/>
      <c r="P332" s="274">
        <f>O332*H332</f>
        <v>0</v>
      </c>
      <c r="Q332" s="274">
        <v>2E-05</v>
      </c>
      <c r="R332" s="274">
        <f>Q332*H332</f>
        <v>2E-05</v>
      </c>
      <c r="S332" s="274">
        <v>0</v>
      </c>
      <c r="T332" s="275">
        <f>S332*H332</f>
        <v>0</v>
      </c>
      <c r="AR332" s="176" t="s">
        <v>1393</v>
      </c>
      <c r="AT332" s="176" t="s">
        <v>1319</v>
      </c>
      <c r="AU332" s="176" t="s">
        <v>1257</v>
      </c>
      <c r="AY332" s="176" t="s">
        <v>1317</v>
      </c>
      <c r="BE332" s="276">
        <f>IF(N332="základní",J332,0)</f>
        <v>0</v>
      </c>
      <c r="BF332" s="276">
        <f>IF(N332="snížená",J332,0)</f>
        <v>0</v>
      </c>
      <c r="BG332" s="276">
        <f>IF(N332="zákl. přenesená",J332,0)</f>
        <v>0</v>
      </c>
      <c r="BH332" s="276">
        <f>IF(N332="sníž. přenesená",J332,0)</f>
        <v>0</v>
      </c>
      <c r="BI332" s="276">
        <f>IF(N332="nulová",J332,0)</f>
        <v>0</v>
      </c>
      <c r="BJ332" s="176" t="s">
        <v>1196</v>
      </c>
      <c r="BK332" s="276">
        <f>ROUND(I332*H332,2)</f>
        <v>0</v>
      </c>
      <c r="BL332" s="176" t="s">
        <v>1393</v>
      </c>
      <c r="BM332" s="176" t="s">
        <v>848</v>
      </c>
    </row>
    <row r="333" spans="2:47" s="186" customFormat="1" ht="13.5">
      <c r="B333" s="187"/>
      <c r="D333" s="277" t="s">
        <v>1326</v>
      </c>
      <c r="F333" s="278" t="s">
        <v>849</v>
      </c>
      <c r="I333" s="92"/>
      <c r="L333" s="187"/>
      <c r="M333" s="279"/>
      <c r="N333" s="188"/>
      <c r="O333" s="188"/>
      <c r="P333" s="188"/>
      <c r="Q333" s="188"/>
      <c r="R333" s="188"/>
      <c r="S333" s="188"/>
      <c r="T333" s="280"/>
      <c r="AT333" s="176" t="s">
        <v>1326</v>
      </c>
      <c r="AU333" s="176" t="s">
        <v>1257</v>
      </c>
    </row>
    <row r="334" spans="2:65" s="186" customFormat="1" ht="16.5" customHeight="1">
      <c r="B334" s="187"/>
      <c r="C334" s="297" t="s">
        <v>1916</v>
      </c>
      <c r="D334" s="297" t="s">
        <v>1382</v>
      </c>
      <c r="E334" s="298" t="s">
        <v>850</v>
      </c>
      <c r="F334" s="299" t="s">
        <v>851</v>
      </c>
      <c r="G334" s="300" t="s">
        <v>1782</v>
      </c>
      <c r="H334" s="301">
        <v>1</v>
      </c>
      <c r="I334" s="95"/>
      <c r="J334" s="302">
        <f>ROUND(I334*H334,2)</f>
        <v>0</v>
      </c>
      <c r="K334" s="299" t="s">
        <v>1177</v>
      </c>
      <c r="L334" s="303"/>
      <c r="M334" s="304" t="s">
        <v>1177</v>
      </c>
      <c r="N334" s="305" t="s">
        <v>1219</v>
      </c>
      <c r="O334" s="188"/>
      <c r="P334" s="274">
        <f>O334*H334</f>
        <v>0</v>
      </c>
      <c r="Q334" s="274">
        <v>0</v>
      </c>
      <c r="R334" s="274">
        <f>Q334*H334</f>
        <v>0</v>
      </c>
      <c r="S334" s="274">
        <v>0</v>
      </c>
      <c r="T334" s="275">
        <f>S334*H334</f>
        <v>0</v>
      </c>
      <c r="AR334" s="176" t="s">
        <v>1467</v>
      </c>
      <c r="AT334" s="176" t="s">
        <v>1382</v>
      </c>
      <c r="AU334" s="176" t="s">
        <v>1257</v>
      </c>
      <c r="AY334" s="176" t="s">
        <v>1317</v>
      </c>
      <c r="BE334" s="276">
        <f>IF(N334="základní",J334,0)</f>
        <v>0</v>
      </c>
      <c r="BF334" s="276">
        <f>IF(N334="snížená",J334,0)</f>
        <v>0</v>
      </c>
      <c r="BG334" s="276">
        <f>IF(N334="zákl. přenesená",J334,0)</f>
        <v>0</v>
      </c>
      <c r="BH334" s="276">
        <f>IF(N334="sníž. přenesená",J334,0)</f>
        <v>0</v>
      </c>
      <c r="BI334" s="276">
        <f>IF(N334="nulová",J334,0)</f>
        <v>0</v>
      </c>
      <c r="BJ334" s="176" t="s">
        <v>1196</v>
      </c>
      <c r="BK334" s="276">
        <f>ROUND(I334*H334,2)</f>
        <v>0</v>
      </c>
      <c r="BL334" s="176" t="s">
        <v>1393</v>
      </c>
      <c r="BM334" s="176" t="s">
        <v>1512</v>
      </c>
    </row>
    <row r="335" spans="2:47" s="186" customFormat="1" ht="13.5">
      <c r="B335" s="187"/>
      <c r="D335" s="277" t="s">
        <v>1326</v>
      </c>
      <c r="F335" s="278" t="s">
        <v>851</v>
      </c>
      <c r="I335" s="92"/>
      <c r="L335" s="187"/>
      <c r="M335" s="279"/>
      <c r="N335" s="188"/>
      <c r="O335" s="188"/>
      <c r="P335" s="188"/>
      <c r="Q335" s="188"/>
      <c r="R335" s="188"/>
      <c r="S335" s="188"/>
      <c r="T335" s="280"/>
      <c r="AT335" s="176" t="s">
        <v>1326</v>
      </c>
      <c r="AU335" s="176" t="s">
        <v>1257</v>
      </c>
    </row>
    <row r="336" spans="2:65" s="186" customFormat="1" ht="16.5" customHeight="1">
      <c r="B336" s="187"/>
      <c r="C336" s="266" t="s">
        <v>1920</v>
      </c>
      <c r="D336" s="266" t="s">
        <v>1319</v>
      </c>
      <c r="E336" s="267" t="s">
        <v>852</v>
      </c>
      <c r="F336" s="268" t="s">
        <v>853</v>
      </c>
      <c r="G336" s="269" t="s">
        <v>1391</v>
      </c>
      <c r="H336" s="270">
        <v>1</v>
      </c>
      <c r="I336" s="91"/>
      <c r="J336" s="271">
        <f>ROUND(I336*H336,2)</f>
        <v>0</v>
      </c>
      <c r="K336" s="268" t="s">
        <v>1177</v>
      </c>
      <c r="L336" s="187"/>
      <c r="M336" s="272" t="s">
        <v>1177</v>
      </c>
      <c r="N336" s="273" t="s">
        <v>1219</v>
      </c>
      <c r="O336" s="188"/>
      <c r="P336" s="274">
        <f>O336*H336</f>
        <v>0</v>
      </c>
      <c r="Q336" s="274">
        <v>0</v>
      </c>
      <c r="R336" s="274">
        <f>Q336*H336</f>
        <v>0</v>
      </c>
      <c r="S336" s="274">
        <v>0</v>
      </c>
      <c r="T336" s="275">
        <f>S336*H336</f>
        <v>0</v>
      </c>
      <c r="AR336" s="176" t="s">
        <v>1393</v>
      </c>
      <c r="AT336" s="176" t="s">
        <v>1319</v>
      </c>
      <c r="AU336" s="176" t="s">
        <v>1257</v>
      </c>
      <c r="AY336" s="176" t="s">
        <v>1317</v>
      </c>
      <c r="BE336" s="276">
        <f>IF(N336="základní",J336,0)</f>
        <v>0</v>
      </c>
      <c r="BF336" s="276">
        <f>IF(N336="snížená",J336,0)</f>
        <v>0</v>
      </c>
      <c r="BG336" s="276">
        <f>IF(N336="zákl. přenesená",J336,0)</f>
        <v>0</v>
      </c>
      <c r="BH336" s="276">
        <f>IF(N336="sníž. přenesená",J336,0)</f>
        <v>0</v>
      </c>
      <c r="BI336" s="276">
        <f>IF(N336="nulová",J336,0)</f>
        <v>0</v>
      </c>
      <c r="BJ336" s="176" t="s">
        <v>1196</v>
      </c>
      <c r="BK336" s="276">
        <f>ROUND(I336*H336,2)</f>
        <v>0</v>
      </c>
      <c r="BL336" s="176" t="s">
        <v>1393</v>
      </c>
      <c r="BM336" s="176" t="s">
        <v>854</v>
      </c>
    </row>
    <row r="337" spans="2:47" s="186" customFormat="1" ht="13.5">
      <c r="B337" s="187"/>
      <c r="D337" s="277" t="s">
        <v>1326</v>
      </c>
      <c r="F337" s="278" t="s">
        <v>853</v>
      </c>
      <c r="I337" s="92"/>
      <c r="L337" s="187"/>
      <c r="M337" s="279"/>
      <c r="N337" s="188"/>
      <c r="O337" s="188"/>
      <c r="P337" s="188"/>
      <c r="Q337" s="188"/>
      <c r="R337" s="188"/>
      <c r="S337" s="188"/>
      <c r="T337" s="280"/>
      <c r="AT337" s="176" t="s">
        <v>1326</v>
      </c>
      <c r="AU337" s="176" t="s">
        <v>1257</v>
      </c>
    </row>
    <row r="338" spans="2:65" s="186" customFormat="1" ht="16.5" customHeight="1">
      <c r="B338" s="187"/>
      <c r="C338" s="297" t="s">
        <v>1925</v>
      </c>
      <c r="D338" s="297" t="s">
        <v>1382</v>
      </c>
      <c r="E338" s="298" t="s">
        <v>855</v>
      </c>
      <c r="F338" s="299" t="s">
        <v>856</v>
      </c>
      <c r="G338" s="300" t="s">
        <v>1782</v>
      </c>
      <c r="H338" s="301">
        <v>1</v>
      </c>
      <c r="I338" s="95"/>
      <c r="J338" s="302">
        <f>ROUND(I338*H338,2)</f>
        <v>0</v>
      </c>
      <c r="K338" s="299" t="s">
        <v>1177</v>
      </c>
      <c r="L338" s="303"/>
      <c r="M338" s="304" t="s">
        <v>1177</v>
      </c>
      <c r="N338" s="305" t="s">
        <v>1219</v>
      </c>
      <c r="O338" s="188"/>
      <c r="P338" s="274">
        <f>O338*H338</f>
        <v>0</v>
      </c>
      <c r="Q338" s="274">
        <v>0</v>
      </c>
      <c r="R338" s="274">
        <f>Q338*H338</f>
        <v>0</v>
      </c>
      <c r="S338" s="274">
        <v>0</v>
      </c>
      <c r="T338" s="275">
        <f>S338*H338</f>
        <v>0</v>
      </c>
      <c r="AR338" s="176" t="s">
        <v>1467</v>
      </c>
      <c r="AT338" s="176" t="s">
        <v>1382</v>
      </c>
      <c r="AU338" s="176" t="s">
        <v>1257</v>
      </c>
      <c r="AY338" s="176" t="s">
        <v>1317</v>
      </c>
      <c r="BE338" s="276">
        <f>IF(N338="základní",J338,0)</f>
        <v>0</v>
      </c>
      <c r="BF338" s="276">
        <f>IF(N338="snížená",J338,0)</f>
        <v>0</v>
      </c>
      <c r="BG338" s="276">
        <f>IF(N338="zákl. přenesená",J338,0)</f>
        <v>0</v>
      </c>
      <c r="BH338" s="276">
        <f>IF(N338="sníž. přenesená",J338,0)</f>
        <v>0</v>
      </c>
      <c r="BI338" s="276">
        <f>IF(N338="nulová",J338,0)</f>
        <v>0</v>
      </c>
      <c r="BJ338" s="176" t="s">
        <v>1196</v>
      </c>
      <c r="BK338" s="276">
        <f>ROUND(I338*H338,2)</f>
        <v>0</v>
      </c>
      <c r="BL338" s="176" t="s">
        <v>1393</v>
      </c>
      <c r="BM338" s="176" t="s">
        <v>1624</v>
      </c>
    </row>
    <row r="339" spans="2:47" s="186" customFormat="1" ht="13.5">
      <c r="B339" s="187"/>
      <c r="D339" s="277" t="s">
        <v>1326</v>
      </c>
      <c r="F339" s="278" t="s">
        <v>856</v>
      </c>
      <c r="I339" s="92"/>
      <c r="L339" s="187"/>
      <c r="M339" s="279"/>
      <c r="N339" s="188"/>
      <c r="O339" s="188"/>
      <c r="P339" s="188"/>
      <c r="Q339" s="188"/>
      <c r="R339" s="188"/>
      <c r="S339" s="188"/>
      <c r="T339" s="280"/>
      <c r="AT339" s="176" t="s">
        <v>1326</v>
      </c>
      <c r="AU339" s="176" t="s">
        <v>1257</v>
      </c>
    </row>
    <row r="340" spans="2:65" s="186" customFormat="1" ht="16.5" customHeight="1">
      <c r="B340" s="187"/>
      <c r="C340" s="266" t="s">
        <v>1932</v>
      </c>
      <c r="D340" s="266" t="s">
        <v>1319</v>
      </c>
      <c r="E340" s="267" t="s">
        <v>857</v>
      </c>
      <c r="F340" s="268" t="s">
        <v>858</v>
      </c>
      <c r="G340" s="269" t="s">
        <v>1642</v>
      </c>
      <c r="H340" s="270">
        <v>0.217</v>
      </c>
      <c r="I340" s="91"/>
      <c r="J340" s="271">
        <f>ROUND(I340*H340,2)</f>
        <v>0</v>
      </c>
      <c r="K340" s="268" t="s">
        <v>1323</v>
      </c>
      <c r="L340" s="187"/>
      <c r="M340" s="272" t="s">
        <v>1177</v>
      </c>
      <c r="N340" s="273" t="s">
        <v>1219</v>
      </c>
      <c r="O340" s="188"/>
      <c r="P340" s="274">
        <f>O340*H340</f>
        <v>0</v>
      </c>
      <c r="Q340" s="274">
        <v>0</v>
      </c>
      <c r="R340" s="274">
        <f>Q340*H340</f>
        <v>0</v>
      </c>
      <c r="S340" s="274">
        <v>0</v>
      </c>
      <c r="T340" s="275">
        <f>S340*H340</f>
        <v>0</v>
      </c>
      <c r="AR340" s="176" t="s">
        <v>1393</v>
      </c>
      <c r="AT340" s="176" t="s">
        <v>1319</v>
      </c>
      <c r="AU340" s="176" t="s">
        <v>1257</v>
      </c>
      <c r="AY340" s="176" t="s">
        <v>1317</v>
      </c>
      <c r="BE340" s="276">
        <f>IF(N340="základní",J340,0)</f>
        <v>0</v>
      </c>
      <c r="BF340" s="276">
        <f>IF(N340="snížená",J340,0)</f>
        <v>0</v>
      </c>
      <c r="BG340" s="276">
        <f>IF(N340="zákl. přenesená",J340,0)</f>
        <v>0</v>
      </c>
      <c r="BH340" s="276">
        <f>IF(N340="sníž. přenesená",J340,0)</f>
        <v>0</v>
      </c>
      <c r="BI340" s="276">
        <f>IF(N340="nulová",J340,0)</f>
        <v>0</v>
      </c>
      <c r="BJ340" s="176" t="s">
        <v>1196</v>
      </c>
      <c r="BK340" s="276">
        <f>ROUND(I340*H340,2)</f>
        <v>0</v>
      </c>
      <c r="BL340" s="176" t="s">
        <v>1393</v>
      </c>
      <c r="BM340" s="176" t="s">
        <v>859</v>
      </c>
    </row>
    <row r="341" spans="2:47" s="186" customFormat="1" ht="13.5">
      <c r="B341" s="187"/>
      <c r="D341" s="277" t="s">
        <v>1326</v>
      </c>
      <c r="F341" s="278" t="s">
        <v>860</v>
      </c>
      <c r="I341" s="92"/>
      <c r="L341" s="187"/>
      <c r="M341" s="279"/>
      <c r="N341" s="188"/>
      <c r="O341" s="188"/>
      <c r="P341" s="188"/>
      <c r="Q341" s="188"/>
      <c r="R341" s="188"/>
      <c r="S341" s="188"/>
      <c r="T341" s="280"/>
      <c r="AT341" s="176" t="s">
        <v>1326</v>
      </c>
      <c r="AU341" s="176" t="s">
        <v>1257</v>
      </c>
    </row>
    <row r="342" spans="2:63" s="254" customFormat="1" ht="29.85" customHeight="1">
      <c r="B342" s="253"/>
      <c r="D342" s="255" t="s">
        <v>1247</v>
      </c>
      <c r="E342" s="264" t="s">
        <v>861</v>
      </c>
      <c r="F342" s="264" t="s">
        <v>862</v>
      </c>
      <c r="I342" s="90"/>
      <c r="J342" s="265">
        <f>BK342</f>
        <v>0</v>
      </c>
      <c r="L342" s="253"/>
      <c r="M342" s="258"/>
      <c r="N342" s="259"/>
      <c r="O342" s="259"/>
      <c r="P342" s="260">
        <f>SUM(P343:P354)</f>
        <v>0</v>
      </c>
      <c r="Q342" s="259"/>
      <c r="R342" s="260">
        <f>SUM(R343:R354)</f>
        <v>6E-05</v>
      </c>
      <c r="S342" s="259"/>
      <c r="T342" s="261">
        <f>SUM(T343:T354)</f>
        <v>0</v>
      </c>
      <c r="AR342" s="255" t="s">
        <v>1257</v>
      </c>
      <c r="AT342" s="262" t="s">
        <v>1247</v>
      </c>
      <c r="AU342" s="262" t="s">
        <v>1196</v>
      </c>
      <c r="AY342" s="255" t="s">
        <v>1317</v>
      </c>
      <c r="BK342" s="263">
        <f>SUM(BK343:BK354)</f>
        <v>0</v>
      </c>
    </row>
    <row r="343" spans="2:65" s="186" customFormat="1" ht="25.5" customHeight="1">
      <c r="B343" s="187"/>
      <c r="C343" s="266" t="s">
        <v>1937</v>
      </c>
      <c r="D343" s="266" t="s">
        <v>1319</v>
      </c>
      <c r="E343" s="267" t="s">
        <v>863</v>
      </c>
      <c r="F343" s="268" t="s">
        <v>864</v>
      </c>
      <c r="G343" s="269" t="s">
        <v>1391</v>
      </c>
      <c r="H343" s="270">
        <v>2</v>
      </c>
      <c r="I343" s="91"/>
      <c r="J343" s="271">
        <f>ROUND(I343*H343,2)</f>
        <v>0</v>
      </c>
      <c r="K343" s="268" t="s">
        <v>1323</v>
      </c>
      <c r="L343" s="187"/>
      <c r="M343" s="272" t="s">
        <v>1177</v>
      </c>
      <c r="N343" s="273" t="s">
        <v>1219</v>
      </c>
      <c r="O343" s="188"/>
      <c r="P343" s="274">
        <f>O343*H343</f>
        <v>0</v>
      </c>
      <c r="Q343" s="274">
        <v>3E-05</v>
      </c>
      <c r="R343" s="274">
        <f>Q343*H343</f>
        <v>6E-05</v>
      </c>
      <c r="S343" s="274">
        <v>0</v>
      </c>
      <c r="T343" s="275">
        <f>S343*H343</f>
        <v>0</v>
      </c>
      <c r="AR343" s="176" t="s">
        <v>1393</v>
      </c>
      <c r="AT343" s="176" t="s">
        <v>1319</v>
      </c>
      <c r="AU343" s="176" t="s">
        <v>1257</v>
      </c>
      <c r="AY343" s="176" t="s">
        <v>1317</v>
      </c>
      <c r="BE343" s="276">
        <f>IF(N343="základní",J343,0)</f>
        <v>0</v>
      </c>
      <c r="BF343" s="276">
        <f>IF(N343="snížená",J343,0)</f>
        <v>0</v>
      </c>
      <c r="BG343" s="276">
        <f>IF(N343="zákl. přenesená",J343,0)</f>
        <v>0</v>
      </c>
      <c r="BH343" s="276">
        <f>IF(N343="sníž. přenesená",J343,0)</f>
        <v>0</v>
      </c>
      <c r="BI343" s="276">
        <f>IF(N343="nulová",J343,0)</f>
        <v>0</v>
      </c>
      <c r="BJ343" s="176" t="s">
        <v>1196</v>
      </c>
      <c r="BK343" s="276">
        <f>ROUND(I343*H343,2)</f>
        <v>0</v>
      </c>
      <c r="BL343" s="176" t="s">
        <v>1393</v>
      </c>
      <c r="BM343" s="176" t="s">
        <v>865</v>
      </c>
    </row>
    <row r="344" spans="2:47" s="186" customFormat="1" ht="13.5">
      <c r="B344" s="187"/>
      <c r="D344" s="277" t="s">
        <v>1326</v>
      </c>
      <c r="F344" s="278" t="s">
        <v>866</v>
      </c>
      <c r="I344" s="92"/>
      <c r="L344" s="187"/>
      <c r="M344" s="279"/>
      <c r="N344" s="188"/>
      <c r="O344" s="188"/>
      <c r="P344" s="188"/>
      <c r="Q344" s="188"/>
      <c r="R344" s="188"/>
      <c r="S344" s="188"/>
      <c r="T344" s="280"/>
      <c r="AT344" s="176" t="s">
        <v>1326</v>
      </c>
      <c r="AU344" s="176" t="s">
        <v>1257</v>
      </c>
    </row>
    <row r="345" spans="2:65" s="186" customFormat="1" ht="16.5" customHeight="1">
      <c r="B345" s="187"/>
      <c r="C345" s="297" t="s">
        <v>1944</v>
      </c>
      <c r="D345" s="297" t="s">
        <v>1382</v>
      </c>
      <c r="E345" s="298" t="s">
        <v>867</v>
      </c>
      <c r="F345" s="299" t="s">
        <v>868</v>
      </c>
      <c r="G345" s="300" t="s">
        <v>1782</v>
      </c>
      <c r="H345" s="301">
        <v>2</v>
      </c>
      <c r="I345" s="95"/>
      <c r="J345" s="302">
        <f>ROUND(I345*H345,2)</f>
        <v>0</v>
      </c>
      <c r="K345" s="299" t="s">
        <v>1177</v>
      </c>
      <c r="L345" s="303"/>
      <c r="M345" s="304" t="s">
        <v>1177</v>
      </c>
      <c r="N345" s="305" t="s">
        <v>1219</v>
      </c>
      <c r="O345" s="188"/>
      <c r="P345" s="274">
        <f>O345*H345</f>
        <v>0</v>
      </c>
      <c r="Q345" s="274">
        <v>0</v>
      </c>
      <c r="R345" s="274">
        <f>Q345*H345</f>
        <v>0</v>
      </c>
      <c r="S345" s="274">
        <v>0</v>
      </c>
      <c r="T345" s="275">
        <f>S345*H345</f>
        <v>0</v>
      </c>
      <c r="AR345" s="176" t="s">
        <v>1467</v>
      </c>
      <c r="AT345" s="176" t="s">
        <v>1382</v>
      </c>
      <c r="AU345" s="176" t="s">
        <v>1257</v>
      </c>
      <c r="AY345" s="176" t="s">
        <v>1317</v>
      </c>
      <c r="BE345" s="276">
        <f>IF(N345="základní",J345,0)</f>
        <v>0</v>
      </c>
      <c r="BF345" s="276">
        <f>IF(N345="snížená",J345,0)</f>
        <v>0</v>
      </c>
      <c r="BG345" s="276">
        <f>IF(N345="zákl. přenesená",J345,0)</f>
        <v>0</v>
      </c>
      <c r="BH345" s="276">
        <f>IF(N345="sníž. přenesená",J345,0)</f>
        <v>0</v>
      </c>
      <c r="BI345" s="276">
        <f>IF(N345="nulová",J345,0)</f>
        <v>0</v>
      </c>
      <c r="BJ345" s="176" t="s">
        <v>1196</v>
      </c>
      <c r="BK345" s="276">
        <f>ROUND(I345*H345,2)</f>
        <v>0</v>
      </c>
      <c r="BL345" s="176" t="s">
        <v>1393</v>
      </c>
      <c r="BM345" s="176" t="s">
        <v>869</v>
      </c>
    </row>
    <row r="346" spans="2:47" s="186" customFormat="1" ht="13.5">
      <c r="B346" s="187"/>
      <c r="D346" s="277" t="s">
        <v>1326</v>
      </c>
      <c r="F346" s="278" t="s">
        <v>868</v>
      </c>
      <c r="I346" s="92"/>
      <c r="L346" s="187"/>
      <c r="M346" s="279"/>
      <c r="N346" s="188"/>
      <c r="O346" s="188"/>
      <c r="P346" s="188"/>
      <c r="Q346" s="188"/>
      <c r="R346" s="188"/>
      <c r="S346" s="188"/>
      <c r="T346" s="280"/>
      <c r="AT346" s="176" t="s">
        <v>1326</v>
      </c>
      <c r="AU346" s="176" t="s">
        <v>1257</v>
      </c>
    </row>
    <row r="347" spans="2:47" s="186" customFormat="1" ht="27">
      <c r="B347" s="187"/>
      <c r="D347" s="277" t="s">
        <v>1509</v>
      </c>
      <c r="F347" s="306" t="s">
        <v>870</v>
      </c>
      <c r="I347" s="92"/>
      <c r="L347" s="187"/>
      <c r="M347" s="279"/>
      <c r="N347" s="188"/>
      <c r="O347" s="188"/>
      <c r="P347" s="188"/>
      <c r="Q347" s="188"/>
      <c r="R347" s="188"/>
      <c r="S347" s="188"/>
      <c r="T347" s="280"/>
      <c r="AT347" s="176" t="s">
        <v>1509</v>
      </c>
      <c r="AU347" s="176" t="s">
        <v>1257</v>
      </c>
    </row>
    <row r="348" spans="2:51" s="311" customFormat="1" ht="13.5">
      <c r="B348" s="310"/>
      <c r="D348" s="277" t="s">
        <v>1334</v>
      </c>
      <c r="E348" s="312" t="s">
        <v>1177</v>
      </c>
      <c r="F348" s="313" t="s">
        <v>871</v>
      </c>
      <c r="H348" s="312" t="s">
        <v>1177</v>
      </c>
      <c r="I348" s="96"/>
      <c r="L348" s="310"/>
      <c r="M348" s="314"/>
      <c r="N348" s="315"/>
      <c r="O348" s="315"/>
      <c r="P348" s="315"/>
      <c r="Q348" s="315"/>
      <c r="R348" s="315"/>
      <c r="S348" s="315"/>
      <c r="T348" s="316"/>
      <c r="AT348" s="312" t="s">
        <v>1334</v>
      </c>
      <c r="AU348" s="312" t="s">
        <v>1257</v>
      </c>
      <c r="AV348" s="311" t="s">
        <v>1196</v>
      </c>
      <c r="AW348" s="311" t="s">
        <v>1211</v>
      </c>
      <c r="AX348" s="311" t="s">
        <v>1248</v>
      </c>
      <c r="AY348" s="312" t="s">
        <v>1317</v>
      </c>
    </row>
    <row r="349" spans="2:51" s="311" customFormat="1" ht="13.5">
      <c r="B349" s="310"/>
      <c r="D349" s="277" t="s">
        <v>1334</v>
      </c>
      <c r="E349" s="312" t="s">
        <v>1177</v>
      </c>
      <c r="F349" s="313" t="s">
        <v>872</v>
      </c>
      <c r="H349" s="312" t="s">
        <v>1177</v>
      </c>
      <c r="I349" s="96"/>
      <c r="L349" s="310"/>
      <c r="M349" s="314"/>
      <c r="N349" s="315"/>
      <c r="O349" s="315"/>
      <c r="P349" s="315"/>
      <c r="Q349" s="315"/>
      <c r="R349" s="315"/>
      <c r="S349" s="315"/>
      <c r="T349" s="316"/>
      <c r="AT349" s="312" t="s">
        <v>1334</v>
      </c>
      <c r="AU349" s="312" t="s">
        <v>1257</v>
      </c>
      <c r="AV349" s="311" t="s">
        <v>1196</v>
      </c>
      <c r="AW349" s="311" t="s">
        <v>1211</v>
      </c>
      <c r="AX349" s="311" t="s">
        <v>1248</v>
      </c>
      <c r="AY349" s="312" t="s">
        <v>1317</v>
      </c>
    </row>
    <row r="350" spans="2:51" s="311" customFormat="1" ht="13.5">
      <c r="B350" s="310"/>
      <c r="D350" s="277" t="s">
        <v>1334</v>
      </c>
      <c r="E350" s="312" t="s">
        <v>1177</v>
      </c>
      <c r="F350" s="313" t="s">
        <v>873</v>
      </c>
      <c r="H350" s="312" t="s">
        <v>1177</v>
      </c>
      <c r="I350" s="96"/>
      <c r="L350" s="310"/>
      <c r="M350" s="314"/>
      <c r="N350" s="315"/>
      <c r="O350" s="315"/>
      <c r="P350" s="315"/>
      <c r="Q350" s="315"/>
      <c r="R350" s="315"/>
      <c r="S350" s="315"/>
      <c r="T350" s="316"/>
      <c r="AT350" s="312" t="s">
        <v>1334</v>
      </c>
      <c r="AU350" s="312" t="s">
        <v>1257</v>
      </c>
      <c r="AV350" s="311" t="s">
        <v>1196</v>
      </c>
      <c r="AW350" s="311" t="s">
        <v>1211</v>
      </c>
      <c r="AX350" s="311" t="s">
        <v>1248</v>
      </c>
      <c r="AY350" s="312" t="s">
        <v>1317</v>
      </c>
    </row>
    <row r="351" spans="2:51" s="282" customFormat="1" ht="13.5">
      <c r="B351" s="281"/>
      <c r="D351" s="277" t="s">
        <v>1334</v>
      </c>
      <c r="E351" s="283" t="s">
        <v>1177</v>
      </c>
      <c r="F351" s="284" t="s">
        <v>449</v>
      </c>
      <c r="H351" s="285">
        <v>2</v>
      </c>
      <c r="I351" s="93"/>
      <c r="L351" s="281"/>
      <c r="M351" s="286"/>
      <c r="N351" s="287"/>
      <c r="O351" s="287"/>
      <c r="P351" s="287"/>
      <c r="Q351" s="287"/>
      <c r="R351" s="287"/>
      <c r="S351" s="287"/>
      <c r="T351" s="288"/>
      <c r="AT351" s="283" t="s">
        <v>1334</v>
      </c>
      <c r="AU351" s="283" t="s">
        <v>1257</v>
      </c>
      <c r="AV351" s="282" t="s">
        <v>1257</v>
      </c>
      <c r="AW351" s="282" t="s">
        <v>1211</v>
      </c>
      <c r="AX351" s="282" t="s">
        <v>1248</v>
      </c>
      <c r="AY351" s="283" t="s">
        <v>1317</v>
      </c>
    </row>
    <row r="352" spans="2:51" s="290" customFormat="1" ht="13.5">
      <c r="B352" s="289"/>
      <c r="D352" s="277" t="s">
        <v>1334</v>
      </c>
      <c r="E352" s="291" t="s">
        <v>1177</v>
      </c>
      <c r="F352" s="292" t="s">
        <v>1338</v>
      </c>
      <c r="H352" s="293">
        <v>2</v>
      </c>
      <c r="I352" s="94"/>
      <c r="L352" s="289"/>
      <c r="M352" s="294"/>
      <c r="N352" s="295"/>
      <c r="O352" s="295"/>
      <c r="P352" s="295"/>
      <c r="Q352" s="295"/>
      <c r="R352" s="295"/>
      <c r="S352" s="295"/>
      <c r="T352" s="296"/>
      <c r="AT352" s="291" t="s">
        <v>1334</v>
      </c>
      <c r="AU352" s="291" t="s">
        <v>1257</v>
      </c>
      <c r="AV352" s="290" t="s">
        <v>1324</v>
      </c>
      <c r="AW352" s="290" t="s">
        <v>1211</v>
      </c>
      <c r="AX352" s="290" t="s">
        <v>1196</v>
      </c>
      <c r="AY352" s="291" t="s">
        <v>1317</v>
      </c>
    </row>
    <row r="353" spans="2:65" s="186" customFormat="1" ht="16.5" customHeight="1">
      <c r="B353" s="187"/>
      <c r="C353" s="266" t="s">
        <v>1949</v>
      </c>
      <c r="D353" s="266" t="s">
        <v>1319</v>
      </c>
      <c r="E353" s="267" t="s">
        <v>874</v>
      </c>
      <c r="F353" s="268" t="s">
        <v>875</v>
      </c>
      <c r="G353" s="269" t="s">
        <v>1642</v>
      </c>
      <c r="H353" s="270">
        <v>0.04</v>
      </c>
      <c r="I353" s="91"/>
      <c r="J353" s="271">
        <f>ROUND(I353*H353,2)</f>
        <v>0</v>
      </c>
      <c r="K353" s="268" t="s">
        <v>1323</v>
      </c>
      <c r="L353" s="187"/>
      <c r="M353" s="272" t="s">
        <v>1177</v>
      </c>
      <c r="N353" s="273" t="s">
        <v>1219</v>
      </c>
      <c r="O353" s="188"/>
      <c r="P353" s="274">
        <f>O353*H353</f>
        <v>0</v>
      </c>
      <c r="Q353" s="274">
        <v>0</v>
      </c>
      <c r="R353" s="274">
        <f>Q353*H353</f>
        <v>0</v>
      </c>
      <c r="S353" s="274">
        <v>0</v>
      </c>
      <c r="T353" s="275">
        <f>S353*H353</f>
        <v>0</v>
      </c>
      <c r="AR353" s="176" t="s">
        <v>1393</v>
      </c>
      <c r="AT353" s="176" t="s">
        <v>1319</v>
      </c>
      <c r="AU353" s="176" t="s">
        <v>1257</v>
      </c>
      <c r="AY353" s="176" t="s">
        <v>1317</v>
      </c>
      <c r="BE353" s="276">
        <f>IF(N353="základní",J353,0)</f>
        <v>0</v>
      </c>
      <c r="BF353" s="276">
        <f>IF(N353="snížená",J353,0)</f>
        <v>0</v>
      </c>
      <c r="BG353" s="276">
        <f>IF(N353="zákl. přenesená",J353,0)</f>
        <v>0</v>
      </c>
      <c r="BH353" s="276">
        <f>IF(N353="sníž. přenesená",J353,0)</f>
        <v>0</v>
      </c>
      <c r="BI353" s="276">
        <f>IF(N353="nulová",J353,0)</f>
        <v>0</v>
      </c>
      <c r="BJ353" s="176" t="s">
        <v>1196</v>
      </c>
      <c r="BK353" s="276">
        <f>ROUND(I353*H353,2)</f>
        <v>0</v>
      </c>
      <c r="BL353" s="176" t="s">
        <v>1393</v>
      </c>
      <c r="BM353" s="176" t="s">
        <v>876</v>
      </c>
    </row>
    <row r="354" spans="2:47" s="186" customFormat="1" ht="13.5">
      <c r="B354" s="187"/>
      <c r="D354" s="277" t="s">
        <v>1326</v>
      </c>
      <c r="F354" s="278" t="s">
        <v>877</v>
      </c>
      <c r="I354" s="92"/>
      <c r="L354" s="187"/>
      <c r="M354" s="279"/>
      <c r="N354" s="188"/>
      <c r="O354" s="188"/>
      <c r="P354" s="188"/>
      <c r="Q354" s="188"/>
      <c r="R354" s="188"/>
      <c r="S354" s="188"/>
      <c r="T354" s="280"/>
      <c r="AT354" s="176" t="s">
        <v>1326</v>
      </c>
      <c r="AU354" s="176" t="s">
        <v>1257</v>
      </c>
    </row>
    <row r="355" spans="2:63" s="254" customFormat="1" ht="29.85" customHeight="1">
      <c r="B355" s="253"/>
      <c r="D355" s="255" t="s">
        <v>1247</v>
      </c>
      <c r="E355" s="264" t="s">
        <v>878</v>
      </c>
      <c r="F355" s="264" t="s">
        <v>879</v>
      </c>
      <c r="I355" s="90"/>
      <c r="J355" s="265">
        <f>BK355</f>
        <v>0</v>
      </c>
      <c r="L355" s="253"/>
      <c r="M355" s="258"/>
      <c r="N355" s="259"/>
      <c r="O355" s="259"/>
      <c r="P355" s="260">
        <f>SUM(P356:P428)</f>
        <v>0</v>
      </c>
      <c r="Q355" s="259"/>
      <c r="R355" s="260">
        <f>SUM(R356:R428)</f>
        <v>0.16639697000000003</v>
      </c>
      <c r="S355" s="259"/>
      <c r="T355" s="261">
        <f>SUM(T356:T428)</f>
        <v>0</v>
      </c>
      <c r="AR355" s="255" t="s">
        <v>1257</v>
      </c>
      <c r="AT355" s="262" t="s">
        <v>1247</v>
      </c>
      <c r="AU355" s="262" t="s">
        <v>1196</v>
      </c>
      <c r="AY355" s="255" t="s">
        <v>1317</v>
      </c>
      <c r="BK355" s="263">
        <f>SUM(BK356:BK428)</f>
        <v>0</v>
      </c>
    </row>
    <row r="356" spans="2:65" s="186" customFormat="1" ht="16.5" customHeight="1">
      <c r="B356" s="187"/>
      <c r="C356" s="266" t="s">
        <v>1953</v>
      </c>
      <c r="D356" s="266" t="s">
        <v>1319</v>
      </c>
      <c r="E356" s="267" t="s">
        <v>880</v>
      </c>
      <c r="F356" s="268" t="s">
        <v>881</v>
      </c>
      <c r="G356" s="269" t="s">
        <v>1432</v>
      </c>
      <c r="H356" s="270">
        <v>2.4</v>
      </c>
      <c r="I356" s="91"/>
      <c r="J356" s="271">
        <f>ROUND(I356*H356,2)</f>
        <v>0</v>
      </c>
      <c r="K356" s="268" t="s">
        <v>1323</v>
      </c>
      <c r="L356" s="187"/>
      <c r="M356" s="272" t="s">
        <v>1177</v>
      </c>
      <c r="N356" s="273" t="s">
        <v>1219</v>
      </c>
      <c r="O356" s="188"/>
      <c r="P356" s="274">
        <f>O356*H356</f>
        <v>0</v>
      </c>
      <c r="Q356" s="274">
        <v>5E-05</v>
      </c>
      <c r="R356" s="274">
        <f>Q356*H356</f>
        <v>0.00012</v>
      </c>
      <c r="S356" s="274">
        <v>0</v>
      </c>
      <c r="T356" s="275">
        <f>S356*H356</f>
        <v>0</v>
      </c>
      <c r="AR356" s="176" t="s">
        <v>1393</v>
      </c>
      <c r="AT356" s="176" t="s">
        <v>1319</v>
      </c>
      <c r="AU356" s="176" t="s">
        <v>1257</v>
      </c>
      <c r="AY356" s="176" t="s">
        <v>1317</v>
      </c>
      <c r="BE356" s="276">
        <f>IF(N356="základní",J356,0)</f>
        <v>0</v>
      </c>
      <c r="BF356" s="276">
        <f>IF(N356="snížená",J356,0)</f>
        <v>0</v>
      </c>
      <c r="BG356" s="276">
        <f>IF(N356="zákl. přenesená",J356,0)</f>
        <v>0</v>
      </c>
      <c r="BH356" s="276">
        <f>IF(N356="sníž. přenesená",J356,0)</f>
        <v>0</v>
      </c>
      <c r="BI356" s="276">
        <f>IF(N356="nulová",J356,0)</f>
        <v>0</v>
      </c>
      <c r="BJ356" s="176" t="s">
        <v>1196</v>
      </c>
      <c r="BK356" s="276">
        <f>ROUND(I356*H356,2)</f>
        <v>0</v>
      </c>
      <c r="BL356" s="176" t="s">
        <v>1393</v>
      </c>
      <c r="BM356" s="176" t="s">
        <v>882</v>
      </c>
    </row>
    <row r="357" spans="2:47" s="186" customFormat="1" ht="13.5">
      <c r="B357" s="187"/>
      <c r="D357" s="277" t="s">
        <v>1326</v>
      </c>
      <c r="F357" s="278" t="s">
        <v>883</v>
      </c>
      <c r="I357" s="92"/>
      <c r="L357" s="187"/>
      <c r="M357" s="279"/>
      <c r="N357" s="188"/>
      <c r="O357" s="188"/>
      <c r="P357" s="188"/>
      <c r="Q357" s="188"/>
      <c r="R357" s="188"/>
      <c r="S357" s="188"/>
      <c r="T357" s="280"/>
      <c r="AT357" s="176" t="s">
        <v>1326</v>
      </c>
      <c r="AU357" s="176" t="s">
        <v>1257</v>
      </c>
    </row>
    <row r="358" spans="2:65" s="186" customFormat="1" ht="16.5" customHeight="1">
      <c r="B358" s="187"/>
      <c r="C358" s="297" t="s">
        <v>884</v>
      </c>
      <c r="D358" s="297" t="s">
        <v>1382</v>
      </c>
      <c r="E358" s="298" t="s">
        <v>378</v>
      </c>
      <c r="F358" s="299" t="s">
        <v>379</v>
      </c>
      <c r="G358" s="300" t="s">
        <v>1385</v>
      </c>
      <c r="H358" s="301">
        <v>23.872</v>
      </c>
      <c r="I358" s="95"/>
      <c r="J358" s="302">
        <f>ROUND(I358*H358,2)</f>
        <v>0</v>
      </c>
      <c r="K358" s="299" t="s">
        <v>1177</v>
      </c>
      <c r="L358" s="303"/>
      <c r="M358" s="304" t="s">
        <v>1177</v>
      </c>
      <c r="N358" s="305" t="s">
        <v>1219</v>
      </c>
      <c r="O358" s="188"/>
      <c r="P358" s="274">
        <f>O358*H358</f>
        <v>0</v>
      </c>
      <c r="Q358" s="274">
        <v>0.001</v>
      </c>
      <c r="R358" s="274">
        <f>Q358*H358</f>
        <v>0.023872</v>
      </c>
      <c r="S358" s="274">
        <v>0</v>
      </c>
      <c r="T358" s="275">
        <f>S358*H358</f>
        <v>0</v>
      </c>
      <c r="AR358" s="176" t="s">
        <v>1467</v>
      </c>
      <c r="AT358" s="176" t="s">
        <v>1382</v>
      </c>
      <c r="AU358" s="176" t="s">
        <v>1257</v>
      </c>
      <c r="AY358" s="176" t="s">
        <v>1317</v>
      </c>
      <c r="BE358" s="276">
        <f>IF(N358="základní",J358,0)</f>
        <v>0</v>
      </c>
      <c r="BF358" s="276">
        <f>IF(N358="snížená",J358,0)</f>
        <v>0</v>
      </c>
      <c r="BG358" s="276">
        <f>IF(N358="zákl. přenesená",J358,0)</f>
        <v>0</v>
      </c>
      <c r="BH358" s="276">
        <f>IF(N358="sníž. přenesená",J358,0)</f>
        <v>0</v>
      </c>
      <c r="BI358" s="276">
        <f>IF(N358="nulová",J358,0)</f>
        <v>0</v>
      </c>
      <c r="BJ358" s="176" t="s">
        <v>1196</v>
      </c>
      <c r="BK358" s="276">
        <f>ROUND(I358*H358,2)</f>
        <v>0</v>
      </c>
      <c r="BL358" s="176" t="s">
        <v>1393</v>
      </c>
      <c r="BM358" s="176" t="s">
        <v>885</v>
      </c>
    </row>
    <row r="359" spans="2:47" s="186" customFormat="1" ht="27">
      <c r="B359" s="187"/>
      <c r="D359" s="277" t="s">
        <v>1509</v>
      </c>
      <c r="F359" s="306" t="s">
        <v>886</v>
      </c>
      <c r="I359" s="92"/>
      <c r="L359" s="187"/>
      <c r="M359" s="279"/>
      <c r="N359" s="188"/>
      <c r="O359" s="188"/>
      <c r="P359" s="188"/>
      <c r="Q359" s="188"/>
      <c r="R359" s="188"/>
      <c r="S359" s="188"/>
      <c r="T359" s="280"/>
      <c r="AT359" s="176" t="s">
        <v>1509</v>
      </c>
      <c r="AU359" s="176" t="s">
        <v>1257</v>
      </c>
    </row>
    <row r="360" spans="2:51" s="311" customFormat="1" ht="13.5">
      <c r="B360" s="310"/>
      <c r="D360" s="277" t="s">
        <v>1334</v>
      </c>
      <c r="E360" s="312" t="s">
        <v>1177</v>
      </c>
      <c r="F360" s="313" t="s">
        <v>887</v>
      </c>
      <c r="H360" s="312" t="s">
        <v>1177</v>
      </c>
      <c r="I360" s="96"/>
      <c r="L360" s="310"/>
      <c r="M360" s="314"/>
      <c r="N360" s="315"/>
      <c r="O360" s="315"/>
      <c r="P360" s="315"/>
      <c r="Q360" s="315"/>
      <c r="R360" s="315"/>
      <c r="S360" s="315"/>
      <c r="T360" s="316"/>
      <c r="AT360" s="312" t="s">
        <v>1334</v>
      </c>
      <c r="AU360" s="312" t="s">
        <v>1257</v>
      </c>
      <c r="AV360" s="311" t="s">
        <v>1196</v>
      </c>
      <c r="AW360" s="311" t="s">
        <v>1211</v>
      </c>
      <c r="AX360" s="311" t="s">
        <v>1248</v>
      </c>
      <c r="AY360" s="312" t="s">
        <v>1317</v>
      </c>
    </row>
    <row r="361" spans="2:51" s="282" customFormat="1" ht="13.5">
      <c r="B361" s="281"/>
      <c r="D361" s="277" t="s">
        <v>1334</v>
      </c>
      <c r="E361" s="283" t="s">
        <v>1177</v>
      </c>
      <c r="F361" s="284" t="s">
        <v>888</v>
      </c>
      <c r="H361" s="285">
        <v>16.512</v>
      </c>
      <c r="I361" s="93"/>
      <c r="L361" s="281"/>
      <c r="M361" s="286"/>
      <c r="N361" s="287"/>
      <c r="O361" s="287"/>
      <c r="P361" s="287"/>
      <c r="Q361" s="287"/>
      <c r="R361" s="287"/>
      <c r="S361" s="287"/>
      <c r="T361" s="288"/>
      <c r="AT361" s="283" t="s">
        <v>1334</v>
      </c>
      <c r="AU361" s="283" t="s">
        <v>1257</v>
      </c>
      <c r="AV361" s="282" t="s">
        <v>1257</v>
      </c>
      <c r="AW361" s="282" t="s">
        <v>1211</v>
      </c>
      <c r="AX361" s="282" t="s">
        <v>1248</v>
      </c>
      <c r="AY361" s="283" t="s">
        <v>1317</v>
      </c>
    </row>
    <row r="362" spans="2:51" s="311" customFormat="1" ht="13.5">
      <c r="B362" s="310"/>
      <c r="D362" s="277" t="s">
        <v>1334</v>
      </c>
      <c r="E362" s="312" t="s">
        <v>1177</v>
      </c>
      <c r="F362" s="313" t="s">
        <v>889</v>
      </c>
      <c r="H362" s="312" t="s">
        <v>1177</v>
      </c>
      <c r="I362" s="96"/>
      <c r="L362" s="310"/>
      <c r="M362" s="314"/>
      <c r="N362" s="315"/>
      <c r="O362" s="315"/>
      <c r="P362" s="315"/>
      <c r="Q362" s="315"/>
      <c r="R362" s="315"/>
      <c r="S362" s="315"/>
      <c r="T362" s="316"/>
      <c r="AT362" s="312" t="s">
        <v>1334</v>
      </c>
      <c r="AU362" s="312" t="s">
        <v>1257</v>
      </c>
      <c r="AV362" s="311" t="s">
        <v>1196</v>
      </c>
      <c r="AW362" s="311" t="s">
        <v>1211</v>
      </c>
      <c r="AX362" s="311" t="s">
        <v>1248</v>
      </c>
      <c r="AY362" s="312" t="s">
        <v>1317</v>
      </c>
    </row>
    <row r="363" spans="2:51" s="282" customFormat="1" ht="13.5">
      <c r="B363" s="281"/>
      <c r="D363" s="277" t="s">
        <v>1334</v>
      </c>
      <c r="E363" s="283" t="s">
        <v>1177</v>
      </c>
      <c r="F363" s="284" t="s">
        <v>890</v>
      </c>
      <c r="H363" s="285">
        <v>3.52</v>
      </c>
      <c r="I363" s="93"/>
      <c r="L363" s="281"/>
      <c r="M363" s="286"/>
      <c r="N363" s="287"/>
      <c r="O363" s="287"/>
      <c r="P363" s="287"/>
      <c r="Q363" s="287"/>
      <c r="R363" s="287"/>
      <c r="S363" s="287"/>
      <c r="T363" s="288"/>
      <c r="AT363" s="283" t="s">
        <v>1334</v>
      </c>
      <c r="AU363" s="283" t="s">
        <v>1257</v>
      </c>
      <c r="AV363" s="282" t="s">
        <v>1257</v>
      </c>
      <c r="AW363" s="282" t="s">
        <v>1211</v>
      </c>
      <c r="AX363" s="282" t="s">
        <v>1248</v>
      </c>
      <c r="AY363" s="283" t="s">
        <v>1317</v>
      </c>
    </row>
    <row r="364" spans="2:51" s="311" customFormat="1" ht="13.5">
      <c r="B364" s="310"/>
      <c r="D364" s="277" t="s">
        <v>1334</v>
      </c>
      <c r="E364" s="312" t="s">
        <v>1177</v>
      </c>
      <c r="F364" s="313" t="s">
        <v>891</v>
      </c>
      <c r="H364" s="312" t="s">
        <v>1177</v>
      </c>
      <c r="I364" s="96"/>
      <c r="L364" s="310"/>
      <c r="M364" s="314"/>
      <c r="N364" s="315"/>
      <c r="O364" s="315"/>
      <c r="P364" s="315"/>
      <c r="Q364" s="315"/>
      <c r="R364" s="315"/>
      <c r="S364" s="315"/>
      <c r="T364" s="316"/>
      <c r="AT364" s="312" t="s">
        <v>1334</v>
      </c>
      <c r="AU364" s="312" t="s">
        <v>1257</v>
      </c>
      <c r="AV364" s="311" t="s">
        <v>1196</v>
      </c>
      <c r="AW364" s="311" t="s">
        <v>1211</v>
      </c>
      <c r="AX364" s="311" t="s">
        <v>1248</v>
      </c>
      <c r="AY364" s="312" t="s">
        <v>1317</v>
      </c>
    </row>
    <row r="365" spans="2:51" s="282" customFormat="1" ht="13.5">
      <c r="B365" s="281"/>
      <c r="D365" s="277" t="s">
        <v>1334</v>
      </c>
      <c r="E365" s="283" t="s">
        <v>1177</v>
      </c>
      <c r="F365" s="284" t="s">
        <v>892</v>
      </c>
      <c r="H365" s="285">
        <v>1.84</v>
      </c>
      <c r="I365" s="93"/>
      <c r="L365" s="281"/>
      <c r="M365" s="286"/>
      <c r="N365" s="287"/>
      <c r="O365" s="287"/>
      <c r="P365" s="287"/>
      <c r="Q365" s="287"/>
      <c r="R365" s="287"/>
      <c r="S365" s="287"/>
      <c r="T365" s="288"/>
      <c r="AT365" s="283" t="s">
        <v>1334</v>
      </c>
      <c r="AU365" s="283" t="s">
        <v>1257</v>
      </c>
      <c r="AV365" s="282" t="s">
        <v>1257</v>
      </c>
      <c r="AW365" s="282" t="s">
        <v>1211</v>
      </c>
      <c r="AX365" s="282" t="s">
        <v>1248</v>
      </c>
      <c r="AY365" s="283" t="s">
        <v>1317</v>
      </c>
    </row>
    <row r="366" spans="2:51" s="311" customFormat="1" ht="13.5">
      <c r="B366" s="310"/>
      <c r="D366" s="277" t="s">
        <v>1334</v>
      </c>
      <c r="E366" s="312" t="s">
        <v>1177</v>
      </c>
      <c r="F366" s="313" t="s">
        <v>893</v>
      </c>
      <c r="H366" s="312" t="s">
        <v>1177</v>
      </c>
      <c r="I366" s="96"/>
      <c r="L366" s="310"/>
      <c r="M366" s="314"/>
      <c r="N366" s="315"/>
      <c r="O366" s="315"/>
      <c r="P366" s="315"/>
      <c r="Q366" s="315"/>
      <c r="R366" s="315"/>
      <c r="S366" s="315"/>
      <c r="T366" s="316"/>
      <c r="AT366" s="312" t="s">
        <v>1334</v>
      </c>
      <c r="AU366" s="312" t="s">
        <v>1257</v>
      </c>
      <c r="AV366" s="311" t="s">
        <v>1196</v>
      </c>
      <c r="AW366" s="311" t="s">
        <v>1211</v>
      </c>
      <c r="AX366" s="311" t="s">
        <v>1248</v>
      </c>
      <c r="AY366" s="312" t="s">
        <v>1317</v>
      </c>
    </row>
    <row r="367" spans="2:51" s="282" customFormat="1" ht="13.5">
      <c r="B367" s="281"/>
      <c r="D367" s="277" t="s">
        <v>1334</v>
      </c>
      <c r="E367" s="283" t="s">
        <v>1177</v>
      </c>
      <c r="F367" s="284" t="s">
        <v>894</v>
      </c>
      <c r="H367" s="285">
        <v>2</v>
      </c>
      <c r="I367" s="93"/>
      <c r="L367" s="281"/>
      <c r="M367" s="286"/>
      <c r="N367" s="287"/>
      <c r="O367" s="287"/>
      <c r="P367" s="287"/>
      <c r="Q367" s="287"/>
      <c r="R367" s="287"/>
      <c r="S367" s="287"/>
      <c r="T367" s="288"/>
      <c r="AT367" s="283" t="s">
        <v>1334</v>
      </c>
      <c r="AU367" s="283" t="s">
        <v>1257</v>
      </c>
      <c r="AV367" s="282" t="s">
        <v>1257</v>
      </c>
      <c r="AW367" s="282" t="s">
        <v>1211</v>
      </c>
      <c r="AX367" s="282" t="s">
        <v>1248</v>
      </c>
      <c r="AY367" s="283" t="s">
        <v>1317</v>
      </c>
    </row>
    <row r="368" spans="2:65" s="186" customFormat="1" ht="25.5" customHeight="1">
      <c r="B368" s="187"/>
      <c r="C368" s="266" t="s">
        <v>895</v>
      </c>
      <c r="D368" s="266" t="s">
        <v>1319</v>
      </c>
      <c r="E368" s="267" t="s">
        <v>896</v>
      </c>
      <c r="F368" s="268" t="s">
        <v>897</v>
      </c>
      <c r="G368" s="269" t="s">
        <v>1391</v>
      </c>
      <c r="H368" s="270">
        <v>16</v>
      </c>
      <c r="I368" s="91"/>
      <c r="J368" s="271">
        <f>ROUND(I368*H368,2)</f>
        <v>0</v>
      </c>
      <c r="K368" s="268" t="s">
        <v>1323</v>
      </c>
      <c r="L368" s="187"/>
      <c r="M368" s="272" t="s">
        <v>1177</v>
      </c>
      <c r="N368" s="273" t="s">
        <v>1219</v>
      </c>
      <c r="O368" s="188"/>
      <c r="P368" s="274">
        <f>O368*H368</f>
        <v>0</v>
      </c>
      <c r="Q368" s="274">
        <v>4E-05</v>
      </c>
      <c r="R368" s="274">
        <f>Q368*H368</f>
        <v>0.00064</v>
      </c>
      <c r="S368" s="274">
        <v>0</v>
      </c>
      <c r="T368" s="275">
        <f>S368*H368</f>
        <v>0</v>
      </c>
      <c r="AR368" s="176" t="s">
        <v>1393</v>
      </c>
      <c r="AT368" s="176" t="s">
        <v>1319</v>
      </c>
      <c r="AU368" s="176" t="s">
        <v>1257</v>
      </c>
      <c r="AY368" s="176" t="s">
        <v>1317</v>
      </c>
      <c r="BE368" s="276">
        <f>IF(N368="základní",J368,0)</f>
        <v>0</v>
      </c>
      <c r="BF368" s="276">
        <f>IF(N368="snížená",J368,0)</f>
        <v>0</v>
      </c>
      <c r="BG368" s="276">
        <f>IF(N368="zákl. přenesená",J368,0)</f>
        <v>0</v>
      </c>
      <c r="BH368" s="276">
        <f>IF(N368="sníž. přenesená",J368,0)</f>
        <v>0</v>
      </c>
      <c r="BI368" s="276">
        <f>IF(N368="nulová",J368,0)</f>
        <v>0</v>
      </c>
      <c r="BJ368" s="176" t="s">
        <v>1196</v>
      </c>
      <c r="BK368" s="276">
        <f>ROUND(I368*H368,2)</f>
        <v>0</v>
      </c>
      <c r="BL368" s="176" t="s">
        <v>1393</v>
      </c>
      <c r="BM368" s="176" t="s">
        <v>898</v>
      </c>
    </row>
    <row r="369" spans="2:47" s="186" customFormat="1" ht="27">
      <c r="B369" s="187"/>
      <c r="D369" s="277" t="s">
        <v>1326</v>
      </c>
      <c r="F369" s="278" t="s">
        <v>899</v>
      </c>
      <c r="I369" s="92"/>
      <c r="L369" s="187"/>
      <c r="M369" s="279"/>
      <c r="N369" s="188"/>
      <c r="O369" s="188"/>
      <c r="P369" s="188"/>
      <c r="Q369" s="188"/>
      <c r="R369" s="188"/>
      <c r="S369" s="188"/>
      <c r="T369" s="280"/>
      <c r="AT369" s="176" t="s">
        <v>1326</v>
      </c>
      <c r="AU369" s="176" t="s">
        <v>1257</v>
      </c>
    </row>
    <row r="370" spans="2:65" s="186" customFormat="1" ht="16.5" customHeight="1">
      <c r="B370" s="187"/>
      <c r="C370" s="266" t="s">
        <v>900</v>
      </c>
      <c r="D370" s="266" t="s">
        <v>1319</v>
      </c>
      <c r="E370" s="267" t="s">
        <v>901</v>
      </c>
      <c r="F370" s="268" t="s">
        <v>902</v>
      </c>
      <c r="G370" s="269" t="s">
        <v>1391</v>
      </c>
      <c r="H370" s="270">
        <v>16</v>
      </c>
      <c r="I370" s="91"/>
      <c r="J370" s="271">
        <f>ROUND(I370*H370,2)</f>
        <v>0</v>
      </c>
      <c r="K370" s="268" t="s">
        <v>1323</v>
      </c>
      <c r="L370" s="187"/>
      <c r="M370" s="272" t="s">
        <v>1177</v>
      </c>
      <c r="N370" s="273" t="s">
        <v>1219</v>
      </c>
      <c r="O370" s="188"/>
      <c r="P370" s="274">
        <f>O370*H370</f>
        <v>0</v>
      </c>
      <c r="Q370" s="274">
        <v>0.0002</v>
      </c>
      <c r="R370" s="274">
        <f>Q370*H370</f>
        <v>0.0032</v>
      </c>
      <c r="S370" s="274">
        <v>0</v>
      </c>
      <c r="T370" s="275">
        <f>S370*H370</f>
        <v>0</v>
      </c>
      <c r="AR370" s="176" t="s">
        <v>1393</v>
      </c>
      <c r="AT370" s="176" t="s">
        <v>1319</v>
      </c>
      <c r="AU370" s="176" t="s">
        <v>1257</v>
      </c>
      <c r="AY370" s="176" t="s">
        <v>1317</v>
      </c>
      <c r="BE370" s="276">
        <f>IF(N370="základní",J370,0)</f>
        <v>0</v>
      </c>
      <c r="BF370" s="276">
        <f>IF(N370="snížená",J370,0)</f>
        <v>0</v>
      </c>
      <c r="BG370" s="276">
        <f>IF(N370="zákl. přenesená",J370,0)</f>
        <v>0</v>
      </c>
      <c r="BH370" s="276">
        <f>IF(N370="sníž. přenesená",J370,0)</f>
        <v>0</v>
      </c>
      <c r="BI370" s="276">
        <f>IF(N370="nulová",J370,0)</f>
        <v>0</v>
      </c>
      <c r="BJ370" s="176" t="s">
        <v>1196</v>
      </c>
      <c r="BK370" s="276">
        <f>ROUND(I370*H370,2)</f>
        <v>0</v>
      </c>
      <c r="BL370" s="176" t="s">
        <v>1393</v>
      </c>
      <c r="BM370" s="176" t="s">
        <v>903</v>
      </c>
    </row>
    <row r="371" spans="2:47" s="186" customFormat="1" ht="27">
      <c r="B371" s="187"/>
      <c r="D371" s="277" t="s">
        <v>1326</v>
      </c>
      <c r="F371" s="278" t="s">
        <v>904</v>
      </c>
      <c r="I371" s="92"/>
      <c r="L371" s="187"/>
      <c r="M371" s="279"/>
      <c r="N371" s="188"/>
      <c r="O371" s="188"/>
      <c r="P371" s="188"/>
      <c r="Q371" s="188"/>
      <c r="R371" s="188"/>
      <c r="S371" s="188"/>
      <c r="T371" s="280"/>
      <c r="AT371" s="176" t="s">
        <v>1326</v>
      </c>
      <c r="AU371" s="176" t="s">
        <v>1257</v>
      </c>
    </row>
    <row r="372" spans="2:65" s="186" customFormat="1" ht="16.5" customHeight="1">
      <c r="B372" s="187"/>
      <c r="C372" s="266" t="s">
        <v>905</v>
      </c>
      <c r="D372" s="266" t="s">
        <v>1319</v>
      </c>
      <c r="E372" s="267" t="s">
        <v>906</v>
      </c>
      <c r="F372" s="268" t="s">
        <v>907</v>
      </c>
      <c r="G372" s="269" t="s">
        <v>1385</v>
      </c>
      <c r="H372" s="270">
        <v>14.25</v>
      </c>
      <c r="I372" s="91"/>
      <c r="J372" s="271">
        <f>ROUND(I372*H372,2)</f>
        <v>0</v>
      </c>
      <c r="K372" s="268" t="s">
        <v>1323</v>
      </c>
      <c r="L372" s="187"/>
      <c r="M372" s="272" t="s">
        <v>1177</v>
      </c>
      <c r="N372" s="273" t="s">
        <v>1219</v>
      </c>
      <c r="O372" s="188"/>
      <c r="P372" s="274">
        <f>O372*H372</f>
        <v>0</v>
      </c>
      <c r="Q372" s="274">
        <v>7E-05</v>
      </c>
      <c r="R372" s="274">
        <f>Q372*H372</f>
        <v>0.0009975</v>
      </c>
      <c r="S372" s="274">
        <v>0</v>
      </c>
      <c r="T372" s="275">
        <f>S372*H372</f>
        <v>0</v>
      </c>
      <c r="AR372" s="176" t="s">
        <v>1393</v>
      </c>
      <c r="AT372" s="176" t="s">
        <v>1319</v>
      </c>
      <c r="AU372" s="176" t="s">
        <v>1257</v>
      </c>
      <c r="AY372" s="176" t="s">
        <v>1317</v>
      </c>
      <c r="BE372" s="276">
        <f>IF(N372="základní",J372,0)</f>
        <v>0</v>
      </c>
      <c r="BF372" s="276">
        <f>IF(N372="snížená",J372,0)</f>
        <v>0</v>
      </c>
      <c r="BG372" s="276">
        <f>IF(N372="zákl. přenesená",J372,0)</f>
        <v>0</v>
      </c>
      <c r="BH372" s="276">
        <f>IF(N372="sníž. přenesená",J372,0)</f>
        <v>0</v>
      </c>
      <c r="BI372" s="276">
        <f>IF(N372="nulová",J372,0)</f>
        <v>0</v>
      </c>
      <c r="BJ372" s="176" t="s">
        <v>1196</v>
      </c>
      <c r="BK372" s="276">
        <f>ROUND(I372*H372,2)</f>
        <v>0</v>
      </c>
      <c r="BL372" s="176" t="s">
        <v>1393</v>
      </c>
      <c r="BM372" s="176" t="s">
        <v>908</v>
      </c>
    </row>
    <row r="373" spans="2:47" s="186" customFormat="1" ht="13.5">
      <c r="B373" s="187"/>
      <c r="D373" s="277" t="s">
        <v>1326</v>
      </c>
      <c r="F373" s="278" t="s">
        <v>909</v>
      </c>
      <c r="I373" s="92"/>
      <c r="L373" s="187"/>
      <c r="M373" s="279"/>
      <c r="N373" s="188"/>
      <c r="O373" s="188"/>
      <c r="P373" s="188"/>
      <c r="Q373" s="188"/>
      <c r="R373" s="188"/>
      <c r="S373" s="188"/>
      <c r="T373" s="280"/>
      <c r="AT373" s="176" t="s">
        <v>1326</v>
      </c>
      <c r="AU373" s="176" t="s">
        <v>1257</v>
      </c>
    </row>
    <row r="374" spans="2:51" s="311" customFormat="1" ht="13.5">
      <c r="B374" s="310"/>
      <c r="D374" s="277" t="s">
        <v>1334</v>
      </c>
      <c r="E374" s="312" t="s">
        <v>1177</v>
      </c>
      <c r="F374" s="313" t="s">
        <v>910</v>
      </c>
      <c r="H374" s="312" t="s">
        <v>1177</v>
      </c>
      <c r="I374" s="96"/>
      <c r="L374" s="310"/>
      <c r="M374" s="314"/>
      <c r="N374" s="315"/>
      <c r="O374" s="315"/>
      <c r="P374" s="315"/>
      <c r="Q374" s="315"/>
      <c r="R374" s="315"/>
      <c r="S374" s="315"/>
      <c r="T374" s="316"/>
      <c r="AT374" s="312" t="s">
        <v>1334</v>
      </c>
      <c r="AU374" s="312" t="s">
        <v>1257</v>
      </c>
      <c r="AV374" s="311" t="s">
        <v>1196</v>
      </c>
      <c r="AW374" s="311" t="s">
        <v>1211</v>
      </c>
      <c r="AX374" s="311" t="s">
        <v>1248</v>
      </c>
      <c r="AY374" s="312" t="s">
        <v>1317</v>
      </c>
    </row>
    <row r="375" spans="2:51" s="282" customFormat="1" ht="13.5">
      <c r="B375" s="281"/>
      <c r="D375" s="277" t="s">
        <v>1334</v>
      </c>
      <c r="E375" s="283" t="s">
        <v>1177</v>
      </c>
      <c r="F375" s="284" t="s">
        <v>911</v>
      </c>
      <c r="H375" s="285">
        <v>13.135</v>
      </c>
      <c r="I375" s="93"/>
      <c r="L375" s="281"/>
      <c r="M375" s="286"/>
      <c r="N375" s="287"/>
      <c r="O375" s="287"/>
      <c r="P375" s="287"/>
      <c r="Q375" s="287"/>
      <c r="R375" s="287"/>
      <c r="S375" s="287"/>
      <c r="T375" s="288"/>
      <c r="AT375" s="283" t="s">
        <v>1334</v>
      </c>
      <c r="AU375" s="283" t="s">
        <v>1257</v>
      </c>
      <c r="AV375" s="282" t="s">
        <v>1257</v>
      </c>
      <c r="AW375" s="282" t="s">
        <v>1211</v>
      </c>
      <c r="AX375" s="282" t="s">
        <v>1248</v>
      </c>
      <c r="AY375" s="283" t="s">
        <v>1317</v>
      </c>
    </row>
    <row r="376" spans="2:51" s="282" customFormat="1" ht="13.5">
      <c r="B376" s="281"/>
      <c r="D376" s="277" t="s">
        <v>1334</v>
      </c>
      <c r="E376" s="283" t="s">
        <v>1177</v>
      </c>
      <c r="F376" s="284" t="s">
        <v>912</v>
      </c>
      <c r="H376" s="285">
        <v>1.115</v>
      </c>
      <c r="I376" s="93"/>
      <c r="L376" s="281"/>
      <c r="M376" s="286"/>
      <c r="N376" s="287"/>
      <c r="O376" s="287"/>
      <c r="P376" s="287"/>
      <c r="Q376" s="287"/>
      <c r="R376" s="287"/>
      <c r="S376" s="287"/>
      <c r="T376" s="288"/>
      <c r="AT376" s="283" t="s">
        <v>1334</v>
      </c>
      <c r="AU376" s="283" t="s">
        <v>1257</v>
      </c>
      <c r="AV376" s="282" t="s">
        <v>1257</v>
      </c>
      <c r="AW376" s="282" t="s">
        <v>1211</v>
      </c>
      <c r="AX376" s="282" t="s">
        <v>1248</v>
      </c>
      <c r="AY376" s="283" t="s">
        <v>1317</v>
      </c>
    </row>
    <row r="377" spans="2:65" s="186" customFormat="1" ht="16.5" customHeight="1">
      <c r="B377" s="187"/>
      <c r="C377" s="297" t="s">
        <v>913</v>
      </c>
      <c r="D377" s="297" t="s">
        <v>1382</v>
      </c>
      <c r="E377" s="298" t="s">
        <v>378</v>
      </c>
      <c r="F377" s="299" t="s">
        <v>379</v>
      </c>
      <c r="G377" s="300" t="s">
        <v>1385</v>
      </c>
      <c r="H377" s="301">
        <v>14.25</v>
      </c>
      <c r="I377" s="95"/>
      <c r="J377" s="302">
        <f>ROUND(I377*H377,2)</f>
        <v>0</v>
      </c>
      <c r="K377" s="299" t="s">
        <v>1177</v>
      </c>
      <c r="L377" s="303"/>
      <c r="M377" s="304" t="s">
        <v>1177</v>
      </c>
      <c r="N377" s="305" t="s">
        <v>1219</v>
      </c>
      <c r="O377" s="188"/>
      <c r="P377" s="274">
        <f>O377*H377</f>
        <v>0</v>
      </c>
      <c r="Q377" s="274">
        <v>0.001</v>
      </c>
      <c r="R377" s="274">
        <f>Q377*H377</f>
        <v>0.01425</v>
      </c>
      <c r="S377" s="274">
        <v>0</v>
      </c>
      <c r="T377" s="275">
        <f>S377*H377</f>
        <v>0</v>
      </c>
      <c r="AR377" s="176" t="s">
        <v>1467</v>
      </c>
      <c r="AT377" s="176" t="s">
        <v>1382</v>
      </c>
      <c r="AU377" s="176" t="s">
        <v>1257</v>
      </c>
      <c r="AY377" s="176" t="s">
        <v>1317</v>
      </c>
      <c r="BE377" s="276">
        <f>IF(N377="základní",J377,0)</f>
        <v>0</v>
      </c>
      <c r="BF377" s="276">
        <f>IF(N377="snížená",J377,0)</f>
        <v>0</v>
      </c>
      <c r="BG377" s="276">
        <f>IF(N377="zákl. přenesená",J377,0)</f>
        <v>0</v>
      </c>
      <c r="BH377" s="276">
        <f>IF(N377="sníž. přenesená",J377,0)</f>
        <v>0</v>
      </c>
      <c r="BI377" s="276">
        <f>IF(N377="nulová",J377,0)</f>
        <v>0</v>
      </c>
      <c r="BJ377" s="176" t="s">
        <v>1196</v>
      </c>
      <c r="BK377" s="276">
        <f>ROUND(I377*H377,2)</f>
        <v>0</v>
      </c>
      <c r="BL377" s="176" t="s">
        <v>1393</v>
      </c>
      <c r="BM377" s="176" t="s">
        <v>914</v>
      </c>
    </row>
    <row r="378" spans="2:47" s="186" customFormat="1" ht="27">
      <c r="B378" s="187"/>
      <c r="D378" s="277" t="s">
        <v>1509</v>
      </c>
      <c r="F378" s="306" t="s">
        <v>915</v>
      </c>
      <c r="I378" s="92"/>
      <c r="L378" s="187"/>
      <c r="M378" s="279"/>
      <c r="N378" s="188"/>
      <c r="O378" s="188"/>
      <c r="P378" s="188"/>
      <c r="Q378" s="188"/>
      <c r="R378" s="188"/>
      <c r="S378" s="188"/>
      <c r="T378" s="280"/>
      <c r="AT378" s="176" t="s">
        <v>1509</v>
      </c>
      <c r="AU378" s="176" t="s">
        <v>1257</v>
      </c>
    </row>
    <row r="379" spans="2:51" s="311" customFormat="1" ht="13.5">
      <c r="B379" s="310"/>
      <c r="D379" s="277" t="s">
        <v>1334</v>
      </c>
      <c r="E379" s="312" t="s">
        <v>1177</v>
      </c>
      <c r="F379" s="313" t="s">
        <v>910</v>
      </c>
      <c r="H379" s="312" t="s">
        <v>1177</v>
      </c>
      <c r="I379" s="96"/>
      <c r="L379" s="310"/>
      <c r="M379" s="314"/>
      <c r="N379" s="315"/>
      <c r="O379" s="315"/>
      <c r="P379" s="315"/>
      <c r="Q379" s="315"/>
      <c r="R379" s="315"/>
      <c r="S379" s="315"/>
      <c r="T379" s="316"/>
      <c r="AT379" s="312" t="s">
        <v>1334</v>
      </c>
      <c r="AU379" s="312" t="s">
        <v>1257</v>
      </c>
      <c r="AV379" s="311" t="s">
        <v>1196</v>
      </c>
      <c r="AW379" s="311" t="s">
        <v>1211</v>
      </c>
      <c r="AX379" s="311" t="s">
        <v>1248</v>
      </c>
      <c r="AY379" s="312" t="s">
        <v>1317</v>
      </c>
    </row>
    <row r="380" spans="2:51" s="282" customFormat="1" ht="13.5">
      <c r="B380" s="281"/>
      <c r="D380" s="277" t="s">
        <v>1334</v>
      </c>
      <c r="E380" s="283" t="s">
        <v>1177</v>
      </c>
      <c r="F380" s="284" t="s">
        <v>911</v>
      </c>
      <c r="H380" s="285">
        <v>13.135</v>
      </c>
      <c r="I380" s="93"/>
      <c r="L380" s="281"/>
      <c r="M380" s="286"/>
      <c r="N380" s="287"/>
      <c r="O380" s="287"/>
      <c r="P380" s="287"/>
      <c r="Q380" s="287"/>
      <c r="R380" s="287"/>
      <c r="S380" s="287"/>
      <c r="T380" s="288"/>
      <c r="AT380" s="283" t="s">
        <v>1334</v>
      </c>
      <c r="AU380" s="283" t="s">
        <v>1257</v>
      </c>
      <c r="AV380" s="282" t="s">
        <v>1257</v>
      </c>
      <c r="AW380" s="282" t="s">
        <v>1211</v>
      </c>
      <c r="AX380" s="282" t="s">
        <v>1248</v>
      </c>
      <c r="AY380" s="283" t="s">
        <v>1317</v>
      </c>
    </row>
    <row r="381" spans="2:51" s="311" customFormat="1" ht="13.5">
      <c r="B381" s="310"/>
      <c r="D381" s="277" t="s">
        <v>1334</v>
      </c>
      <c r="E381" s="312" t="s">
        <v>1177</v>
      </c>
      <c r="F381" s="313" t="s">
        <v>916</v>
      </c>
      <c r="H381" s="312" t="s">
        <v>1177</v>
      </c>
      <c r="I381" s="96"/>
      <c r="L381" s="310"/>
      <c r="M381" s="314"/>
      <c r="N381" s="315"/>
      <c r="O381" s="315"/>
      <c r="P381" s="315"/>
      <c r="Q381" s="315"/>
      <c r="R381" s="315"/>
      <c r="S381" s="315"/>
      <c r="T381" s="316"/>
      <c r="AT381" s="312" t="s">
        <v>1334</v>
      </c>
      <c r="AU381" s="312" t="s">
        <v>1257</v>
      </c>
      <c r="AV381" s="311" t="s">
        <v>1196</v>
      </c>
      <c r="AW381" s="311" t="s">
        <v>1211</v>
      </c>
      <c r="AX381" s="311" t="s">
        <v>1248</v>
      </c>
      <c r="AY381" s="312" t="s">
        <v>1317</v>
      </c>
    </row>
    <row r="382" spans="2:51" s="282" customFormat="1" ht="13.5">
      <c r="B382" s="281"/>
      <c r="D382" s="277" t="s">
        <v>1334</v>
      </c>
      <c r="E382" s="283" t="s">
        <v>1177</v>
      </c>
      <c r="F382" s="284" t="s">
        <v>912</v>
      </c>
      <c r="H382" s="285">
        <v>1.115</v>
      </c>
      <c r="I382" s="93"/>
      <c r="L382" s="281"/>
      <c r="M382" s="286"/>
      <c r="N382" s="287"/>
      <c r="O382" s="287"/>
      <c r="P382" s="287"/>
      <c r="Q382" s="287"/>
      <c r="R382" s="287"/>
      <c r="S382" s="287"/>
      <c r="T382" s="288"/>
      <c r="AT382" s="283" t="s">
        <v>1334</v>
      </c>
      <c r="AU382" s="283" t="s">
        <v>1257</v>
      </c>
      <c r="AV382" s="282" t="s">
        <v>1257</v>
      </c>
      <c r="AW382" s="282" t="s">
        <v>1211</v>
      </c>
      <c r="AX382" s="282" t="s">
        <v>1248</v>
      </c>
      <c r="AY382" s="283" t="s">
        <v>1317</v>
      </c>
    </row>
    <row r="383" spans="2:65" s="186" customFormat="1" ht="16.5" customHeight="1">
      <c r="B383" s="187"/>
      <c r="C383" s="266" t="s">
        <v>804</v>
      </c>
      <c r="D383" s="266" t="s">
        <v>1319</v>
      </c>
      <c r="E383" s="267" t="s">
        <v>906</v>
      </c>
      <c r="F383" s="268" t="s">
        <v>907</v>
      </c>
      <c r="G383" s="269" t="s">
        <v>1385</v>
      </c>
      <c r="H383" s="270">
        <v>10.956</v>
      </c>
      <c r="I383" s="91"/>
      <c r="J383" s="271">
        <f>ROUND(I383*H383,2)</f>
        <v>0</v>
      </c>
      <c r="K383" s="268" t="s">
        <v>1323</v>
      </c>
      <c r="L383" s="187"/>
      <c r="M383" s="272" t="s">
        <v>1177</v>
      </c>
      <c r="N383" s="273" t="s">
        <v>1219</v>
      </c>
      <c r="O383" s="188"/>
      <c r="P383" s="274">
        <f>O383*H383</f>
        <v>0</v>
      </c>
      <c r="Q383" s="274">
        <v>7E-05</v>
      </c>
      <c r="R383" s="274">
        <f>Q383*H383</f>
        <v>0.0007669199999999999</v>
      </c>
      <c r="S383" s="274">
        <v>0</v>
      </c>
      <c r="T383" s="275">
        <f>S383*H383</f>
        <v>0</v>
      </c>
      <c r="AR383" s="176" t="s">
        <v>1393</v>
      </c>
      <c r="AT383" s="176" t="s">
        <v>1319</v>
      </c>
      <c r="AU383" s="176" t="s">
        <v>1257</v>
      </c>
      <c r="AY383" s="176" t="s">
        <v>1317</v>
      </c>
      <c r="BE383" s="276">
        <f>IF(N383="základní",J383,0)</f>
        <v>0</v>
      </c>
      <c r="BF383" s="276">
        <f>IF(N383="snížená",J383,0)</f>
        <v>0</v>
      </c>
      <c r="BG383" s="276">
        <f>IF(N383="zákl. přenesená",J383,0)</f>
        <v>0</v>
      </c>
      <c r="BH383" s="276">
        <f>IF(N383="sníž. přenesená",J383,0)</f>
        <v>0</v>
      </c>
      <c r="BI383" s="276">
        <f>IF(N383="nulová",J383,0)</f>
        <v>0</v>
      </c>
      <c r="BJ383" s="176" t="s">
        <v>1196</v>
      </c>
      <c r="BK383" s="276">
        <f>ROUND(I383*H383,2)</f>
        <v>0</v>
      </c>
      <c r="BL383" s="176" t="s">
        <v>1393</v>
      </c>
      <c r="BM383" s="176" t="s">
        <v>917</v>
      </c>
    </row>
    <row r="384" spans="2:47" s="186" customFormat="1" ht="13.5">
      <c r="B384" s="187"/>
      <c r="D384" s="277" t="s">
        <v>1326</v>
      </c>
      <c r="F384" s="278" t="s">
        <v>909</v>
      </c>
      <c r="I384" s="92"/>
      <c r="L384" s="187"/>
      <c r="M384" s="279"/>
      <c r="N384" s="188"/>
      <c r="O384" s="188"/>
      <c r="P384" s="188"/>
      <c r="Q384" s="188"/>
      <c r="R384" s="188"/>
      <c r="S384" s="188"/>
      <c r="T384" s="280"/>
      <c r="AT384" s="176" t="s">
        <v>1326</v>
      </c>
      <c r="AU384" s="176" t="s">
        <v>1257</v>
      </c>
    </row>
    <row r="385" spans="2:51" s="311" customFormat="1" ht="13.5">
      <c r="B385" s="310"/>
      <c r="D385" s="277" t="s">
        <v>1334</v>
      </c>
      <c r="E385" s="312" t="s">
        <v>1177</v>
      </c>
      <c r="F385" s="313" t="s">
        <v>918</v>
      </c>
      <c r="H385" s="312" t="s">
        <v>1177</v>
      </c>
      <c r="I385" s="96"/>
      <c r="L385" s="310"/>
      <c r="M385" s="314"/>
      <c r="N385" s="315"/>
      <c r="O385" s="315"/>
      <c r="P385" s="315"/>
      <c r="Q385" s="315"/>
      <c r="R385" s="315"/>
      <c r="S385" s="315"/>
      <c r="T385" s="316"/>
      <c r="AT385" s="312" t="s">
        <v>1334</v>
      </c>
      <c r="AU385" s="312" t="s">
        <v>1257</v>
      </c>
      <c r="AV385" s="311" t="s">
        <v>1196</v>
      </c>
      <c r="AW385" s="311" t="s">
        <v>1211</v>
      </c>
      <c r="AX385" s="311" t="s">
        <v>1248</v>
      </c>
      <c r="AY385" s="312" t="s">
        <v>1317</v>
      </c>
    </row>
    <row r="386" spans="2:51" s="282" customFormat="1" ht="13.5">
      <c r="B386" s="281"/>
      <c r="D386" s="277" t="s">
        <v>1334</v>
      </c>
      <c r="E386" s="283" t="s">
        <v>1177</v>
      </c>
      <c r="F386" s="284" t="s">
        <v>919</v>
      </c>
      <c r="H386" s="285">
        <v>10.2</v>
      </c>
      <c r="I386" s="93"/>
      <c r="L386" s="281"/>
      <c r="M386" s="286"/>
      <c r="N386" s="287"/>
      <c r="O386" s="287"/>
      <c r="P386" s="287"/>
      <c r="Q386" s="287"/>
      <c r="R386" s="287"/>
      <c r="S386" s="287"/>
      <c r="T386" s="288"/>
      <c r="AT386" s="283" t="s">
        <v>1334</v>
      </c>
      <c r="AU386" s="283" t="s">
        <v>1257</v>
      </c>
      <c r="AV386" s="282" t="s">
        <v>1257</v>
      </c>
      <c r="AW386" s="282" t="s">
        <v>1211</v>
      </c>
      <c r="AX386" s="282" t="s">
        <v>1248</v>
      </c>
      <c r="AY386" s="283" t="s">
        <v>1317</v>
      </c>
    </row>
    <row r="387" spans="2:51" s="282" customFormat="1" ht="13.5">
      <c r="B387" s="281"/>
      <c r="D387" s="277" t="s">
        <v>1334</v>
      </c>
      <c r="E387" s="283" t="s">
        <v>1177</v>
      </c>
      <c r="F387" s="284" t="s">
        <v>920</v>
      </c>
      <c r="H387" s="285">
        <v>0.756</v>
      </c>
      <c r="I387" s="93"/>
      <c r="L387" s="281"/>
      <c r="M387" s="286"/>
      <c r="N387" s="287"/>
      <c r="O387" s="287"/>
      <c r="P387" s="287"/>
      <c r="Q387" s="287"/>
      <c r="R387" s="287"/>
      <c r="S387" s="287"/>
      <c r="T387" s="288"/>
      <c r="AT387" s="283" t="s">
        <v>1334</v>
      </c>
      <c r="AU387" s="283" t="s">
        <v>1257</v>
      </c>
      <c r="AV387" s="282" t="s">
        <v>1257</v>
      </c>
      <c r="AW387" s="282" t="s">
        <v>1211</v>
      </c>
      <c r="AX387" s="282" t="s">
        <v>1248</v>
      </c>
      <c r="AY387" s="283" t="s">
        <v>1317</v>
      </c>
    </row>
    <row r="388" spans="2:65" s="186" customFormat="1" ht="16.5" customHeight="1">
      <c r="B388" s="187"/>
      <c r="C388" s="297" t="s">
        <v>921</v>
      </c>
      <c r="D388" s="297" t="s">
        <v>1382</v>
      </c>
      <c r="E388" s="298" t="s">
        <v>378</v>
      </c>
      <c r="F388" s="299" t="s">
        <v>379</v>
      </c>
      <c r="G388" s="300" t="s">
        <v>1385</v>
      </c>
      <c r="H388" s="301">
        <v>10.956</v>
      </c>
      <c r="I388" s="95"/>
      <c r="J388" s="302">
        <f>ROUND(I388*H388,2)</f>
        <v>0</v>
      </c>
      <c r="K388" s="299" t="s">
        <v>1177</v>
      </c>
      <c r="L388" s="303"/>
      <c r="M388" s="304" t="s">
        <v>1177</v>
      </c>
      <c r="N388" s="305" t="s">
        <v>1219</v>
      </c>
      <c r="O388" s="188"/>
      <c r="P388" s="274">
        <f>O388*H388</f>
        <v>0</v>
      </c>
      <c r="Q388" s="274">
        <v>0.001</v>
      </c>
      <c r="R388" s="274">
        <f>Q388*H388</f>
        <v>0.010956</v>
      </c>
      <c r="S388" s="274">
        <v>0</v>
      </c>
      <c r="T388" s="275">
        <f>S388*H388</f>
        <v>0</v>
      </c>
      <c r="AR388" s="176" t="s">
        <v>1467</v>
      </c>
      <c r="AT388" s="176" t="s">
        <v>1382</v>
      </c>
      <c r="AU388" s="176" t="s">
        <v>1257</v>
      </c>
      <c r="AY388" s="176" t="s">
        <v>1317</v>
      </c>
      <c r="BE388" s="276">
        <f>IF(N388="základní",J388,0)</f>
        <v>0</v>
      </c>
      <c r="BF388" s="276">
        <f>IF(N388="snížená",J388,0)</f>
        <v>0</v>
      </c>
      <c r="BG388" s="276">
        <f>IF(N388="zákl. přenesená",J388,0)</f>
        <v>0</v>
      </c>
      <c r="BH388" s="276">
        <f>IF(N388="sníž. přenesená",J388,0)</f>
        <v>0</v>
      </c>
      <c r="BI388" s="276">
        <f>IF(N388="nulová",J388,0)</f>
        <v>0</v>
      </c>
      <c r="BJ388" s="176" t="s">
        <v>1196</v>
      </c>
      <c r="BK388" s="276">
        <f>ROUND(I388*H388,2)</f>
        <v>0</v>
      </c>
      <c r="BL388" s="176" t="s">
        <v>1393</v>
      </c>
      <c r="BM388" s="176" t="s">
        <v>922</v>
      </c>
    </row>
    <row r="389" spans="2:51" s="311" customFormat="1" ht="13.5">
      <c r="B389" s="310"/>
      <c r="D389" s="277" t="s">
        <v>1334</v>
      </c>
      <c r="E389" s="312" t="s">
        <v>1177</v>
      </c>
      <c r="F389" s="313" t="s">
        <v>918</v>
      </c>
      <c r="H389" s="312" t="s">
        <v>1177</v>
      </c>
      <c r="I389" s="96"/>
      <c r="L389" s="310"/>
      <c r="M389" s="314"/>
      <c r="N389" s="315"/>
      <c r="O389" s="315"/>
      <c r="P389" s="315"/>
      <c r="Q389" s="315"/>
      <c r="R389" s="315"/>
      <c r="S389" s="315"/>
      <c r="T389" s="316"/>
      <c r="AT389" s="312" t="s">
        <v>1334</v>
      </c>
      <c r="AU389" s="312" t="s">
        <v>1257</v>
      </c>
      <c r="AV389" s="311" t="s">
        <v>1196</v>
      </c>
      <c r="AW389" s="311" t="s">
        <v>1211</v>
      </c>
      <c r="AX389" s="311" t="s">
        <v>1248</v>
      </c>
      <c r="AY389" s="312" t="s">
        <v>1317</v>
      </c>
    </row>
    <row r="390" spans="2:51" s="311" customFormat="1" ht="13.5">
      <c r="B390" s="310"/>
      <c r="D390" s="277" t="s">
        <v>1334</v>
      </c>
      <c r="E390" s="312" t="s">
        <v>1177</v>
      </c>
      <c r="F390" s="313" t="s">
        <v>923</v>
      </c>
      <c r="H390" s="312" t="s">
        <v>1177</v>
      </c>
      <c r="I390" s="96"/>
      <c r="L390" s="310"/>
      <c r="M390" s="314"/>
      <c r="N390" s="315"/>
      <c r="O390" s="315"/>
      <c r="P390" s="315"/>
      <c r="Q390" s="315"/>
      <c r="R390" s="315"/>
      <c r="S390" s="315"/>
      <c r="T390" s="316"/>
      <c r="AT390" s="312" t="s">
        <v>1334</v>
      </c>
      <c r="AU390" s="312" t="s">
        <v>1257</v>
      </c>
      <c r="AV390" s="311" t="s">
        <v>1196</v>
      </c>
      <c r="AW390" s="311" t="s">
        <v>1211</v>
      </c>
      <c r="AX390" s="311" t="s">
        <v>1248</v>
      </c>
      <c r="AY390" s="312" t="s">
        <v>1317</v>
      </c>
    </row>
    <row r="391" spans="2:51" s="282" customFormat="1" ht="13.5">
      <c r="B391" s="281"/>
      <c r="D391" s="277" t="s">
        <v>1334</v>
      </c>
      <c r="E391" s="283" t="s">
        <v>1177</v>
      </c>
      <c r="F391" s="284" t="s">
        <v>919</v>
      </c>
      <c r="H391" s="285">
        <v>10.2</v>
      </c>
      <c r="I391" s="93"/>
      <c r="L391" s="281"/>
      <c r="M391" s="286"/>
      <c r="N391" s="287"/>
      <c r="O391" s="287"/>
      <c r="P391" s="287"/>
      <c r="Q391" s="287"/>
      <c r="R391" s="287"/>
      <c r="S391" s="287"/>
      <c r="T391" s="288"/>
      <c r="AT391" s="283" t="s">
        <v>1334</v>
      </c>
      <c r="AU391" s="283" t="s">
        <v>1257</v>
      </c>
      <c r="AV391" s="282" t="s">
        <v>1257</v>
      </c>
      <c r="AW391" s="282" t="s">
        <v>1211</v>
      </c>
      <c r="AX391" s="282" t="s">
        <v>1248</v>
      </c>
      <c r="AY391" s="283" t="s">
        <v>1317</v>
      </c>
    </row>
    <row r="392" spans="2:51" s="311" customFormat="1" ht="13.5">
      <c r="B392" s="310"/>
      <c r="D392" s="277" t="s">
        <v>1334</v>
      </c>
      <c r="E392" s="312" t="s">
        <v>1177</v>
      </c>
      <c r="F392" s="313" t="s">
        <v>924</v>
      </c>
      <c r="H392" s="312" t="s">
        <v>1177</v>
      </c>
      <c r="I392" s="96"/>
      <c r="L392" s="310"/>
      <c r="M392" s="314"/>
      <c r="N392" s="315"/>
      <c r="O392" s="315"/>
      <c r="P392" s="315"/>
      <c r="Q392" s="315"/>
      <c r="R392" s="315"/>
      <c r="S392" s="315"/>
      <c r="T392" s="316"/>
      <c r="AT392" s="312" t="s">
        <v>1334</v>
      </c>
      <c r="AU392" s="312" t="s">
        <v>1257</v>
      </c>
      <c r="AV392" s="311" t="s">
        <v>1196</v>
      </c>
      <c r="AW392" s="311" t="s">
        <v>1211</v>
      </c>
      <c r="AX392" s="311" t="s">
        <v>1248</v>
      </c>
      <c r="AY392" s="312" t="s">
        <v>1317</v>
      </c>
    </row>
    <row r="393" spans="2:51" s="282" customFormat="1" ht="13.5">
      <c r="B393" s="281"/>
      <c r="D393" s="277" t="s">
        <v>1334</v>
      </c>
      <c r="E393" s="283" t="s">
        <v>1177</v>
      </c>
      <c r="F393" s="284" t="s">
        <v>920</v>
      </c>
      <c r="H393" s="285">
        <v>0.756</v>
      </c>
      <c r="I393" s="93"/>
      <c r="L393" s="281"/>
      <c r="M393" s="286"/>
      <c r="N393" s="287"/>
      <c r="O393" s="287"/>
      <c r="P393" s="287"/>
      <c r="Q393" s="287"/>
      <c r="R393" s="287"/>
      <c r="S393" s="287"/>
      <c r="T393" s="288"/>
      <c r="AT393" s="283" t="s">
        <v>1334</v>
      </c>
      <c r="AU393" s="283" t="s">
        <v>1257</v>
      </c>
      <c r="AV393" s="282" t="s">
        <v>1257</v>
      </c>
      <c r="AW393" s="282" t="s">
        <v>1211</v>
      </c>
      <c r="AX393" s="282" t="s">
        <v>1248</v>
      </c>
      <c r="AY393" s="283" t="s">
        <v>1317</v>
      </c>
    </row>
    <row r="394" spans="2:65" s="186" customFormat="1" ht="16.5" customHeight="1">
      <c r="B394" s="187"/>
      <c r="C394" s="266" t="s">
        <v>815</v>
      </c>
      <c r="D394" s="266" t="s">
        <v>1319</v>
      </c>
      <c r="E394" s="267" t="s">
        <v>925</v>
      </c>
      <c r="F394" s="268" t="s">
        <v>926</v>
      </c>
      <c r="G394" s="269" t="s">
        <v>1385</v>
      </c>
      <c r="H394" s="270">
        <v>82.471</v>
      </c>
      <c r="I394" s="91"/>
      <c r="J394" s="271">
        <f>ROUND(I394*H394,2)</f>
        <v>0</v>
      </c>
      <c r="K394" s="268" t="s">
        <v>1323</v>
      </c>
      <c r="L394" s="187"/>
      <c r="M394" s="272" t="s">
        <v>1177</v>
      </c>
      <c r="N394" s="273" t="s">
        <v>1219</v>
      </c>
      <c r="O394" s="188"/>
      <c r="P394" s="274">
        <f>O394*H394</f>
        <v>0</v>
      </c>
      <c r="Q394" s="274">
        <v>5E-05</v>
      </c>
      <c r="R394" s="274">
        <f>Q394*H394</f>
        <v>0.00412355</v>
      </c>
      <c r="S394" s="274">
        <v>0</v>
      </c>
      <c r="T394" s="275">
        <f>S394*H394</f>
        <v>0</v>
      </c>
      <c r="AR394" s="176" t="s">
        <v>1393</v>
      </c>
      <c r="AT394" s="176" t="s">
        <v>1319</v>
      </c>
      <c r="AU394" s="176" t="s">
        <v>1257</v>
      </c>
      <c r="AY394" s="176" t="s">
        <v>1317</v>
      </c>
      <c r="BE394" s="276">
        <f>IF(N394="základní",J394,0)</f>
        <v>0</v>
      </c>
      <c r="BF394" s="276">
        <f>IF(N394="snížená",J394,0)</f>
        <v>0</v>
      </c>
      <c r="BG394" s="276">
        <f>IF(N394="zákl. přenesená",J394,0)</f>
        <v>0</v>
      </c>
      <c r="BH394" s="276">
        <f>IF(N394="sníž. přenesená",J394,0)</f>
        <v>0</v>
      </c>
      <c r="BI394" s="276">
        <f>IF(N394="nulová",J394,0)</f>
        <v>0</v>
      </c>
      <c r="BJ394" s="176" t="s">
        <v>1196</v>
      </c>
      <c r="BK394" s="276">
        <f>ROUND(I394*H394,2)</f>
        <v>0</v>
      </c>
      <c r="BL394" s="176" t="s">
        <v>1393</v>
      </c>
      <c r="BM394" s="176" t="s">
        <v>927</v>
      </c>
    </row>
    <row r="395" spans="2:47" s="186" customFormat="1" ht="13.5">
      <c r="B395" s="187"/>
      <c r="D395" s="277" t="s">
        <v>1326</v>
      </c>
      <c r="F395" s="278" t="s">
        <v>928</v>
      </c>
      <c r="I395" s="92"/>
      <c r="L395" s="187"/>
      <c r="M395" s="279"/>
      <c r="N395" s="188"/>
      <c r="O395" s="188"/>
      <c r="P395" s="188"/>
      <c r="Q395" s="188"/>
      <c r="R395" s="188"/>
      <c r="S395" s="188"/>
      <c r="T395" s="280"/>
      <c r="AT395" s="176" t="s">
        <v>1326</v>
      </c>
      <c r="AU395" s="176" t="s">
        <v>1257</v>
      </c>
    </row>
    <row r="396" spans="2:51" s="311" customFormat="1" ht="13.5">
      <c r="B396" s="310"/>
      <c r="D396" s="277" t="s">
        <v>1334</v>
      </c>
      <c r="E396" s="312" t="s">
        <v>1177</v>
      </c>
      <c r="F396" s="313" t="s">
        <v>929</v>
      </c>
      <c r="H396" s="312" t="s">
        <v>1177</v>
      </c>
      <c r="I396" s="96"/>
      <c r="L396" s="310"/>
      <c r="M396" s="314"/>
      <c r="N396" s="315"/>
      <c r="O396" s="315"/>
      <c r="P396" s="315"/>
      <c r="Q396" s="315"/>
      <c r="R396" s="315"/>
      <c r="S396" s="315"/>
      <c r="T396" s="316"/>
      <c r="AT396" s="312" t="s">
        <v>1334</v>
      </c>
      <c r="AU396" s="312" t="s">
        <v>1257</v>
      </c>
      <c r="AV396" s="311" t="s">
        <v>1196</v>
      </c>
      <c r="AW396" s="311" t="s">
        <v>1211</v>
      </c>
      <c r="AX396" s="311" t="s">
        <v>1248</v>
      </c>
      <c r="AY396" s="312" t="s">
        <v>1317</v>
      </c>
    </row>
    <row r="397" spans="2:51" s="282" customFormat="1" ht="13.5">
      <c r="B397" s="281"/>
      <c r="D397" s="277" t="s">
        <v>1334</v>
      </c>
      <c r="E397" s="283" t="s">
        <v>1177</v>
      </c>
      <c r="F397" s="284" t="s">
        <v>930</v>
      </c>
      <c r="H397" s="285">
        <v>13.572</v>
      </c>
      <c r="I397" s="93"/>
      <c r="L397" s="281"/>
      <c r="M397" s="286"/>
      <c r="N397" s="287"/>
      <c r="O397" s="287"/>
      <c r="P397" s="287"/>
      <c r="Q397" s="287"/>
      <c r="R397" s="287"/>
      <c r="S397" s="287"/>
      <c r="T397" s="288"/>
      <c r="AT397" s="283" t="s">
        <v>1334</v>
      </c>
      <c r="AU397" s="283" t="s">
        <v>1257</v>
      </c>
      <c r="AV397" s="282" t="s">
        <v>1257</v>
      </c>
      <c r="AW397" s="282" t="s">
        <v>1211</v>
      </c>
      <c r="AX397" s="282" t="s">
        <v>1248</v>
      </c>
      <c r="AY397" s="283" t="s">
        <v>1317</v>
      </c>
    </row>
    <row r="398" spans="2:51" s="282" customFormat="1" ht="13.5">
      <c r="B398" s="281"/>
      <c r="D398" s="277" t="s">
        <v>1334</v>
      </c>
      <c r="E398" s="283" t="s">
        <v>1177</v>
      </c>
      <c r="F398" s="284" t="s">
        <v>931</v>
      </c>
      <c r="H398" s="285">
        <v>2.844</v>
      </c>
      <c r="I398" s="93"/>
      <c r="L398" s="281"/>
      <c r="M398" s="286"/>
      <c r="N398" s="287"/>
      <c r="O398" s="287"/>
      <c r="P398" s="287"/>
      <c r="Q398" s="287"/>
      <c r="R398" s="287"/>
      <c r="S398" s="287"/>
      <c r="T398" s="288"/>
      <c r="AT398" s="283" t="s">
        <v>1334</v>
      </c>
      <c r="AU398" s="283" t="s">
        <v>1257</v>
      </c>
      <c r="AV398" s="282" t="s">
        <v>1257</v>
      </c>
      <c r="AW398" s="282" t="s">
        <v>1211</v>
      </c>
      <c r="AX398" s="282" t="s">
        <v>1248</v>
      </c>
      <c r="AY398" s="283" t="s">
        <v>1317</v>
      </c>
    </row>
    <row r="399" spans="2:51" s="282" customFormat="1" ht="13.5">
      <c r="B399" s="281"/>
      <c r="D399" s="277" t="s">
        <v>1334</v>
      </c>
      <c r="E399" s="283" t="s">
        <v>1177</v>
      </c>
      <c r="F399" s="284" t="s">
        <v>932</v>
      </c>
      <c r="H399" s="285">
        <v>0.282</v>
      </c>
      <c r="I399" s="93"/>
      <c r="L399" s="281"/>
      <c r="M399" s="286"/>
      <c r="N399" s="287"/>
      <c r="O399" s="287"/>
      <c r="P399" s="287"/>
      <c r="Q399" s="287"/>
      <c r="R399" s="287"/>
      <c r="S399" s="287"/>
      <c r="T399" s="288"/>
      <c r="AT399" s="283" t="s">
        <v>1334</v>
      </c>
      <c r="AU399" s="283" t="s">
        <v>1257</v>
      </c>
      <c r="AV399" s="282" t="s">
        <v>1257</v>
      </c>
      <c r="AW399" s="282" t="s">
        <v>1211</v>
      </c>
      <c r="AX399" s="282" t="s">
        <v>1248</v>
      </c>
      <c r="AY399" s="283" t="s">
        <v>1317</v>
      </c>
    </row>
    <row r="400" spans="2:51" s="282" customFormat="1" ht="13.5">
      <c r="B400" s="281"/>
      <c r="D400" s="277" t="s">
        <v>1334</v>
      </c>
      <c r="E400" s="283" t="s">
        <v>1177</v>
      </c>
      <c r="F400" s="284" t="s">
        <v>933</v>
      </c>
      <c r="H400" s="285">
        <v>28.539</v>
      </c>
      <c r="I400" s="93"/>
      <c r="L400" s="281"/>
      <c r="M400" s="286"/>
      <c r="N400" s="287"/>
      <c r="O400" s="287"/>
      <c r="P400" s="287"/>
      <c r="Q400" s="287"/>
      <c r="R400" s="287"/>
      <c r="S400" s="287"/>
      <c r="T400" s="288"/>
      <c r="AT400" s="283" t="s">
        <v>1334</v>
      </c>
      <c r="AU400" s="283" t="s">
        <v>1257</v>
      </c>
      <c r="AV400" s="282" t="s">
        <v>1257</v>
      </c>
      <c r="AW400" s="282" t="s">
        <v>1211</v>
      </c>
      <c r="AX400" s="282" t="s">
        <v>1248</v>
      </c>
      <c r="AY400" s="283" t="s">
        <v>1317</v>
      </c>
    </row>
    <row r="401" spans="2:51" s="282" customFormat="1" ht="13.5">
      <c r="B401" s="281"/>
      <c r="D401" s="277" t="s">
        <v>1334</v>
      </c>
      <c r="E401" s="283" t="s">
        <v>1177</v>
      </c>
      <c r="F401" s="284" t="s">
        <v>934</v>
      </c>
      <c r="H401" s="285">
        <v>12.064</v>
      </c>
      <c r="I401" s="93"/>
      <c r="L401" s="281"/>
      <c r="M401" s="286"/>
      <c r="N401" s="287"/>
      <c r="O401" s="287"/>
      <c r="P401" s="287"/>
      <c r="Q401" s="287"/>
      <c r="R401" s="287"/>
      <c r="S401" s="287"/>
      <c r="T401" s="288"/>
      <c r="AT401" s="283" t="s">
        <v>1334</v>
      </c>
      <c r="AU401" s="283" t="s">
        <v>1257</v>
      </c>
      <c r="AV401" s="282" t="s">
        <v>1257</v>
      </c>
      <c r="AW401" s="282" t="s">
        <v>1211</v>
      </c>
      <c r="AX401" s="282" t="s">
        <v>1248</v>
      </c>
      <c r="AY401" s="283" t="s">
        <v>1317</v>
      </c>
    </row>
    <row r="402" spans="2:51" s="282" customFormat="1" ht="13.5">
      <c r="B402" s="281"/>
      <c r="D402" s="277" t="s">
        <v>1334</v>
      </c>
      <c r="E402" s="283" t="s">
        <v>1177</v>
      </c>
      <c r="F402" s="284" t="s">
        <v>935</v>
      </c>
      <c r="H402" s="285">
        <v>2.528</v>
      </c>
      <c r="I402" s="93"/>
      <c r="L402" s="281"/>
      <c r="M402" s="286"/>
      <c r="N402" s="287"/>
      <c r="O402" s="287"/>
      <c r="P402" s="287"/>
      <c r="Q402" s="287"/>
      <c r="R402" s="287"/>
      <c r="S402" s="287"/>
      <c r="T402" s="288"/>
      <c r="AT402" s="283" t="s">
        <v>1334</v>
      </c>
      <c r="AU402" s="283" t="s">
        <v>1257</v>
      </c>
      <c r="AV402" s="282" t="s">
        <v>1257</v>
      </c>
      <c r="AW402" s="282" t="s">
        <v>1211</v>
      </c>
      <c r="AX402" s="282" t="s">
        <v>1248</v>
      </c>
      <c r="AY402" s="283" t="s">
        <v>1317</v>
      </c>
    </row>
    <row r="403" spans="2:51" s="282" customFormat="1" ht="13.5">
      <c r="B403" s="281"/>
      <c r="D403" s="277" t="s">
        <v>1334</v>
      </c>
      <c r="E403" s="283" t="s">
        <v>1177</v>
      </c>
      <c r="F403" s="284" t="s">
        <v>936</v>
      </c>
      <c r="H403" s="285">
        <v>0.423</v>
      </c>
      <c r="I403" s="93"/>
      <c r="L403" s="281"/>
      <c r="M403" s="286"/>
      <c r="N403" s="287"/>
      <c r="O403" s="287"/>
      <c r="P403" s="287"/>
      <c r="Q403" s="287"/>
      <c r="R403" s="287"/>
      <c r="S403" s="287"/>
      <c r="T403" s="288"/>
      <c r="AT403" s="283" t="s">
        <v>1334</v>
      </c>
      <c r="AU403" s="283" t="s">
        <v>1257</v>
      </c>
      <c r="AV403" s="282" t="s">
        <v>1257</v>
      </c>
      <c r="AW403" s="282" t="s">
        <v>1211</v>
      </c>
      <c r="AX403" s="282" t="s">
        <v>1248</v>
      </c>
      <c r="AY403" s="283" t="s">
        <v>1317</v>
      </c>
    </row>
    <row r="404" spans="2:51" s="282" customFormat="1" ht="13.5">
      <c r="B404" s="281"/>
      <c r="D404" s="277" t="s">
        <v>1334</v>
      </c>
      <c r="E404" s="283" t="s">
        <v>1177</v>
      </c>
      <c r="F404" s="284" t="s">
        <v>937</v>
      </c>
      <c r="H404" s="285">
        <v>22.219</v>
      </c>
      <c r="I404" s="93"/>
      <c r="L404" s="281"/>
      <c r="M404" s="286"/>
      <c r="N404" s="287"/>
      <c r="O404" s="287"/>
      <c r="P404" s="287"/>
      <c r="Q404" s="287"/>
      <c r="R404" s="287"/>
      <c r="S404" s="287"/>
      <c r="T404" s="288"/>
      <c r="AT404" s="283" t="s">
        <v>1334</v>
      </c>
      <c r="AU404" s="283" t="s">
        <v>1257</v>
      </c>
      <c r="AV404" s="282" t="s">
        <v>1257</v>
      </c>
      <c r="AW404" s="282" t="s">
        <v>1211</v>
      </c>
      <c r="AX404" s="282" t="s">
        <v>1248</v>
      </c>
      <c r="AY404" s="283" t="s">
        <v>1317</v>
      </c>
    </row>
    <row r="405" spans="2:65" s="186" customFormat="1" ht="16.5" customHeight="1">
      <c r="B405" s="187"/>
      <c r="C405" s="297" t="s">
        <v>938</v>
      </c>
      <c r="D405" s="297" t="s">
        <v>1382</v>
      </c>
      <c r="E405" s="298" t="s">
        <v>650</v>
      </c>
      <c r="F405" s="299" t="s">
        <v>651</v>
      </c>
      <c r="G405" s="300" t="s">
        <v>1385</v>
      </c>
      <c r="H405" s="301">
        <v>45.237</v>
      </c>
      <c r="I405" s="95"/>
      <c r="J405" s="302">
        <f>ROUND(I405*H405,2)</f>
        <v>0</v>
      </c>
      <c r="K405" s="299" t="s">
        <v>1177</v>
      </c>
      <c r="L405" s="303"/>
      <c r="M405" s="304" t="s">
        <v>1177</v>
      </c>
      <c r="N405" s="305" t="s">
        <v>1219</v>
      </c>
      <c r="O405" s="188"/>
      <c r="P405" s="274">
        <f>O405*H405</f>
        <v>0</v>
      </c>
      <c r="Q405" s="274">
        <v>0.001</v>
      </c>
      <c r="R405" s="274">
        <f>Q405*H405</f>
        <v>0.045237</v>
      </c>
      <c r="S405" s="274">
        <v>0</v>
      </c>
      <c r="T405" s="275">
        <f>S405*H405</f>
        <v>0</v>
      </c>
      <c r="AR405" s="176" t="s">
        <v>1467</v>
      </c>
      <c r="AT405" s="176" t="s">
        <v>1382</v>
      </c>
      <c r="AU405" s="176" t="s">
        <v>1257</v>
      </c>
      <c r="AY405" s="176" t="s">
        <v>1317</v>
      </c>
      <c r="BE405" s="276">
        <f>IF(N405="základní",J405,0)</f>
        <v>0</v>
      </c>
      <c r="BF405" s="276">
        <f>IF(N405="snížená",J405,0)</f>
        <v>0</v>
      </c>
      <c r="BG405" s="276">
        <f>IF(N405="zákl. přenesená",J405,0)</f>
        <v>0</v>
      </c>
      <c r="BH405" s="276">
        <f>IF(N405="sníž. přenesená",J405,0)</f>
        <v>0</v>
      </c>
      <c r="BI405" s="276">
        <f>IF(N405="nulová",J405,0)</f>
        <v>0</v>
      </c>
      <c r="BJ405" s="176" t="s">
        <v>1196</v>
      </c>
      <c r="BK405" s="276">
        <f>ROUND(I405*H405,2)</f>
        <v>0</v>
      </c>
      <c r="BL405" s="176" t="s">
        <v>1393</v>
      </c>
      <c r="BM405" s="176" t="s">
        <v>939</v>
      </c>
    </row>
    <row r="406" spans="2:51" s="311" customFormat="1" ht="13.5">
      <c r="B406" s="310"/>
      <c r="D406" s="277" t="s">
        <v>1334</v>
      </c>
      <c r="E406" s="312" t="s">
        <v>1177</v>
      </c>
      <c r="F406" s="313" t="s">
        <v>940</v>
      </c>
      <c r="H406" s="312" t="s">
        <v>1177</v>
      </c>
      <c r="I406" s="96"/>
      <c r="L406" s="310"/>
      <c r="M406" s="314"/>
      <c r="N406" s="315"/>
      <c r="O406" s="315"/>
      <c r="P406" s="315"/>
      <c r="Q406" s="315"/>
      <c r="R406" s="315"/>
      <c r="S406" s="315"/>
      <c r="T406" s="316"/>
      <c r="AT406" s="312" t="s">
        <v>1334</v>
      </c>
      <c r="AU406" s="312" t="s">
        <v>1257</v>
      </c>
      <c r="AV406" s="311" t="s">
        <v>1196</v>
      </c>
      <c r="AW406" s="311" t="s">
        <v>1211</v>
      </c>
      <c r="AX406" s="311" t="s">
        <v>1248</v>
      </c>
      <c r="AY406" s="312" t="s">
        <v>1317</v>
      </c>
    </row>
    <row r="407" spans="2:51" s="282" customFormat="1" ht="13.5">
      <c r="B407" s="281"/>
      <c r="D407" s="277" t="s">
        <v>1334</v>
      </c>
      <c r="E407" s="283" t="s">
        <v>1177</v>
      </c>
      <c r="F407" s="284" t="s">
        <v>941</v>
      </c>
      <c r="H407" s="285">
        <v>45.237</v>
      </c>
      <c r="I407" s="93"/>
      <c r="L407" s="281"/>
      <c r="M407" s="286"/>
      <c r="N407" s="287"/>
      <c r="O407" s="287"/>
      <c r="P407" s="287"/>
      <c r="Q407" s="287"/>
      <c r="R407" s="287"/>
      <c r="S407" s="287"/>
      <c r="T407" s="288"/>
      <c r="AT407" s="283" t="s">
        <v>1334</v>
      </c>
      <c r="AU407" s="283" t="s">
        <v>1257</v>
      </c>
      <c r="AV407" s="282" t="s">
        <v>1257</v>
      </c>
      <c r="AW407" s="282" t="s">
        <v>1211</v>
      </c>
      <c r="AX407" s="282" t="s">
        <v>1248</v>
      </c>
      <c r="AY407" s="283" t="s">
        <v>1317</v>
      </c>
    </row>
    <row r="408" spans="2:65" s="186" customFormat="1" ht="16.5" customHeight="1">
      <c r="B408" s="187"/>
      <c r="C408" s="297" t="s">
        <v>824</v>
      </c>
      <c r="D408" s="297" t="s">
        <v>1382</v>
      </c>
      <c r="E408" s="298" t="s">
        <v>378</v>
      </c>
      <c r="F408" s="299" t="s">
        <v>379</v>
      </c>
      <c r="G408" s="300" t="s">
        <v>1385</v>
      </c>
      <c r="H408" s="301">
        <v>37.234</v>
      </c>
      <c r="I408" s="95"/>
      <c r="J408" s="302">
        <f>ROUND(I408*H408,2)</f>
        <v>0</v>
      </c>
      <c r="K408" s="299" t="s">
        <v>1177</v>
      </c>
      <c r="L408" s="303"/>
      <c r="M408" s="304" t="s">
        <v>1177</v>
      </c>
      <c r="N408" s="305" t="s">
        <v>1219</v>
      </c>
      <c r="O408" s="188"/>
      <c r="P408" s="274">
        <f>O408*H408</f>
        <v>0</v>
      </c>
      <c r="Q408" s="274">
        <v>0.001</v>
      </c>
      <c r="R408" s="274">
        <f>Q408*H408</f>
        <v>0.037234</v>
      </c>
      <c r="S408" s="274">
        <v>0</v>
      </c>
      <c r="T408" s="275">
        <f>S408*H408</f>
        <v>0</v>
      </c>
      <c r="AR408" s="176" t="s">
        <v>1467</v>
      </c>
      <c r="AT408" s="176" t="s">
        <v>1382</v>
      </c>
      <c r="AU408" s="176" t="s">
        <v>1257</v>
      </c>
      <c r="AY408" s="176" t="s">
        <v>1317</v>
      </c>
      <c r="BE408" s="276">
        <f>IF(N408="základní",J408,0)</f>
        <v>0</v>
      </c>
      <c r="BF408" s="276">
        <f>IF(N408="snížená",J408,0)</f>
        <v>0</v>
      </c>
      <c r="BG408" s="276">
        <f>IF(N408="zákl. přenesená",J408,0)</f>
        <v>0</v>
      </c>
      <c r="BH408" s="276">
        <f>IF(N408="sníž. přenesená",J408,0)</f>
        <v>0</v>
      </c>
      <c r="BI408" s="276">
        <f>IF(N408="nulová",J408,0)</f>
        <v>0</v>
      </c>
      <c r="BJ408" s="176" t="s">
        <v>1196</v>
      </c>
      <c r="BK408" s="276">
        <f>ROUND(I408*H408,2)</f>
        <v>0</v>
      </c>
      <c r="BL408" s="176" t="s">
        <v>1393</v>
      </c>
      <c r="BM408" s="176" t="s">
        <v>942</v>
      </c>
    </row>
    <row r="409" spans="2:51" s="311" customFormat="1" ht="13.5">
      <c r="B409" s="310"/>
      <c r="D409" s="277" t="s">
        <v>1334</v>
      </c>
      <c r="E409" s="312" t="s">
        <v>1177</v>
      </c>
      <c r="F409" s="313" t="s">
        <v>943</v>
      </c>
      <c r="H409" s="312" t="s">
        <v>1177</v>
      </c>
      <c r="I409" s="96"/>
      <c r="L409" s="310"/>
      <c r="M409" s="314"/>
      <c r="N409" s="315"/>
      <c r="O409" s="315"/>
      <c r="P409" s="315"/>
      <c r="Q409" s="315"/>
      <c r="R409" s="315"/>
      <c r="S409" s="315"/>
      <c r="T409" s="316"/>
      <c r="AT409" s="312" t="s">
        <v>1334</v>
      </c>
      <c r="AU409" s="312" t="s">
        <v>1257</v>
      </c>
      <c r="AV409" s="311" t="s">
        <v>1196</v>
      </c>
      <c r="AW409" s="311" t="s">
        <v>1211</v>
      </c>
      <c r="AX409" s="311" t="s">
        <v>1248</v>
      </c>
      <c r="AY409" s="312" t="s">
        <v>1317</v>
      </c>
    </row>
    <row r="410" spans="2:51" s="282" customFormat="1" ht="13.5">
      <c r="B410" s="281"/>
      <c r="D410" s="277" t="s">
        <v>1334</v>
      </c>
      <c r="E410" s="283" t="s">
        <v>1177</v>
      </c>
      <c r="F410" s="284" t="s">
        <v>944</v>
      </c>
      <c r="H410" s="285">
        <v>37.234</v>
      </c>
      <c r="I410" s="93"/>
      <c r="L410" s="281"/>
      <c r="M410" s="286"/>
      <c r="N410" s="287"/>
      <c r="O410" s="287"/>
      <c r="P410" s="287"/>
      <c r="Q410" s="287"/>
      <c r="R410" s="287"/>
      <c r="S410" s="287"/>
      <c r="T410" s="288"/>
      <c r="AT410" s="283" t="s">
        <v>1334</v>
      </c>
      <c r="AU410" s="283" t="s">
        <v>1257</v>
      </c>
      <c r="AV410" s="282" t="s">
        <v>1257</v>
      </c>
      <c r="AW410" s="282" t="s">
        <v>1211</v>
      </c>
      <c r="AX410" s="282" t="s">
        <v>1248</v>
      </c>
      <c r="AY410" s="283" t="s">
        <v>1317</v>
      </c>
    </row>
    <row r="411" spans="2:65" s="186" customFormat="1" ht="25.5" customHeight="1">
      <c r="B411" s="187"/>
      <c r="C411" s="266" t="s">
        <v>945</v>
      </c>
      <c r="D411" s="266" t="s">
        <v>1319</v>
      </c>
      <c r="E411" s="267" t="s">
        <v>1430</v>
      </c>
      <c r="F411" s="268" t="s">
        <v>1431</v>
      </c>
      <c r="G411" s="269" t="s">
        <v>1432</v>
      </c>
      <c r="H411" s="270">
        <v>9</v>
      </c>
      <c r="I411" s="91"/>
      <c r="J411" s="271">
        <f>ROUND(I411*H411,2)</f>
        <v>0</v>
      </c>
      <c r="K411" s="268" t="s">
        <v>1323</v>
      </c>
      <c r="L411" s="187"/>
      <c r="M411" s="272" t="s">
        <v>1177</v>
      </c>
      <c r="N411" s="273" t="s">
        <v>1219</v>
      </c>
      <c r="O411" s="188"/>
      <c r="P411" s="274">
        <f>O411*H411</f>
        <v>0</v>
      </c>
      <c r="Q411" s="274">
        <v>0</v>
      </c>
      <c r="R411" s="274">
        <f>Q411*H411</f>
        <v>0</v>
      </c>
      <c r="S411" s="274">
        <v>0</v>
      </c>
      <c r="T411" s="275">
        <f>S411*H411</f>
        <v>0</v>
      </c>
      <c r="AR411" s="176" t="s">
        <v>1393</v>
      </c>
      <c r="AT411" s="176" t="s">
        <v>1319</v>
      </c>
      <c r="AU411" s="176" t="s">
        <v>1257</v>
      </c>
      <c r="AY411" s="176" t="s">
        <v>1317</v>
      </c>
      <c r="BE411" s="276">
        <f>IF(N411="základní",J411,0)</f>
        <v>0</v>
      </c>
      <c r="BF411" s="276">
        <f>IF(N411="snížená",J411,0)</f>
        <v>0</v>
      </c>
      <c r="BG411" s="276">
        <f>IF(N411="zákl. přenesená",J411,0)</f>
        <v>0</v>
      </c>
      <c r="BH411" s="276">
        <f>IF(N411="sníž. přenesená",J411,0)</f>
        <v>0</v>
      </c>
      <c r="BI411" s="276">
        <f>IF(N411="nulová",J411,0)</f>
        <v>0</v>
      </c>
      <c r="BJ411" s="176" t="s">
        <v>1196</v>
      </c>
      <c r="BK411" s="276">
        <f>ROUND(I411*H411,2)</f>
        <v>0</v>
      </c>
      <c r="BL411" s="176" t="s">
        <v>1393</v>
      </c>
      <c r="BM411" s="176" t="s">
        <v>946</v>
      </c>
    </row>
    <row r="412" spans="2:47" s="186" customFormat="1" ht="27">
      <c r="B412" s="187"/>
      <c r="D412" s="277" t="s">
        <v>1326</v>
      </c>
      <c r="F412" s="278" t="s">
        <v>1434</v>
      </c>
      <c r="I412" s="92"/>
      <c r="L412" s="187"/>
      <c r="M412" s="279"/>
      <c r="N412" s="188"/>
      <c r="O412" s="188"/>
      <c r="P412" s="188"/>
      <c r="Q412" s="188"/>
      <c r="R412" s="188"/>
      <c r="S412" s="188"/>
      <c r="T412" s="280"/>
      <c r="AT412" s="176" t="s">
        <v>1326</v>
      </c>
      <c r="AU412" s="176" t="s">
        <v>1257</v>
      </c>
    </row>
    <row r="413" spans="2:51" s="282" customFormat="1" ht="13.5">
      <c r="B413" s="281"/>
      <c r="D413" s="277" t="s">
        <v>1334</v>
      </c>
      <c r="E413" s="283" t="s">
        <v>1177</v>
      </c>
      <c r="F413" s="284" t="s">
        <v>947</v>
      </c>
      <c r="H413" s="285">
        <v>9</v>
      </c>
      <c r="I413" s="93"/>
      <c r="L413" s="281"/>
      <c r="M413" s="286"/>
      <c r="N413" s="287"/>
      <c r="O413" s="287"/>
      <c r="P413" s="287"/>
      <c r="Q413" s="287"/>
      <c r="R413" s="287"/>
      <c r="S413" s="287"/>
      <c r="T413" s="288"/>
      <c r="AT413" s="283" t="s">
        <v>1334</v>
      </c>
      <c r="AU413" s="283" t="s">
        <v>1257</v>
      </c>
      <c r="AV413" s="282" t="s">
        <v>1257</v>
      </c>
      <c r="AW413" s="282" t="s">
        <v>1211</v>
      </c>
      <c r="AX413" s="282" t="s">
        <v>1248</v>
      </c>
      <c r="AY413" s="283" t="s">
        <v>1317</v>
      </c>
    </row>
    <row r="414" spans="2:65" s="186" customFormat="1" ht="16.5" customHeight="1">
      <c r="B414" s="187"/>
      <c r="C414" s="297" t="s">
        <v>834</v>
      </c>
      <c r="D414" s="297" t="s">
        <v>1382</v>
      </c>
      <c r="E414" s="298" t="s">
        <v>948</v>
      </c>
      <c r="F414" s="299" t="s">
        <v>949</v>
      </c>
      <c r="G414" s="300" t="s">
        <v>1432</v>
      </c>
      <c r="H414" s="301">
        <v>9</v>
      </c>
      <c r="I414" s="95"/>
      <c r="J414" s="302">
        <f>ROUND(I414*H414,2)</f>
        <v>0</v>
      </c>
      <c r="K414" s="299" t="s">
        <v>1323</v>
      </c>
      <c r="L414" s="303"/>
      <c r="M414" s="304" t="s">
        <v>1177</v>
      </c>
      <c r="N414" s="305" t="s">
        <v>1219</v>
      </c>
      <c r="O414" s="188"/>
      <c r="P414" s="274">
        <f>O414*H414</f>
        <v>0</v>
      </c>
      <c r="Q414" s="274">
        <v>0.0015</v>
      </c>
      <c r="R414" s="274">
        <f>Q414*H414</f>
        <v>0.0135</v>
      </c>
      <c r="S414" s="274">
        <v>0</v>
      </c>
      <c r="T414" s="275">
        <f>S414*H414</f>
        <v>0</v>
      </c>
      <c r="AR414" s="176" t="s">
        <v>1467</v>
      </c>
      <c r="AT414" s="176" t="s">
        <v>1382</v>
      </c>
      <c r="AU414" s="176" t="s">
        <v>1257</v>
      </c>
      <c r="AY414" s="176" t="s">
        <v>1317</v>
      </c>
      <c r="BE414" s="276">
        <f>IF(N414="základní",J414,0)</f>
        <v>0</v>
      </c>
      <c r="BF414" s="276">
        <f>IF(N414="snížená",J414,0)</f>
        <v>0</v>
      </c>
      <c r="BG414" s="276">
        <f>IF(N414="zákl. přenesená",J414,0)</f>
        <v>0</v>
      </c>
      <c r="BH414" s="276">
        <f>IF(N414="sníž. přenesená",J414,0)</f>
        <v>0</v>
      </c>
      <c r="BI414" s="276">
        <f>IF(N414="nulová",J414,0)</f>
        <v>0</v>
      </c>
      <c r="BJ414" s="176" t="s">
        <v>1196</v>
      </c>
      <c r="BK414" s="276">
        <f>ROUND(I414*H414,2)</f>
        <v>0</v>
      </c>
      <c r="BL414" s="176" t="s">
        <v>1393</v>
      </c>
      <c r="BM414" s="176" t="s">
        <v>950</v>
      </c>
    </row>
    <row r="415" spans="2:47" s="186" customFormat="1" ht="13.5">
      <c r="B415" s="187"/>
      <c r="D415" s="277" t="s">
        <v>1326</v>
      </c>
      <c r="F415" s="278" t="s">
        <v>951</v>
      </c>
      <c r="I415" s="92"/>
      <c r="L415" s="187"/>
      <c r="M415" s="279"/>
      <c r="N415" s="188"/>
      <c r="O415" s="188"/>
      <c r="P415" s="188"/>
      <c r="Q415" s="188"/>
      <c r="R415" s="188"/>
      <c r="S415" s="188"/>
      <c r="T415" s="280"/>
      <c r="AT415" s="176" t="s">
        <v>1326</v>
      </c>
      <c r="AU415" s="176" t="s">
        <v>1257</v>
      </c>
    </row>
    <row r="416" spans="2:51" s="282" customFormat="1" ht="13.5">
      <c r="B416" s="281"/>
      <c r="D416" s="277" t="s">
        <v>1334</v>
      </c>
      <c r="E416" s="283" t="s">
        <v>1177</v>
      </c>
      <c r="F416" s="284" t="s">
        <v>947</v>
      </c>
      <c r="H416" s="285">
        <v>9</v>
      </c>
      <c r="I416" s="93"/>
      <c r="L416" s="281"/>
      <c r="M416" s="286"/>
      <c r="N416" s="287"/>
      <c r="O416" s="287"/>
      <c r="P416" s="287"/>
      <c r="Q416" s="287"/>
      <c r="R416" s="287"/>
      <c r="S416" s="287"/>
      <c r="T416" s="288"/>
      <c r="AT416" s="283" t="s">
        <v>1334</v>
      </c>
      <c r="AU416" s="283" t="s">
        <v>1257</v>
      </c>
      <c r="AV416" s="282" t="s">
        <v>1257</v>
      </c>
      <c r="AW416" s="282" t="s">
        <v>1211</v>
      </c>
      <c r="AX416" s="282" t="s">
        <v>1248</v>
      </c>
      <c r="AY416" s="283" t="s">
        <v>1317</v>
      </c>
    </row>
    <row r="417" spans="2:65" s="186" customFormat="1" ht="16.5" customHeight="1">
      <c r="B417" s="187"/>
      <c r="C417" s="297" t="s">
        <v>838</v>
      </c>
      <c r="D417" s="297" t="s">
        <v>1382</v>
      </c>
      <c r="E417" s="298" t="s">
        <v>952</v>
      </c>
      <c r="F417" s="299" t="s">
        <v>953</v>
      </c>
      <c r="G417" s="300" t="s">
        <v>1432</v>
      </c>
      <c r="H417" s="301">
        <v>18</v>
      </c>
      <c r="I417" s="95"/>
      <c r="J417" s="302">
        <f>ROUND(I417*H417,2)</f>
        <v>0</v>
      </c>
      <c r="K417" s="299" t="s">
        <v>1177</v>
      </c>
      <c r="L417" s="303"/>
      <c r="M417" s="304" t="s">
        <v>1177</v>
      </c>
      <c r="N417" s="305" t="s">
        <v>1219</v>
      </c>
      <c r="O417" s="188"/>
      <c r="P417" s="274">
        <f>O417*H417</f>
        <v>0</v>
      </c>
      <c r="Q417" s="274">
        <v>0.0005</v>
      </c>
      <c r="R417" s="274">
        <f>Q417*H417</f>
        <v>0.009000000000000001</v>
      </c>
      <c r="S417" s="274">
        <v>0</v>
      </c>
      <c r="T417" s="275">
        <f>S417*H417</f>
        <v>0</v>
      </c>
      <c r="AR417" s="176" t="s">
        <v>1467</v>
      </c>
      <c r="AT417" s="176" t="s">
        <v>1382</v>
      </c>
      <c r="AU417" s="176" t="s">
        <v>1257</v>
      </c>
      <c r="AY417" s="176" t="s">
        <v>1317</v>
      </c>
      <c r="BE417" s="276">
        <f>IF(N417="základní",J417,0)</f>
        <v>0</v>
      </c>
      <c r="BF417" s="276">
        <f>IF(N417="snížená",J417,0)</f>
        <v>0</v>
      </c>
      <c r="BG417" s="276">
        <f>IF(N417="zákl. přenesená",J417,0)</f>
        <v>0</v>
      </c>
      <c r="BH417" s="276">
        <f>IF(N417="sníž. přenesená",J417,0)</f>
        <v>0</v>
      </c>
      <c r="BI417" s="276">
        <f>IF(N417="nulová",J417,0)</f>
        <v>0</v>
      </c>
      <c r="BJ417" s="176" t="s">
        <v>1196</v>
      </c>
      <c r="BK417" s="276">
        <f>ROUND(I417*H417,2)</f>
        <v>0</v>
      </c>
      <c r="BL417" s="176" t="s">
        <v>1393</v>
      </c>
      <c r="BM417" s="176" t="s">
        <v>954</v>
      </c>
    </row>
    <row r="418" spans="2:51" s="282" customFormat="1" ht="13.5">
      <c r="B418" s="281"/>
      <c r="D418" s="277" t="s">
        <v>1334</v>
      </c>
      <c r="E418" s="283" t="s">
        <v>1177</v>
      </c>
      <c r="F418" s="284" t="s">
        <v>955</v>
      </c>
      <c r="H418" s="285">
        <v>18</v>
      </c>
      <c r="I418" s="93"/>
      <c r="L418" s="281"/>
      <c r="M418" s="286"/>
      <c r="N418" s="287"/>
      <c r="O418" s="287"/>
      <c r="P418" s="287"/>
      <c r="Q418" s="287"/>
      <c r="R418" s="287"/>
      <c r="S418" s="287"/>
      <c r="T418" s="288"/>
      <c r="AT418" s="283" t="s">
        <v>1334</v>
      </c>
      <c r="AU418" s="283" t="s">
        <v>1257</v>
      </c>
      <c r="AV418" s="282" t="s">
        <v>1257</v>
      </c>
      <c r="AW418" s="282" t="s">
        <v>1211</v>
      </c>
      <c r="AX418" s="282" t="s">
        <v>1248</v>
      </c>
      <c r="AY418" s="283" t="s">
        <v>1317</v>
      </c>
    </row>
    <row r="419" spans="2:65" s="186" customFormat="1" ht="16.5" customHeight="1">
      <c r="B419" s="187"/>
      <c r="C419" s="297" t="s">
        <v>841</v>
      </c>
      <c r="D419" s="297" t="s">
        <v>1382</v>
      </c>
      <c r="E419" s="298" t="s">
        <v>956</v>
      </c>
      <c r="F419" s="299" t="s">
        <v>957</v>
      </c>
      <c r="G419" s="300" t="s">
        <v>1432</v>
      </c>
      <c r="H419" s="301">
        <v>3</v>
      </c>
      <c r="I419" s="95"/>
      <c r="J419" s="302">
        <f>ROUND(I419*H419,2)</f>
        <v>0</v>
      </c>
      <c r="K419" s="299" t="s">
        <v>1177</v>
      </c>
      <c r="L419" s="303"/>
      <c r="M419" s="304" t="s">
        <v>1177</v>
      </c>
      <c r="N419" s="305" t="s">
        <v>1219</v>
      </c>
      <c r="O419" s="188"/>
      <c r="P419" s="274">
        <f>O419*H419</f>
        <v>0</v>
      </c>
      <c r="Q419" s="274">
        <v>0.0005</v>
      </c>
      <c r="R419" s="274">
        <f>Q419*H419</f>
        <v>0.0015</v>
      </c>
      <c r="S419" s="274">
        <v>0</v>
      </c>
      <c r="T419" s="275">
        <f>S419*H419</f>
        <v>0</v>
      </c>
      <c r="AR419" s="176" t="s">
        <v>1467</v>
      </c>
      <c r="AT419" s="176" t="s">
        <v>1382</v>
      </c>
      <c r="AU419" s="176" t="s">
        <v>1257</v>
      </c>
      <c r="AY419" s="176" t="s">
        <v>1317</v>
      </c>
      <c r="BE419" s="276">
        <f>IF(N419="základní",J419,0)</f>
        <v>0</v>
      </c>
      <c r="BF419" s="276">
        <f>IF(N419="snížená",J419,0)</f>
        <v>0</v>
      </c>
      <c r="BG419" s="276">
        <f>IF(N419="zákl. přenesená",J419,0)</f>
        <v>0</v>
      </c>
      <c r="BH419" s="276">
        <f>IF(N419="sníž. přenesená",J419,0)</f>
        <v>0</v>
      </c>
      <c r="BI419" s="276">
        <f>IF(N419="nulová",J419,0)</f>
        <v>0</v>
      </c>
      <c r="BJ419" s="176" t="s">
        <v>1196</v>
      </c>
      <c r="BK419" s="276">
        <f>ROUND(I419*H419,2)</f>
        <v>0</v>
      </c>
      <c r="BL419" s="176" t="s">
        <v>1393</v>
      </c>
      <c r="BM419" s="176" t="s">
        <v>958</v>
      </c>
    </row>
    <row r="420" spans="2:51" s="282" customFormat="1" ht="13.5">
      <c r="B420" s="281"/>
      <c r="D420" s="277" t="s">
        <v>1334</v>
      </c>
      <c r="E420" s="283" t="s">
        <v>1177</v>
      </c>
      <c r="F420" s="284" t="s">
        <v>1329</v>
      </c>
      <c r="H420" s="285">
        <v>3</v>
      </c>
      <c r="I420" s="93"/>
      <c r="L420" s="281"/>
      <c r="M420" s="286"/>
      <c r="N420" s="287"/>
      <c r="O420" s="287"/>
      <c r="P420" s="287"/>
      <c r="Q420" s="287"/>
      <c r="R420" s="287"/>
      <c r="S420" s="287"/>
      <c r="T420" s="288"/>
      <c r="AT420" s="283" t="s">
        <v>1334</v>
      </c>
      <c r="AU420" s="283" t="s">
        <v>1257</v>
      </c>
      <c r="AV420" s="282" t="s">
        <v>1257</v>
      </c>
      <c r="AW420" s="282" t="s">
        <v>1211</v>
      </c>
      <c r="AX420" s="282" t="s">
        <v>1248</v>
      </c>
      <c r="AY420" s="283" t="s">
        <v>1317</v>
      </c>
    </row>
    <row r="421" spans="2:65" s="186" customFormat="1" ht="16.5" customHeight="1">
      <c r="B421" s="187"/>
      <c r="C421" s="297" t="s">
        <v>845</v>
      </c>
      <c r="D421" s="297" t="s">
        <v>1382</v>
      </c>
      <c r="E421" s="298" t="s">
        <v>959</v>
      </c>
      <c r="F421" s="299" t="s">
        <v>960</v>
      </c>
      <c r="G421" s="300" t="s">
        <v>1782</v>
      </c>
      <c r="H421" s="301">
        <v>2</v>
      </c>
      <c r="I421" s="95"/>
      <c r="J421" s="302">
        <f>ROUND(I421*H421,2)</f>
        <v>0</v>
      </c>
      <c r="K421" s="299" t="s">
        <v>1177</v>
      </c>
      <c r="L421" s="303"/>
      <c r="M421" s="304" t="s">
        <v>1177</v>
      </c>
      <c r="N421" s="305" t="s">
        <v>1219</v>
      </c>
      <c r="O421" s="188"/>
      <c r="P421" s="274">
        <f>O421*H421</f>
        <v>0</v>
      </c>
      <c r="Q421" s="274">
        <v>0.0005</v>
      </c>
      <c r="R421" s="274">
        <f>Q421*H421</f>
        <v>0.001</v>
      </c>
      <c r="S421" s="274">
        <v>0</v>
      </c>
      <c r="T421" s="275">
        <f>S421*H421</f>
        <v>0</v>
      </c>
      <c r="AR421" s="176" t="s">
        <v>1467</v>
      </c>
      <c r="AT421" s="176" t="s">
        <v>1382</v>
      </c>
      <c r="AU421" s="176" t="s">
        <v>1257</v>
      </c>
      <c r="AY421" s="176" t="s">
        <v>1317</v>
      </c>
      <c r="BE421" s="276">
        <f>IF(N421="základní",J421,0)</f>
        <v>0</v>
      </c>
      <c r="BF421" s="276">
        <f>IF(N421="snížená",J421,0)</f>
        <v>0</v>
      </c>
      <c r="BG421" s="276">
        <f>IF(N421="zákl. přenesená",J421,0)</f>
        <v>0</v>
      </c>
      <c r="BH421" s="276">
        <f>IF(N421="sníž. přenesená",J421,0)</f>
        <v>0</v>
      </c>
      <c r="BI421" s="276">
        <f>IF(N421="nulová",J421,0)</f>
        <v>0</v>
      </c>
      <c r="BJ421" s="176" t="s">
        <v>1196</v>
      </c>
      <c r="BK421" s="276">
        <f>ROUND(I421*H421,2)</f>
        <v>0</v>
      </c>
      <c r="BL421" s="176" t="s">
        <v>1393</v>
      </c>
      <c r="BM421" s="176" t="s">
        <v>961</v>
      </c>
    </row>
    <row r="422" spans="2:51" s="282" customFormat="1" ht="13.5">
      <c r="B422" s="281"/>
      <c r="D422" s="277" t="s">
        <v>1334</v>
      </c>
      <c r="E422" s="283" t="s">
        <v>1177</v>
      </c>
      <c r="F422" s="284" t="s">
        <v>1257</v>
      </c>
      <c r="H422" s="285">
        <v>2</v>
      </c>
      <c r="I422" s="93"/>
      <c r="L422" s="281"/>
      <c r="M422" s="286"/>
      <c r="N422" s="287"/>
      <c r="O422" s="287"/>
      <c r="P422" s="287"/>
      <c r="Q422" s="287"/>
      <c r="R422" s="287"/>
      <c r="S422" s="287"/>
      <c r="T422" s="288"/>
      <c r="AT422" s="283" t="s">
        <v>1334</v>
      </c>
      <c r="AU422" s="283" t="s">
        <v>1257</v>
      </c>
      <c r="AV422" s="282" t="s">
        <v>1257</v>
      </c>
      <c r="AW422" s="282" t="s">
        <v>1211</v>
      </c>
      <c r="AX422" s="282" t="s">
        <v>1248</v>
      </c>
      <c r="AY422" s="283" t="s">
        <v>1317</v>
      </c>
    </row>
    <row r="423" spans="2:65" s="186" customFormat="1" ht="16.5" customHeight="1">
      <c r="B423" s="187"/>
      <c r="C423" s="266" t="s">
        <v>848</v>
      </c>
      <c r="D423" s="266" t="s">
        <v>1319</v>
      </c>
      <c r="E423" s="267" t="s">
        <v>962</v>
      </c>
      <c r="F423" s="268" t="s">
        <v>963</v>
      </c>
      <c r="G423" s="269" t="s">
        <v>1391</v>
      </c>
      <c r="H423" s="270">
        <v>1</v>
      </c>
      <c r="I423" s="91"/>
      <c r="J423" s="271">
        <f>ROUND(I423*H423,2)</f>
        <v>0</v>
      </c>
      <c r="K423" s="268" t="s">
        <v>1323</v>
      </c>
      <c r="L423" s="187"/>
      <c r="M423" s="272" t="s">
        <v>1177</v>
      </c>
      <c r="N423" s="273" t="s">
        <v>1219</v>
      </c>
      <c r="O423" s="188"/>
      <c r="P423" s="274">
        <f>O423*H423</f>
        <v>0</v>
      </c>
      <c r="Q423" s="274">
        <v>0</v>
      </c>
      <c r="R423" s="274">
        <f>Q423*H423</f>
        <v>0</v>
      </c>
      <c r="S423" s="274">
        <v>0</v>
      </c>
      <c r="T423" s="275">
        <f>S423*H423</f>
        <v>0</v>
      </c>
      <c r="AR423" s="176" t="s">
        <v>1393</v>
      </c>
      <c r="AT423" s="176" t="s">
        <v>1319</v>
      </c>
      <c r="AU423" s="176" t="s">
        <v>1257</v>
      </c>
      <c r="AY423" s="176" t="s">
        <v>1317</v>
      </c>
      <c r="BE423" s="276">
        <f>IF(N423="základní",J423,0)</f>
        <v>0</v>
      </c>
      <c r="BF423" s="276">
        <f>IF(N423="snížená",J423,0)</f>
        <v>0</v>
      </c>
      <c r="BG423" s="276">
        <f>IF(N423="zákl. přenesená",J423,0)</f>
        <v>0</v>
      </c>
      <c r="BH423" s="276">
        <f>IF(N423="sníž. přenesená",J423,0)</f>
        <v>0</v>
      </c>
      <c r="BI423" s="276">
        <f>IF(N423="nulová",J423,0)</f>
        <v>0</v>
      </c>
      <c r="BJ423" s="176" t="s">
        <v>1196</v>
      </c>
      <c r="BK423" s="276">
        <f>ROUND(I423*H423,2)</f>
        <v>0</v>
      </c>
      <c r="BL423" s="176" t="s">
        <v>1393</v>
      </c>
      <c r="BM423" s="176" t="s">
        <v>964</v>
      </c>
    </row>
    <row r="424" spans="2:47" s="186" customFormat="1" ht="13.5">
      <c r="B424" s="187"/>
      <c r="D424" s="277" t="s">
        <v>1326</v>
      </c>
      <c r="F424" s="278" t="s">
        <v>965</v>
      </c>
      <c r="I424" s="92"/>
      <c r="L424" s="187"/>
      <c r="M424" s="279"/>
      <c r="N424" s="188"/>
      <c r="O424" s="188"/>
      <c r="P424" s="188"/>
      <c r="Q424" s="188"/>
      <c r="R424" s="188"/>
      <c r="S424" s="188"/>
      <c r="T424" s="280"/>
      <c r="AT424" s="176" t="s">
        <v>1326</v>
      </c>
      <c r="AU424" s="176" t="s">
        <v>1257</v>
      </c>
    </row>
    <row r="425" spans="2:65" s="186" customFormat="1" ht="16.5" customHeight="1">
      <c r="B425" s="187"/>
      <c r="C425" s="297" t="s">
        <v>1512</v>
      </c>
      <c r="D425" s="297" t="s">
        <v>1382</v>
      </c>
      <c r="E425" s="298" t="s">
        <v>966</v>
      </c>
      <c r="F425" s="299" t="s">
        <v>967</v>
      </c>
      <c r="G425" s="300" t="s">
        <v>1782</v>
      </c>
      <c r="H425" s="301">
        <v>1</v>
      </c>
      <c r="I425" s="95"/>
      <c r="J425" s="302">
        <f>ROUND(I425*H425,2)</f>
        <v>0</v>
      </c>
      <c r="K425" s="299" t="s">
        <v>1177</v>
      </c>
      <c r="L425" s="303"/>
      <c r="M425" s="304" t="s">
        <v>1177</v>
      </c>
      <c r="N425" s="305" t="s">
        <v>1219</v>
      </c>
      <c r="O425" s="188"/>
      <c r="P425" s="274">
        <f>O425*H425</f>
        <v>0</v>
      </c>
      <c r="Q425" s="274">
        <v>0</v>
      </c>
      <c r="R425" s="274">
        <f>Q425*H425</f>
        <v>0</v>
      </c>
      <c r="S425" s="274">
        <v>0</v>
      </c>
      <c r="T425" s="275">
        <f>S425*H425</f>
        <v>0</v>
      </c>
      <c r="AR425" s="176" t="s">
        <v>1467</v>
      </c>
      <c r="AT425" s="176" t="s">
        <v>1382</v>
      </c>
      <c r="AU425" s="176" t="s">
        <v>1257</v>
      </c>
      <c r="AY425" s="176" t="s">
        <v>1317</v>
      </c>
      <c r="BE425" s="276">
        <f>IF(N425="základní",J425,0)</f>
        <v>0</v>
      </c>
      <c r="BF425" s="276">
        <f>IF(N425="snížená",J425,0)</f>
        <v>0</v>
      </c>
      <c r="BG425" s="276">
        <f>IF(N425="zákl. přenesená",J425,0)</f>
        <v>0</v>
      </c>
      <c r="BH425" s="276">
        <f>IF(N425="sníž. přenesená",J425,0)</f>
        <v>0</v>
      </c>
      <c r="BI425" s="276">
        <f>IF(N425="nulová",J425,0)</f>
        <v>0</v>
      </c>
      <c r="BJ425" s="176" t="s">
        <v>1196</v>
      </c>
      <c r="BK425" s="276">
        <f>ROUND(I425*H425,2)</f>
        <v>0</v>
      </c>
      <c r="BL425" s="176" t="s">
        <v>1393</v>
      </c>
      <c r="BM425" s="176" t="s">
        <v>968</v>
      </c>
    </row>
    <row r="426" spans="2:47" s="186" customFormat="1" ht="13.5">
      <c r="B426" s="187"/>
      <c r="D426" s="277" t="s">
        <v>1326</v>
      </c>
      <c r="F426" s="278" t="s">
        <v>967</v>
      </c>
      <c r="I426" s="92"/>
      <c r="L426" s="187"/>
      <c r="M426" s="279"/>
      <c r="N426" s="188"/>
      <c r="O426" s="188"/>
      <c r="P426" s="188"/>
      <c r="Q426" s="188"/>
      <c r="R426" s="188"/>
      <c r="S426" s="188"/>
      <c r="T426" s="280"/>
      <c r="AT426" s="176" t="s">
        <v>1326</v>
      </c>
      <c r="AU426" s="176" t="s">
        <v>1257</v>
      </c>
    </row>
    <row r="427" spans="2:65" s="186" customFormat="1" ht="16.5" customHeight="1">
      <c r="B427" s="187"/>
      <c r="C427" s="266" t="s">
        <v>854</v>
      </c>
      <c r="D427" s="266" t="s">
        <v>1319</v>
      </c>
      <c r="E427" s="267" t="s">
        <v>969</v>
      </c>
      <c r="F427" s="268" t="s">
        <v>970</v>
      </c>
      <c r="G427" s="269" t="s">
        <v>1642</v>
      </c>
      <c r="H427" s="270">
        <v>0.422</v>
      </c>
      <c r="I427" s="91"/>
      <c r="J427" s="271">
        <f>ROUND(I427*H427,2)</f>
        <v>0</v>
      </c>
      <c r="K427" s="268" t="s">
        <v>1323</v>
      </c>
      <c r="L427" s="187"/>
      <c r="M427" s="272" t="s">
        <v>1177</v>
      </c>
      <c r="N427" s="273" t="s">
        <v>1219</v>
      </c>
      <c r="O427" s="188"/>
      <c r="P427" s="274">
        <f>O427*H427</f>
        <v>0</v>
      </c>
      <c r="Q427" s="274">
        <v>0</v>
      </c>
      <c r="R427" s="274">
        <f>Q427*H427</f>
        <v>0</v>
      </c>
      <c r="S427" s="274">
        <v>0</v>
      </c>
      <c r="T427" s="275">
        <f>S427*H427</f>
        <v>0</v>
      </c>
      <c r="AR427" s="176" t="s">
        <v>1393</v>
      </c>
      <c r="AT427" s="176" t="s">
        <v>1319</v>
      </c>
      <c r="AU427" s="176" t="s">
        <v>1257</v>
      </c>
      <c r="AY427" s="176" t="s">
        <v>1317</v>
      </c>
      <c r="BE427" s="276">
        <f>IF(N427="základní",J427,0)</f>
        <v>0</v>
      </c>
      <c r="BF427" s="276">
        <f>IF(N427="snížená",J427,0)</f>
        <v>0</v>
      </c>
      <c r="BG427" s="276">
        <f>IF(N427="zákl. přenesená",J427,0)</f>
        <v>0</v>
      </c>
      <c r="BH427" s="276">
        <f>IF(N427="sníž. přenesená",J427,0)</f>
        <v>0</v>
      </c>
      <c r="BI427" s="276">
        <f>IF(N427="nulová",J427,0)</f>
        <v>0</v>
      </c>
      <c r="BJ427" s="176" t="s">
        <v>1196</v>
      </c>
      <c r="BK427" s="276">
        <f>ROUND(I427*H427,2)</f>
        <v>0</v>
      </c>
      <c r="BL427" s="176" t="s">
        <v>1393</v>
      </c>
      <c r="BM427" s="176" t="s">
        <v>971</v>
      </c>
    </row>
    <row r="428" spans="2:47" s="186" customFormat="1" ht="13.5">
      <c r="B428" s="187"/>
      <c r="D428" s="277" t="s">
        <v>1326</v>
      </c>
      <c r="F428" s="278" t="s">
        <v>972</v>
      </c>
      <c r="I428" s="92"/>
      <c r="L428" s="187"/>
      <c r="M428" s="279"/>
      <c r="N428" s="188"/>
      <c r="O428" s="188"/>
      <c r="P428" s="188"/>
      <c r="Q428" s="188"/>
      <c r="R428" s="188"/>
      <c r="S428" s="188"/>
      <c r="T428" s="280"/>
      <c r="AT428" s="176" t="s">
        <v>1326</v>
      </c>
      <c r="AU428" s="176" t="s">
        <v>1257</v>
      </c>
    </row>
    <row r="429" spans="2:63" s="254" customFormat="1" ht="29.85" customHeight="1">
      <c r="B429" s="253"/>
      <c r="D429" s="255" t="s">
        <v>1247</v>
      </c>
      <c r="E429" s="264" t="s">
        <v>973</v>
      </c>
      <c r="F429" s="264" t="s">
        <v>974</v>
      </c>
      <c r="I429" s="90"/>
      <c r="J429" s="265">
        <f>BK429</f>
        <v>0</v>
      </c>
      <c r="L429" s="253"/>
      <c r="M429" s="258"/>
      <c r="N429" s="259"/>
      <c r="O429" s="259"/>
      <c r="P429" s="260">
        <f>SUM(P430:P436)</f>
        <v>0</v>
      </c>
      <c r="Q429" s="259"/>
      <c r="R429" s="260">
        <f>SUM(R430:R436)</f>
        <v>0.0012054000000000001</v>
      </c>
      <c r="S429" s="259"/>
      <c r="T429" s="261">
        <f>SUM(T430:T436)</f>
        <v>0</v>
      </c>
      <c r="AR429" s="255" t="s">
        <v>1257</v>
      </c>
      <c r="AT429" s="262" t="s">
        <v>1247</v>
      </c>
      <c r="AU429" s="262" t="s">
        <v>1196</v>
      </c>
      <c r="AY429" s="255" t="s">
        <v>1317</v>
      </c>
      <c r="BK429" s="263">
        <f>SUM(BK430:BK436)</f>
        <v>0</v>
      </c>
    </row>
    <row r="430" spans="2:65" s="186" customFormat="1" ht="25.5" customHeight="1">
      <c r="B430" s="187"/>
      <c r="C430" s="266" t="s">
        <v>1624</v>
      </c>
      <c r="D430" s="266" t="s">
        <v>1319</v>
      </c>
      <c r="E430" s="267" t="s">
        <v>975</v>
      </c>
      <c r="F430" s="268" t="s">
        <v>976</v>
      </c>
      <c r="G430" s="269" t="s">
        <v>1322</v>
      </c>
      <c r="H430" s="270">
        <v>2.94</v>
      </c>
      <c r="I430" s="91"/>
      <c r="J430" s="271">
        <f>ROUND(I430*H430,2)</f>
        <v>0</v>
      </c>
      <c r="K430" s="268" t="s">
        <v>1323</v>
      </c>
      <c r="L430" s="187"/>
      <c r="M430" s="272" t="s">
        <v>1177</v>
      </c>
      <c r="N430" s="273" t="s">
        <v>1219</v>
      </c>
      <c r="O430" s="188"/>
      <c r="P430" s="274">
        <f>O430*H430</f>
        <v>0</v>
      </c>
      <c r="Q430" s="274">
        <v>0.00017</v>
      </c>
      <c r="R430" s="274">
        <f>Q430*H430</f>
        <v>0.0004998</v>
      </c>
      <c r="S430" s="274">
        <v>0</v>
      </c>
      <c r="T430" s="275">
        <f>S430*H430</f>
        <v>0</v>
      </c>
      <c r="AR430" s="176" t="s">
        <v>1393</v>
      </c>
      <c r="AT430" s="176" t="s">
        <v>1319</v>
      </c>
      <c r="AU430" s="176" t="s">
        <v>1257</v>
      </c>
      <c r="AY430" s="176" t="s">
        <v>1317</v>
      </c>
      <c r="BE430" s="276">
        <f>IF(N430="základní",J430,0)</f>
        <v>0</v>
      </c>
      <c r="BF430" s="276">
        <f>IF(N430="snížená",J430,0)</f>
        <v>0</v>
      </c>
      <c r="BG430" s="276">
        <f>IF(N430="zákl. přenesená",J430,0)</f>
        <v>0</v>
      </c>
      <c r="BH430" s="276">
        <f>IF(N430="sníž. přenesená",J430,0)</f>
        <v>0</v>
      </c>
      <c r="BI430" s="276">
        <f>IF(N430="nulová",J430,0)</f>
        <v>0</v>
      </c>
      <c r="BJ430" s="176" t="s">
        <v>1196</v>
      </c>
      <c r="BK430" s="276">
        <f>ROUND(I430*H430,2)</f>
        <v>0</v>
      </c>
      <c r="BL430" s="176" t="s">
        <v>1393</v>
      </c>
      <c r="BM430" s="176" t="s">
        <v>977</v>
      </c>
    </row>
    <row r="431" spans="2:47" s="186" customFormat="1" ht="13.5">
      <c r="B431" s="187"/>
      <c r="D431" s="277" t="s">
        <v>1326</v>
      </c>
      <c r="F431" s="278" t="s">
        <v>978</v>
      </c>
      <c r="I431" s="92"/>
      <c r="L431" s="187"/>
      <c r="M431" s="279"/>
      <c r="N431" s="188"/>
      <c r="O431" s="188"/>
      <c r="P431" s="188"/>
      <c r="Q431" s="188"/>
      <c r="R431" s="188"/>
      <c r="S431" s="188"/>
      <c r="T431" s="280"/>
      <c r="AT431" s="176" t="s">
        <v>1326</v>
      </c>
      <c r="AU431" s="176" t="s">
        <v>1257</v>
      </c>
    </row>
    <row r="432" spans="2:51" s="282" customFormat="1" ht="13.5">
      <c r="B432" s="281"/>
      <c r="D432" s="277" t="s">
        <v>1334</v>
      </c>
      <c r="E432" s="283" t="s">
        <v>1177</v>
      </c>
      <c r="F432" s="284" t="s">
        <v>979</v>
      </c>
      <c r="H432" s="285">
        <v>2.94</v>
      </c>
      <c r="I432" s="93"/>
      <c r="L432" s="281"/>
      <c r="M432" s="286"/>
      <c r="N432" s="287"/>
      <c r="O432" s="287"/>
      <c r="P432" s="287"/>
      <c r="Q432" s="287"/>
      <c r="R432" s="287"/>
      <c r="S432" s="287"/>
      <c r="T432" s="288"/>
      <c r="AT432" s="283" t="s">
        <v>1334</v>
      </c>
      <c r="AU432" s="283" t="s">
        <v>1257</v>
      </c>
      <c r="AV432" s="282" t="s">
        <v>1257</v>
      </c>
      <c r="AW432" s="282" t="s">
        <v>1211</v>
      </c>
      <c r="AX432" s="282" t="s">
        <v>1248</v>
      </c>
      <c r="AY432" s="283" t="s">
        <v>1317</v>
      </c>
    </row>
    <row r="433" spans="2:65" s="186" customFormat="1" ht="16.5" customHeight="1">
      <c r="B433" s="187"/>
      <c r="C433" s="266" t="s">
        <v>859</v>
      </c>
      <c r="D433" s="266" t="s">
        <v>1319</v>
      </c>
      <c r="E433" s="267" t="s">
        <v>980</v>
      </c>
      <c r="F433" s="268" t="s">
        <v>981</v>
      </c>
      <c r="G433" s="269" t="s">
        <v>1322</v>
      </c>
      <c r="H433" s="270">
        <v>2.94</v>
      </c>
      <c r="I433" s="91"/>
      <c r="J433" s="271">
        <f>ROUND(I433*H433,2)</f>
        <v>0</v>
      </c>
      <c r="K433" s="268" t="s">
        <v>1323</v>
      </c>
      <c r="L433" s="187"/>
      <c r="M433" s="272" t="s">
        <v>1177</v>
      </c>
      <c r="N433" s="273" t="s">
        <v>1219</v>
      </c>
      <c r="O433" s="188"/>
      <c r="P433" s="274">
        <f>O433*H433</f>
        <v>0</v>
      </c>
      <c r="Q433" s="274">
        <v>0.00012</v>
      </c>
      <c r="R433" s="274">
        <f>Q433*H433</f>
        <v>0.0003528</v>
      </c>
      <c r="S433" s="274">
        <v>0</v>
      </c>
      <c r="T433" s="275">
        <f>S433*H433</f>
        <v>0</v>
      </c>
      <c r="AR433" s="176" t="s">
        <v>1393</v>
      </c>
      <c r="AT433" s="176" t="s">
        <v>1319</v>
      </c>
      <c r="AU433" s="176" t="s">
        <v>1257</v>
      </c>
      <c r="AY433" s="176" t="s">
        <v>1317</v>
      </c>
      <c r="BE433" s="276">
        <f>IF(N433="základní",J433,0)</f>
        <v>0</v>
      </c>
      <c r="BF433" s="276">
        <f>IF(N433="snížená",J433,0)</f>
        <v>0</v>
      </c>
      <c r="BG433" s="276">
        <f>IF(N433="zákl. přenesená",J433,0)</f>
        <v>0</v>
      </c>
      <c r="BH433" s="276">
        <f>IF(N433="sníž. přenesená",J433,0)</f>
        <v>0</v>
      </c>
      <c r="BI433" s="276">
        <f>IF(N433="nulová",J433,0)</f>
        <v>0</v>
      </c>
      <c r="BJ433" s="176" t="s">
        <v>1196</v>
      </c>
      <c r="BK433" s="276">
        <f>ROUND(I433*H433,2)</f>
        <v>0</v>
      </c>
      <c r="BL433" s="176" t="s">
        <v>1393</v>
      </c>
      <c r="BM433" s="176" t="s">
        <v>982</v>
      </c>
    </row>
    <row r="434" spans="2:47" s="186" customFormat="1" ht="13.5">
      <c r="B434" s="187"/>
      <c r="D434" s="277" t="s">
        <v>1326</v>
      </c>
      <c r="F434" s="278" t="s">
        <v>983</v>
      </c>
      <c r="I434" s="92"/>
      <c r="L434" s="187"/>
      <c r="M434" s="279"/>
      <c r="N434" s="188"/>
      <c r="O434" s="188"/>
      <c r="P434" s="188"/>
      <c r="Q434" s="188"/>
      <c r="R434" s="188"/>
      <c r="S434" s="188"/>
      <c r="T434" s="280"/>
      <c r="AT434" s="176" t="s">
        <v>1326</v>
      </c>
      <c r="AU434" s="176" t="s">
        <v>1257</v>
      </c>
    </row>
    <row r="435" spans="2:65" s="186" customFormat="1" ht="16.5" customHeight="1">
      <c r="B435" s="187"/>
      <c r="C435" s="266" t="s">
        <v>865</v>
      </c>
      <c r="D435" s="266" t="s">
        <v>1319</v>
      </c>
      <c r="E435" s="267" t="s">
        <v>984</v>
      </c>
      <c r="F435" s="268" t="s">
        <v>985</v>
      </c>
      <c r="G435" s="269" t="s">
        <v>1322</v>
      </c>
      <c r="H435" s="270">
        <v>2.94</v>
      </c>
      <c r="I435" s="91"/>
      <c r="J435" s="271">
        <f>ROUND(I435*H435,2)</f>
        <v>0</v>
      </c>
      <c r="K435" s="268" t="s">
        <v>1323</v>
      </c>
      <c r="L435" s="187"/>
      <c r="M435" s="272" t="s">
        <v>1177</v>
      </c>
      <c r="N435" s="273" t="s">
        <v>1219</v>
      </c>
      <c r="O435" s="188"/>
      <c r="P435" s="274">
        <f>O435*H435</f>
        <v>0</v>
      </c>
      <c r="Q435" s="274">
        <v>0.00012</v>
      </c>
      <c r="R435" s="274">
        <f>Q435*H435</f>
        <v>0.0003528</v>
      </c>
      <c r="S435" s="274">
        <v>0</v>
      </c>
      <c r="T435" s="275">
        <f>S435*H435</f>
        <v>0</v>
      </c>
      <c r="AR435" s="176" t="s">
        <v>1393</v>
      </c>
      <c r="AT435" s="176" t="s">
        <v>1319</v>
      </c>
      <c r="AU435" s="176" t="s">
        <v>1257</v>
      </c>
      <c r="AY435" s="176" t="s">
        <v>1317</v>
      </c>
      <c r="BE435" s="276">
        <f>IF(N435="základní",J435,0)</f>
        <v>0</v>
      </c>
      <c r="BF435" s="276">
        <f>IF(N435="snížená",J435,0)</f>
        <v>0</v>
      </c>
      <c r="BG435" s="276">
        <f>IF(N435="zákl. přenesená",J435,0)</f>
        <v>0</v>
      </c>
      <c r="BH435" s="276">
        <f>IF(N435="sníž. přenesená",J435,0)</f>
        <v>0</v>
      </c>
      <c r="BI435" s="276">
        <f>IF(N435="nulová",J435,0)</f>
        <v>0</v>
      </c>
      <c r="BJ435" s="176" t="s">
        <v>1196</v>
      </c>
      <c r="BK435" s="276">
        <f>ROUND(I435*H435,2)</f>
        <v>0</v>
      </c>
      <c r="BL435" s="176" t="s">
        <v>1393</v>
      </c>
      <c r="BM435" s="176" t="s">
        <v>986</v>
      </c>
    </row>
    <row r="436" spans="2:47" s="186" customFormat="1" ht="13.5">
      <c r="B436" s="187"/>
      <c r="D436" s="277" t="s">
        <v>1326</v>
      </c>
      <c r="F436" s="278" t="s">
        <v>987</v>
      </c>
      <c r="I436" s="92"/>
      <c r="L436" s="187"/>
      <c r="M436" s="279"/>
      <c r="N436" s="188"/>
      <c r="O436" s="188"/>
      <c r="P436" s="188"/>
      <c r="Q436" s="188"/>
      <c r="R436" s="188"/>
      <c r="S436" s="188"/>
      <c r="T436" s="280"/>
      <c r="AT436" s="176" t="s">
        <v>1326</v>
      </c>
      <c r="AU436" s="176" t="s">
        <v>1257</v>
      </c>
    </row>
    <row r="437" spans="2:63" s="254" customFormat="1" ht="37.35" customHeight="1">
      <c r="B437" s="253"/>
      <c r="D437" s="255" t="s">
        <v>1247</v>
      </c>
      <c r="E437" s="256" t="s">
        <v>1382</v>
      </c>
      <c r="F437" s="256" t="s">
        <v>1929</v>
      </c>
      <c r="I437" s="90"/>
      <c r="J437" s="257">
        <f>BK437</f>
        <v>0</v>
      </c>
      <c r="L437" s="253"/>
      <c r="M437" s="258"/>
      <c r="N437" s="259"/>
      <c r="O437" s="259"/>
      <c r="P437" s="260">
        <f>P438</f>
        <v>0</v>
      </c>
      <c r="Q437" s="259"/>
      <c r="R437" s="260">
        <f>R438</f>
        <v>0.18408000000000002</v>
      </c>
      <c r="S437" s="259"/>
      <c r="T437" s="261">
        <f>T438</f>
        <v>0</v>
      </c>
      <c r="AR437" s="255" t="s">
        <v>1329</v>
      </c>
      <c r="AT437" s="262" t="s">
        <v>1247</v>
      </c>
      <c r="AU437" s="262" t="s">
        <v>1248</v>
      </c>
      <c r="AY437" s="255" t="s">
        <v>1317</v>
      </c>
      <c r="BK437" s="263">
        <f>BK438</f>
        <v>0</v>
      </c>
    </row>
    <row r="438" spans="2:63" s="254" customFormat="1" ht="19.9" customHeight="1">
      <c r="B438" s="253"/>
      <c r="D438" s="255" t="s">
        <v>1247</v>
      </c>
      <c r="E438" s="264" t="s">
        <v>1942</v>
      </c>
      <c r="F438" s="264" t="s">
        <v>1943</v>
      </c>
      <c r="I438" s="90"/>
      <c r="J438" s="265">
        <f>BK438</f>
        <v>0</v>
      </c>
      <c r="L438" s="253"/>
      <c r="M438" s="258"/>
      <c r="N438" s="259"/>
      <c r="O438" s="259"/>
      <c r="P438" s="260">
        <f>SUM(P439:P495)</f>
        <v>0</v>
      </c>
      <c r="Q438" s="259"/>
      <c r="R438" s="260">
        <f>SUM(R439:R495)</f>
        <v>0.18408000000000002</v>
      </c>
      <c r="S438" s="259"/>
      <c r="T438" s="261">
        <f>SUM(T439:T495)</f>
        <v>0</v>
      </c>
      <c r="AR438" s="255" t="s">
        <v>1329</v>
      </c>
      <c r="AT438" s="262" t="s">
        <v>1247</v>
      </c>
      <c r="AU438" s="262" t="s">
        <v>1196</v>
      </c>
      <c r="AY438" s="255" t="s">
        <v>1317</v>
      </c>
      <c r="BK438" s="263">
        <f>SUM(BK439:BK495)</f>
        <v>0</v>
      </c>
    </row>
    <row r="439" spans="2:65" s="186" customFormat="1" ht="16.5" customHeight="1">
      <c r="B439" s="187"/>
      <c r="C439" s="266" t="s">
        <v>869</v>
      </c>
      <c r="D439" s="266" t="s">
        <v>1319</v>
      </c>
      <c r="E439" s="267" t="s">
        <v>988</v>
      </c>
      <c r="F439" s="268" t="s">
        <v>989</v>
      </c>
      <c r="G439" s="269" t="s">
        <v>1432</v>
      </c>
      <c r="H439" s="270">
        <v>7</v>
      </c>
      <c r="I439" s="91"/>
      <c r="J439" s="271">
        <f>ROUND(I439*H439,2)</f>
        <v>0</v>
      </c>
      <c r="K439" s="268" t="s">
        <v>1323</v>
      </c>
      <c r="L439" s="187"/>
      <c r="M439" s="272" t="s">
        <v>1177</v>
      </c>
      <c r="N439" s="273" t="s">
        <v>1219</v>
      </c>
      <c r="O439" s="188"/>
      <c r="P439" s="274">
        <f>O439*H439</f>
        <v>0</v>
      </c>
      <c r="Q439" s="274">
        <v>0</v>
      </c>
      <c r="R439" s="274">
        <f>Q439*H439</f>
        <v>0</v>
      </c>
      <c r="S439" s="274">
        <v>0</v>
      </c>
      <c r="T439" s="275">
        <f>S439*H439</f>
        <v>0</v>
      </c>
      <c r="AR439" s="176" t="s">
        <v>1626</v>
      </c>
      <c r="AT439" s="176" t="s">
        <v>1319</v>
      </c>
      <c r="AU439" s="176" t="s">
        <v>1257</v>
      </c>
      <c r="AY439" s="176" t="s">
        <v>1317</v>
      </c>
      <c r="BE439" s="276">
        <f>IF(N439="základní",J439,0)</f>
        <v>0</v>
      </c>
      <c r="BF439" s="276">
        <f>IF(N439="snížená",J439,0)</f>
        <v>0</v>
      </c>
      <c r="BG439" s="276">
        <f>IF(N439="zákl. přenesená",J439,0)</f>
        <v>0</v>
      </c>
      <c r="BH439" s="276">
        <f>IF(N439="sníž. přenesená",J439,0)</f>
        <v>0</v>
      </c>
      <c r="BI439" s="276">
        <f>IF(N439="nulová",J439,0)</f>
        <v>0</v>
      </c>
      <c r="BJ439" s="176" t="s">
        <v>1196</v>
      </c>
      <c r="BK439" s="276">
        <f>ROUND(I439*H439,2)</f>
        <v>0</v>
      </c>
      <c r="BL439" s="176" t="s">
        <v>1626</v>
      </c>
      <c r="BM439" s="176" t="s">
        <v>990</v>
      </c>
    </row>
    <row r="440" spans="2:47" s="186" customFormat="1" ht="13.5">
      <c r="B440" s="187"/>
      <c r="D440" s="277" t="s">
        <v>1326</v>
      </c>
      <c r="F440" s="278" t="s">
        <v>991</v>
      </c>
      <c r="I440" s="92"/>
      <c r="L440" s="187"/>
      <c r="M440" s="279"/>
      <c r="N440" s="188"/>
      <c r="O440" s="188"/>
      <c r="P440" s="188"/>
      <c r="Q440" s="188"/>
      <c r="R440" s="188"/>
      <c r="S440" s="188"/>
      <c r="T440" s="280"/>
      <c r="AT440" s="176" t="s">
        <v>1326</v>
      </c>
      <c r="AU440" s="176" t="s">
        <v>1257</v>
      </c>
    </row>
    <row r="441" spans="2:65" s="186" customFormat="1" ht="16.5" customHeight="1">
      <c r="B441" s="187"/>
      <c r="C441" s="297" t="s">
        <v>876</v>
      </c>
      <c r="D441" s="297" t="s">
        <v>1382</v>
      </c>
      <c r="E441" s="298" t="s">
        <v>992</v>
      </c>
      <c r="F441" s="299" t="s">
        <v>993</v>
      </c>
      <c r="G441" s="300" t="s">
        <v>1432</v>
      </c>
      <c r="H441" s="301">
        <v>7</v>
      </c>
      <c r="I441" s="95"/>
      <c r="J441" s="302">
        <f>ROUND(I441*H441,2)</f>
        <v>0</v>
      </c>
      <c r="K441" s="299" t="s">
        <v>1323</v>
      </c>
      <c r="L441" s="303"/>
      <c r="M441" s="304" t="s">
        <v>1177</v>
      </c>
      <c r="N441" s="305" t="s">
        <v>1219</v>
      </c>
      <c r="O441" s="188"/>
      <c r="P441" s="274">
        <f>O441*H441</f>
        <v>0</v>
      </c>
      <c r="Q441" s="274">
        <v>0.0032</v>
      </c>
      <c r="R441" s="274">
        <f>Q441*H441</f>
        <v>0.0224</v>
      </c>
      <c r="S441" s="274">
        <v>0</v>
      </c>
      <c r="T441" s="275">
        <f>S441*H441</f>
        <v>0</v>
      </c>
      <c r="AR441" s="176" t="s">
        <v>1940</v>
      </c>
      <c r="AT441" s="176" t="s">
        <v>1382</v>
      </c>
      <c r="AU441" s="176" t="s">
        <v>1257</v>
      </c>
      <c r="AY441" s="176" t="s">
        <v>1317</v>
      </c>
      <c r="BE441" s="276">
        <f>IF(N441="základní",J441,0)</f>
        <v>0</v>
      </c>
      <c r="BF441" s="276">
        <f>IF(N441="snížená",J441,0)</f>
        <v>0</v>
      </c>
      <c r="BG441" s="276">
        <f>IF(N441="zákl. přenesená",J441,0)</f>
        <v>0</v>
      </c>
      <c r="BH441" s="276">
        <f>IF(N441="sníž. přenesená",J441,0)</f>
        <v>0</v>
      </c>
      <c r="BI441" s="276">
        <f>IF(N441="nulová",J441,0)</f>
        <v>0</v>
      </c>
      <c r="BJ441" s="176" t="s">
        <v>1196</v>
      </c>
      <c r="BK441" s="276">
        <f>ROUND(I441*H441,2)</f>
        <v>0</v>
      </c>
      <c r="BL441" s="176" t="s">
        <v>1626</v>
      </c>
      <c r="BM441" s="176" t="s">
        <v>994</v>
      </c>
    </row>
    <row r="442" spans="2:47" s="186" customFormat="1" ht="13.5">
      <c r="B442" s="187"/>
      <c r="D442" s="277" t="s">
        <v>1326</v>
      </c>
      <c r="F442" s="278" t="s">
        <v>995</v>
      </c>
      <c r="I442" s="92"/>
      <c r="L442" s="187"/>
      <c r="M442" s="279"/>
      <c r="N442" s="188"/>
      <c r="O442" s="188"/>
      <c r="P442" s="188"/>
      <c r="Q442" s="188"/>
      <c r="R442" s="188"/>
      <c r="S442" s="188"/>
      <c r="T442" s="280"/>
      <c r="AT442" s="176" t="s">
        <v>1326</v>
      </c>
      <c r="AU442" s="176" t="s">
        <v>1257</v>
      </c>
    </row>
    <row r="443" spans="2:65" s="186" customFormat="1" ht="16.5" customHeight="1">
      <c r="B443" s="187"/>
      <c r="C443" s="266" t="s">
        <v>882</v>
      </c>
      <c r="D443" s="266" t="s">
        <v>1319</v>
      </c>
      <c r="E443" s="267" t="s">
        <v>996</v>
      </c>
      <c r="F443" s="268" t="s">
        <v>997</v>
      </c>
      <c r="G443" s="269" t="s">
        <v>1432</v>
      </c>
      <c r="H443" s="270">
        <v>2.5</v>
      </c>
      <c r="I443" s="91"/>
      <c r="J443" s="271">
        <f>ROUND(I443*H443,2)</f>
        <v>0</v>
      </c>
      <c r="K443" s="268" t="s">
        <v>1323</v>
      </c>
      <c r="L443" s="187"/>
      <c r="M443" s="272" t="s">
        <v>1177</v>
      </c>
      <c r="N443" s="273" t="s">
        <v>1219</v>
      </c>
      <c r="O443" s="188"/>
      <c r="P443" s="274">
        <f>O443*H443</f>
        <v>0</v>
      </c>
      <c r="Q443" s="274">
        <v>2E-05</v>
      </c>
      <c r="R443" s="274">
        <f>Q443*H443</f>
        <v>5E-05</v>
      </c>
      <c r="S443" s="274">
        <v>0</v>
      </c>
      <c r="T443" s="275">
        <f>S443*H443</f>
        <v>0</v>
      </c>
      <c r="AR443" s="176" t="s">
        <v>1626</v>
      </c>
      <c r="AT443" s="176" t="s">
        <v>1319</v>
      </c>
      <c r="AU443" s="176" t="s">
        <v>1257</v>
      </c>
      <c r="AY443" s="176" t="s">
        <v>1317</v>
      </c>
      <c r="BE443" s="276">
        <f>IF(N443="základní",J443,0)</f>
        <v>0</v>
      </c>
      <c r="BF443" s="276">
        <f>IF(N443="snížená",J443,0)</f>
        <v>0</v>
      </c>
      <c r="BG443" s="276">
        <f>IF(N443="zákl. přenesená",J443,0)</f>
        <v>0</v>
      </c>
      <c r="BH443" s="276">
        <f>IF(N443="sníž. přenesená",J443,0)</f>
        <v>0</v>
      </c>
      <c r="BI443" s="276">
        <f>IF(N443="nulová",J443,0)</f>
        <v>0</v>
      </c>
      <c r="BJ443" s="176" t="s">
        <v>1196</v>
      </c>
      <c r="BK443" s="276">
        <f>ROUND(I443*H443,2)</f>
        <v>0</v>
      </c>
      <c r="BL443" s="176" t="s">
        <v>1626</v>
      </c>
      <c r="BM443" s="176" t="s">
        <v>998</v>
      </c>
    </row>
    <row r="444" spans="2:47" s="186" customFormat="1" ht="13.5">
      <c r="B444" s="187"/>
      <c r="D444" s="277" t="s">
        <v>1326</v>
      </c>
      <c r="F444" s="278" t="s">
        <v>999</v>
      </c>
      <c r="I444" s="92"/>
      <c r="L444" s="187"/>
      <c r="M444" s="279"/>
      <c r="N444" s="188"/>
      <c r="O444" s="188"/>
      <c r="P444" s="188"/>
      <c r="Q444" s="188"/>
      <c r="R444" s="188"/>
      <c r="S444" s="188"/>
      <c r="T444" s="280"/>
      <c r="AT444" s="176" t="s">
        <v>1326</v>
      </c>
      <c r="AU444" s="176" t="s">
        <v>1257</v>
      </c>
    </row>
    <row r="445" spans="2:65" s="186" customFormat="1" ht="16.5" customHeight="1">
      <c r="B445" s="187"/>
      <c r="C445" s="297" t="s">
        <v>1000</v>
      </c>
      <c r="D445" s="297" t="s">
        <v>1382</v>
      </c>
      <c r="E445" s="298" t="s">
        <v>1001</v>
      </c>
      <c r="F445" s="299" t="s">
        <v>1002</v>
      </c>
      <c r="G445" s="300" t="s">
        <v>1432</v>
      </c>
      <c r="H445" s="301">
        <v>2.5</v>
      </c>
      <c r="I445" s="95"/>
      <c r="J445" s="302">
        <f>ROUND(I445*H445,2)</f>
        <v>0</v>
      </c>
      <c r="K445" s="299" t="s">
        <v>1177</v>
      </c>
      <c r="L445" s="303"/>
      <c r="M445" s="304" t="s">
        <v>1177</v>
      </c>
      <c r="N445" s="305" t="s">
        <v>1219</v>
      </c>
      <c r="O445" s="188"/>
      <c r="P445" s="274">
        <f>O445*H445</f>
        <v>0</v>
      </c>
      <c r="Q445" s="274">
        <v>0</v>
      </c>
      <c r="R445" s="274">
        <f>Q445*H445</f>
        <v>0</v>
      </c>
      <c r="S445" s="274">
        <v>0</v>
      </c>
      <c r="T445" s="275">
        <f>S445*H445</f>
        <v>0</v>
      </c>
      <c r="AR445" s="176" t="s">
        <v>1940</v>
      </c>
      <c r="AT445" s="176" t="s">
        <v>1382</v>
      </c>
      <c r="AU445" s="176" t="s">
        <v>1257</v>
      </c>
      <c r="AY445" s="176" t="s">
        <v>1317</v>
      </c>
      <c r="BE445" s="276">
        <f>IF(N445="základní",J445,0)</f>
        <v>0</v>
      </c>
      <c r="BF445" s="276">
        <f>IF(N445="snížená",J445,0)</f>
        <v>0</v>
      </c>
      <c r="BG445" s="276">
        <f>IF(N445="zákl. přenesená",J445,0)</f>
        <v>0</v>
      </c>
      <c r="BH445" s="276">
        <f>IF(N445="sníž. přenesená",J445,0)</f>
        <v>0</v>
      </c>
      <c r="BI445" s="276">
        <f>IF(N445="nulová",J445,0)</f>
        <v>0</v>
      </c>
      <c r="BJ445" s="176" t="s">
        <v>1196</v>
      </c>
      <c r="BK445" s="276">
        <f>ROUND(I445*H445,2)</f>
        <v>0</v>
      </c>
      <c r="BL445" s="176" t="s">
        <v>1626</v>
      </c>
      <c r="BM445" s="176" t="s">
        <v>1600</v>
      </c>
    </row>
    <row r="446" spans="2:47" s="186" customFormat="1" ht="13.5">
      <c r="B446" s="187"/>
      <c r="D446" s="277" t="s">
        <v>1326</v>
      </c>
      <c r="F446" s="278" t="s">
        <v>1002</v>
      </c>
      <c r="I446" s="92"/>
      <c r="L446" s="187"/>
      <c r="M446" s="279"/>
      <c r="N446" s="188"/>
      <c r="O446" s="188"/>
      <c r="P446" s="188"/>
      <c r="Q446" s="188"/>
      <c r="R446" s="188"/>
      <c r="S446" s="188"/>
      <c r="T446" s="280"/>
      <c r="AT446" s="176" t="s">
        <v>1326</v>
      </c>
      <c r="AU446" s="176" t="s">
        <v>1257</v>
      </c>
    </row>
    <row r="447" spans="2:65" s="186" customFormat="1" ht="25.5" customHeight="1">
      <c r="B447" s="187"/>
      <c r="C447" s="266" t="s">
        <v>1202</v>
      </c>
      <c r="D447" s="266" t="s">
        <v>1319</v>
      </c>
      <c r="E447" s="267" t="s">
        <v>1003</v>
      </c>
      <c r="F447" s="268" t="s">
        <v>1004</v>
      </c>
      <c r="G447" s="269" t="s">
        <v>1391</v>
      </c>
      <c r="H447" s="270">
        <v>4</v>
      </c>
      <c r="I447" s="91"/>
      <c r="J447" s="271">
        <f>ROUND(I447*H447,2)</f>
        <v>0</v>
      </c>
      <c r="K447" s="268" t="s">
        <v>1323</v>
      </c>
      <c r="L447" s="187"/>
      <c r="M447" s="272" t="s">
        <v>1177</v>
      </c>
      <c r="N447" s="273" t="s">
        <v>1219</v>
      </c>
      <c r="O447" s="188"/>
      <c r="P447" s="274">
        <f>O447*H447</f>
        <v>0</v>
      </c>
      <c r="Q447" s="274">
        <v>3E-05</v>
      </c>
      <c r="R447" s="274">
        <f>Q447*H447</f>
        <v>0.00012</v>
      </c>
      <c r="S447" s="274">
        <v>0</v>
      </c>
      <c r="T447" s="275">
        <f>S447*H447</f>
        <v>0</v>
      </c>
      <c r="AR447" s="176" t="s">
        <v>1626</v>
      </c>
      <c r="AT447" s="176" t="s">
        <v>1319</v>
      </c>
      <c r="AU447" s="176" t="s">
        <v>1257</v>
      </c>
      <c r="AY447" s="176" t="s">
        <v>1317</v>
      </c>
      <c r="BE447" s="276">
        <f>IF(N447="základní",J447,0)</f>
        <v>0</v>
      </c>
      <c r="BF447" s="276">
        <f>IF(N447="snížená",J447,0)</f>
        <v>0</v>
      </c>
      <c r="BG447" s="276">
        <f>IF(N447="zákl. přenesená",J447,0)</f>
        <v>0</v>
      </c>
      <c r="BH447" s="276">
        <f>IF(N447="sníž. přenesená",J447,0)</f>
        <v>0</v>
      </c>
      <c r="BI447" s="276">
        <f>IF(N447="nulová",J447,0)</f>
        <v>0</v>
      </c>
      <c r="BJ447" s="176" t="s">
        <v>1196</v>
      </c>
      <c r="BK447" s="276">
        <f>ROUND(I447*H447,2)</f>
        <v>0</v>
      </c>
      <c r="BL447" s="176" t="s">
        <v>1626</v>
      </c>
      <c r="BM447" s="176" t="s">
        <v>1005</v>
      </c>
    </row>
    <row r="448" spans="2:47" s="186" customFormat="1" ht="13.5">
      <c r="B448" s="187"/>
      <c r="D448" s="277" t="s">
        <v>1326</v>
      </c>
      <c r="F448" s="278" t="s">
        <v>1006</v>
      </c>
      <c r="I448" s="92"/>
      <c r="L448" s="187"/>
      <c r="M448" s="279"/>
      <c r="N448" s="188"/>
      <c r="O448" s="188"/>
      <c r="P448" s="188"/>
      <c r="Q448" s="188"/>
      <c r="R448" s="188"/>
      <c r="S448" s="188"/>
      <c r="T448" s="280"/>
      <c r="AT448" s="176" t="s">
        <v>1326</v>
      </c>
      <c r="AU448" s="176" t="s">
        <v>1257</v>
      </c>
    </row>
    <row r="449" spans="2:65" s="186" customFormat="1" ht="16.5" customHeight="1">
      <c r="B449" s="187"/>
      <c r="C449" s="297" t="s">
        <v>1007</v>
      </c>
      <c r="D449" s="297" t="s">
        <v>1382</v>
      </c>
      <c r="E449" s="298" t="s">
        <v>1008</v>
      </c>
      <c r="F449" s="299" t="s">
        <v>1009</v>
      </c>
      <c r="G449" s="300" t="s">
        <v>1391</v>
      </c>
      <c r="H449" s="301">
        <v>4</v>
      </c>
      <c r="I449" s="95"/>
      <c r="J449" s="302">
        <f>ROUND(I449*H449,2)</f>
        <v>0</v>
      </c>
      <c r="K449" s="299" t="s">
        <v>1323</v>
      </c>
      <c r="L449" s="303"/>
      <c r="M449" s="304" t="s">
        <v>1177</v>
      </c>
      <c r="N449" s="305" t="s">
        <v>1219</v>
      </c>
      <c r="O449" s="188"/>
      <c r="P449" s="274">
        <f>O449*H449</f>
        <v>0</v>
      </c>
      <c r="Q449" s="274">
        <v>0.00035</v>
      </c>
      <c r="R449" s="274">
        <f>Q449*H449</f>
        <v>0.0014</v>
      </c>
      <c r="S449" s="274">
        <v>0</v>
      </c>
      <c r="T449" s="275">
        <f>S449*H449</f>
        <v>0</v>
      </c>
      <c r="AR449" s="176" t="s">
        <v>1940</v>
      </c>
      <c r="AT449" s="176" t="s">
        <v>1382</v>
      </c>
      <c r="AU449" s="176" t="s">
        <v>1257</v>
      </c>
      <c r="AY449" s="176" t="s">
        <v>1317</v>
      </c>
      <c r="BE449" s="276">
        <f>IF(N449="základní",J449,0)</f>
        <v>0</v>
      </c>
      <c r="BF449" s="276">
        <f>IF(N449="snížená",J449,0)</f>
        <v>0</v>
      </c>
      <c r="BG449" s="276">
        <f>IF(N449="zákl. přenesená",J449,0)</f>
        <v>0</v>
      </c>
      <c r="BH449" s="276">
        <f>IF(N449="sníž. přenesená",J449,0)</f>
        <v>0</v>
      </c>
      <c r="BI449" s="276">
        <f>IF(N449="nulová",J449,0)</f>
        <v>0</v>
      </c>
      <c r="BJ449" s="176" t="s">
        <v>1196</v>
      </c>
      <c r="BK449" s="276">
        <f>ROUND(I449*H449,2)</f>
        <v>0</v>
      </c>
      <c r="BL449" s="176" t="s">
        <v>1626</v>
      </c>
      <c r="BM449" s="176" t="s">
        <v>1010</v>
      </c>
    </row>
    <row r="450" spans="2:47" s="186" customFormat="1" ht="13.5">
      <c r="B450" s="187"/>
      <c r="D450" s="277" t="s">
        <v>1326</v>
      </c>
      <c r="F450" s="278" t="s">
        <v>1011</v>
      </c>
      <c r="I450" s="92"/>
      <c r="L450" s="187"/>
      <c r="M450" s="279"/>
      <c r="N450" s="188"/>
      <c r="O450" s="188"/>
      <c r="P450" s="188"/>
      <c r="Q450" s="188"/>
      <c r="R450" s="188"/>
      <c r="S450" s="188"/>
      <c r="T450" s="280"/>
      <c r="AT450" s="176" t="s">
        <v>1326</v>
      </c>
      <c r="AU450" s="176" t="s">
        <v>1257</v>
      </c>
    </row>
    <row r="451" spans="2:65" s="186" customFormat="1" ht="16.5" customHeight="1">
      <c r="B451" s="187"/>
      <c r="C451" s="266" t="s">
        <v>1012</v>
      </c>
      <c r="D451" s="266" t="s">
        <v>1319</v>
      </c>
      <c r="E451" s="267" t="s">
        <v>1013</v>
      </c>
      <c r="F451" s="268" t="s">
        <v>1014</v>
      </c>
      <c r="G451" s="269" t="s">
        <v>1391</v>
      </c>
      <c r="H451" s="270">
        <v>1</v>
      </c>
      <c r="I451" s="91"/>
      <c r="J451" s="271">
        <f>ROUND(I451*H451,2)</f>
        <v>0</v>
      </c>
      <c r="K451" s="268" t="s">
        <v>1323</v>
      </c>
      <c r="L451" s="187"/>
      <c r="M451" s="272" t="s">
        <v>1177</v>
      </c>
      <c r="N451" s="273" t="s">
        <v>1219</v>
      </c>
      <c r="O451" s="188"/>
      <c r="P451" s="274">
        <f>O451*H451</f>
        <v>0</v>
      </c>
      <c r="Q451" s="274">
        <v>1E-05</v>
      </c>
      <c r="R451" s="274">
        <f>Q451*H451</f>
        <v>1E-05</v>
      </c>
      <c r="S451" s="274">
        <v>0</v>
      </c>
      <c r="T451" s="275">
        <f>S451*H451</f>
        <v>0</v>
      </c>
      <c r="AR451" s="176" t="s">
        <v>1626</v>
      </c>
      <c r="AT451" s="176" t="s">
        <v>1319</v>
      </c>
      <c r="AU451" s="176" t="s">
        <v>1257</v>
      </c>
      <c r="AY451" s="176" t="s">
        <v>1317</v>
      </c>
      <c r="BE451" s="276">
        <f>IF(N451="základní",J451,0)</f>
        <v>0</v>
      </c>
      <c r="BF451" s="276">
        <f>IF(N451="snížená",J451,0)</f>
        <v>0</v>
      </c>
      <c r="BG451" s="276">
        <f>IF(N451="zákl. přenesená",J451,0)</f>
        <v>0</v>
      </c>
      <c r="BH451" s="276">
        <f>IF(N451="sníž. přenesená",J451,0)</f>
        <v>0</v>
      </c>
      <c r="BI451" s="276">
        <f>IF(N451="nulová",J451,0)</f>
        <v>0</v>
      </c>
      <c r="BJ451" s="176" t="s">
        <v>1196</v>
      </c>
      <c r="BK451" s="276">
        <f>ROUND(I451*H451,2)</f>
        <v>0</v>
      </c>
      <c r="BL451" s="176" t="s">
        <v>1626</v>
      </c>
      <c r="BM451" s="176" t="s">
        <v>1615</v>
      </c>
    </row>
    <row r="452" spans="2:47" s="186" customFormat="1" ht="13.5">
      <c r="B452" s="187"/>
      <c r="D452" s="277" t="s">
        <v>1326</v>
      </c>
      <c r="F452" s="278" t="s">
        <v>1015</v>
      </c>
      <c r="I452" s="92"/>
      <c r="L452" s="187"/>
      <c r="M452" s="279"/>
      <c r="N452" s="188"/>
      <c r="O452" s="188"/>
      <c r="P452" s="188"/>
      <c r="Q452" s="188"/>
      <c r="R452" s="188"/>
      <c r="S452" s="188"/>
      <c r="T452" s="280"/>
      <c r="AT452" s="176" t="s">
        <v>1326</v>
      </c>
      <c r="AU452" s="176" t="s">
        <v>1257</v>
      </c>
    </row>
    <row r="453" spans="2:47" s="186" customFormat="1" ht="27">
      <c r="B453" s="187"/>
      <c r="D453" s="277" t="s">
        <v>1509</v>
      </c>
      <c r="F453" s="306" t="s">
        <v>1016</v>
      </c>
      <c r="I453" s="92"/>
      <c r="L453" s="187"/>
      <c r="M453" s="279"/>
      <c r="N453" s="188"/>
      <c r="O453" s="188"/>
      <c r="P453" s="188"/>
      <c r="Q453" s="188"/>
      <c r="R453" s="188"/>
      <c r="S453" s="188"/>
      <c r="T453" s="280"/>
      <c r="AT453" s="176" t="s">
        <v>1509</v>
      </c>
      <c r="AU453" s="176" t="s">
        <v>1257</v>
      </c>
    </row>
    <row r="454" spans="2:65" s="186" customFormat="1" ht="16.5" customHeight="1">
      <c r="B454" s="187"/>
      <c r="C454" s="297" t="s">
        <v>1017</v>
      </c>
      <c r="D454" s="297" t="s">
        <v>1382</v>
      </c>
      <c r="E454" s="298" t="s">
        <v>1018</v>
      </c>
      <c r="F454" s="299" t="s">
        <v>1019</v>
      </c>
      <c r="G454" s="300" t="s">
        <v>1391</v>
      </c>
      <c r="H454" s="301">
        <v>1</v>
      </c>
      <c r="I454" s="95"/>
      <c r="J454" s="302">
        <f>ROUND(I454*H454,2)</f>
        <v>0</v>
      </c>
      <c r="K454" s="299" t="s">
        <v>1323</v>
      </c>
      <c r="L454" s="303"/>
      <c r="M454" s="304" t="s">
        <v>1177</v>
      </c>
      <c r="N454" s="305" t="s">
        <v>1219</v>
      </c>
      <c r="O454" s="188"/>
      <c r="P454" s="274">
        <f>O454*H454</f>
        <v>0</v>
      </c>
      <c r="Q454" s="274">
        <v>2E-05</v>
      </c>
      <c r="R454" s="274">
        <f>Q454*H454</f>
        <v>2E-05</v>
      </c>
      <c r="S454" s="274">
        <v>0</v>
      </c>
      <c r="T454" s="275">
        <f>S454*H454</f>
        <v>0</v>
      </c>
      <c r="AR454" s="176" t="s">
        <v>1940</v>
      </c>
      <c r="AT454" s="176" t="s">
        <v>1382</v>
      </c>
      <c r="AU454" s="176" t="s">
        <v>1257</v>
      </c>
      <c r="AY454" s="176" t="s">
        <v>1317</v>
      </c>
      <c r="BE454" s="276">
        <f>IF(N454="základní",J454,0)</f>
        <v>0</v>
      </c>
      <c r="BF454" s="276">
        <f>IF(N454="snížená",J454,0)</f>
        <v>0</v>
      </c>
      <c r="BG454" s="276">
        <f>IF(N454="zákl. přenesená",J454,0)</f>
        <v>0</v>
      </c>
      <c r="BH454" s="276">
        <f>IF(N454="sníž. přenesená",J454,0)</f>
        <v>0</v>
      </c>
      <c r="BI454" s="276">
        <f>IF(N454="nulová",J454,0)</f>
        <v>0</v>
      </c>
      <c r="BJ454" s="176" t="s">
        <v>1196</v>
      </c>
      <c r="BK454" s="276">
        <f>ROUND(I454*H454,2)</f>
        <v>0</v>
      </c>
      <c r="BL454" s="176" t="s">
        <v>1626</v>
      </c>
      <c r="BM454" s="176" t="s">
        <v>1020</v>
      </c>
    </row>
    <row r="455" spans="2:47" s="186" customFormat="1" ht="13.5">
      <c r="B455" s="187"/>
      <c r="D455" s="277" t="s">
        <v>1326</v>
      </c>
      <c r="F455" s="278" t="s">
        <v>1021</v>
      </c>
      <c r="I455" s="92"/>
      <c r="L455" s="187"/>
      <c r="M455" s="279"/>
      <c r="N455" s="188"/>
      <c r="O455" s="188"/>
      <c r="P455" s="188"/>
      <c r="Q455" s="188"/>
      <c r="R455" s="188"/>
      <c r="S455" s="188"/>
      <c r="T455" s="280"/>
      <c r="AT455" s="176" t="s">
        <v>1326</v>
      </c>
      <c r="AU455" s="176" t="s">
        <v>1257</v>
      </c>
    </row>
    <row r="456" spans="2:65" s="186" customFormat="1" ht="25.5" customHeight="1">
      <c r="B456" s="187"/>
      <c r="C456" s="266" t="s">
        <v>1022</v>
      </c>
      <c r="D456" s="266" t="s">
        <v>1319</v>
      </c>
      <c r="E456" s="267" t="s">
        <v>1023</v>
      </c>
      <c r="F456" s="268" t="s">
        <v>1024</v>
      </c>
      <c r="G456" s="269" t="s">
        <v>1432</v>
      </c>
      <c r="H456" s="270">
        <v>3</v>
      </c>
      <c r="I456" s="91"/>
      <c r="J456" s="271">
        <f>ROUND(I456*H456,2)</f>
        <v>0</v>
      </c>
      <c r="K456" s="268" t="s">
        <v>1323</v>
      </c>
      <c r="L456" s="187"/>
      <c r="M456" s="272" t="s">
        <v>1177</v>
      </c>
      <c r="N456" s="273" t="s">
        <v>1219</v>
      </c>
      <c r="O456" s="188"/>
      <c r="P456" s="274">
        <f>O456*H456</f>
        <v>0</v>
      </c>
      <c r="Q456" s="274">
        <v>0</v>
      </c>
      <c r="R456" s="274">
        <f>Q456*H456</f>
        <v>0</v>
      </c>
      <c r="S456" s="274">
        <v>0</v>
      </c>
      <c r="T456" s="275">
        <f>S456*H456</f>
        <v>0</v>
      </c>
      <c r="AR456" s="176" t="s">
        <v>1626</v>
      </c>
      <c r="AT456" s="176" t="s">
        <v>1319</v>
      </c>
      <c r="AU456" s="176" t="s">
        <v>1257</v>
      </c>
      <c r="AY456" s="176" t="s">
        <v>1317</v>
      </c>
      <c r="BE456" s="276">
        <f>IF(N456="základní",J456,0)</f>
        <v>0</v>
      </c>
      <c r="BF456" s="276">
        <f>IF(N456="snížená",J456,0)</f>
        <v>0</v>
      </c>
      <c r="BG456" s="276">
        <f>IF(N456="zákl. přenesená",J456,0)</f>
        <v>0</v>
      </c>
      <c r="BH456" s="276">
        <f>IF(N456="sníž. přenesená",J456,0)</f>
        <v>0</v>
      </c>
      <c r="BI456" s="276">
        <f>IF(N456="nulová",J456,0)</f>
        <v>0</v>
      </c>
      <c r="BJ456" s="176" t="s">
        <v>1196</v>
      </c>
      <c r="BK456" s="276">
        <f>ROUND(I456*H456,2)</f>
        <v>0</v>
      </c>
      <c r="BL456" s="176" t="s">
        <v>1626</v>
      </c>
      <c r="BM456" s="176" t="s">
        <v>1025</v>
      </c>
    </row>
    <row r="457" spans="2:47" s="186" customFormat="1" ht="27">
      <c r="B457" s="187"/>
      <c r="D457" s="277" t="s">
        <v>1326</v>
      </c>
      <c r="F457" s="278" t="s">
        <v>1026</v>
      </c>
      <c r="I457" s="92"/>
      <c r="L457" s="187"/>
      <c r="M457" s="279"/>
      <c r="N457" s="188"/>
      <c r="O457" s="188"/>
      <c r="P457" s="188"/>
      <c r="Q457" s="188"/>
      <c r="R457" s="188"/>
      <c r="S457" s="188"/>
      <c r="T457" s="280"/>
      <c r="AT457" s="176" t="s">
        <v>1326</v>
      </c>
      <c r="AU457" s="176" t="s">
        <v>1257</v>
      </c>
    </row>
    <row r="458" spans="2:47" s="186" customFormat="1" ht="27">
      <c r="B458" s="187"/>
      <c r="D458" s="277" t="s">
        <v>1509</v>
      </c>
      <c r="F458" s="306" t="s">
        <v>389</v>
      </c>
      <c r="I458" s="92"/>
      <c r="L458" s="187"/>
      <c r="M458" s="279"/>
      <c r="N458" s="188"/>
      <c r="O458" s="188"/>
      <c r="P458" s="188"/>
      <c r="Q458" s="188"/>
      <c r="R458" s="188"/>
      <c r="S458" s="188"/>
      <c r="T458" s="280"/>
      <c r="AT458" s="176" t="s">
        <v>1509</v>
      </c>
      <c r="AU458" s="176" t="s">
        <v>1257</v>
      </c>
    </row>
    <row r="459" spans="2:65" s="186" customFormat="1" ht="16.5" customHeight="1">
      <c r="B459" s="187"/>
      <c r="C459" s="297" t="s">
        <v>1027</v>
      </c>
      <c r="D459" s="297" t="s">
        <v>1382</v>
      </c>
      <c r="E459" s="298" t="s">
        <v>1028</v>
      </c>
      <c r="F459" s="299" t="s">
        <v>1029</v>
      </c>
      <c r="G459" s="300" t="s">
        <v>1432</v>
      </c>
      <c r="H459" s="301">
        <v>3</v>
      </c>
      <c r="I459" s="95"/>
      <c r="J459" s="302">
        <f>ROUND(I459*H459,2)</f>
        <v>0</v>
      </c>
      <c r="K459" s="299" t="s">
        <v>1323</v>
      </c>
      <c r="L459" s="303"/>
      <c r="M459" s="304" t="s">
        <v>1177</v>
      </c>
      <c r="N459" s="305" t="s">
        <v>1219</v>
      </c>
      <c r="O459" s="188"/>
      <c r="P459" s="274">
        <f>O459*H459</f>
        <v>0</v>
      </c>
      <c r="Q459" s="274">
        <v>0.00096</v>
      </c>
      <c r="R459" s="274">
        <f>Q459*H459</f>
        <v>0.00288</v>
      </c>
      <c r="S459" s="274">
        <v>0</v>
      </c>
      <c r="T459" s="275">
        <f>S459*H459</f>
        <v>0</v>
      </c>
      <c r="AR459" s="176" t="s">
        <v>1940</v>
      </c>
      <c r="AT459" s="176" t="s">
        <v>1382</v>
      </c>
      <c r="AU459" s="176" t="s">
        <v>1257</v>
      </c>
      <c r="AY459" s="176" t="s">
        <v>1317</v>
      </c>
      <c r="BE459" s="276">
        <f>IF(N459="základní",J459,0)</f>
        <v>0</v>
      </c>
      <c r="BF459" s="276">
        <f>IF(N459="snížená",J459,0)</f>
        <v>0</v>
      </c>
      <c r="BG459" s="276">
        <f>IF(N459="zákl. přenesená",J459,0)</f>
        <v>0</v>
      </c>
      <c r="BH459" s="276">
        <f>IF(N459="sníž. přenesená",J459,0)</f>
        <v>0</v>
      </c>
      <c r="BI459" s="276">
        <f>IF(N459="nulová",J459,0)</f>
        <v>0</v>
      </c>
      <c r="BJ459" s="176" t="s">
        <v>1196</v>
      </c>
      <c r="BK459" s="276">
        <f>ROUND(I459*H459,2)</f>
        <v>0</v>
      </c>
      <c r="BL459" s="176" t="s">
        <v>1626</v>
      </c>
      <c r="BM459" s="176" t="s">
        <v>1030</v>
      </c>
    </row>
    <row r="460" spans="2:47" s="186" customFormat="1" ht="13.5">
      <c r="B460" s="187"/>
      <c r="D460" s="277" t="s">
        <v>1326</v>
      </c>
      <c r="F460" s="278" t="s">
        <v>1029</v>
      </c>
      <c r="I460" s="92"/>
      <c r="L460" s="187"/>
      <c r="M460" s="279"/>
      <c r="N460" s="188"/>
      <c r="O460" s="188"/>
      <c r="P460" s="188"/>
      <c r="Q460" s="188"/>
      <c r="R460" s="188"/>
      <c r="S460" s="188"/>
      <c r="T460" s="280"/>
      <c r="AT460" s="176" t="s">
        <v>1326</v>
      </c>
      <c r="AU460" s="176" t="s">
        <v>1257</v>
      </c>
    </row>
    <row r="461" spans="2:65" s="186" customFormat="1" ht="16.5" customHeight="1">
      <c r="B461" s="187"/>
      <c r="C461" s="266" t="s">
        <v>1031</v>
      </c>
      <c r="D461" s="266" t="s">
        <v>1319</v>
      </c>
      <c r="E461" s="267" t="s">
        <v>1032</v>
      </c>
      <c r="F461" s="268" t="s">
        <v>1033</v>
      </c>
      <c r="G461" s="269" t="s">
        <v>1391</v>
      </c>
      <c r="H461" s="270">
        <v>5</v>
      </c>
      <c r="I461" s="91"/>
      <c r="J461" s="271">
        <f>ROUND(I461*H461,2)</f>
        <v>0</v>
      </c>
      <c r="K461" s="268" t="s">
        <v>1323</v>
      </c>
      <c r="L461" s="187"/>
      <c r="M461" s="272" t="s">
        <v>1177</v>
      </c>
      <c r="N461" s="273" t="s">
        <v>1219</v>
      </c>
      <c r="O461" s="188"/>
      <c r="P461" s="274">
        <f>O461*H461</f>
        <v>0</v>
      </c>
      <c r="Q461" s="274">
        <v>0</v>
      </c>
      <c r="R461" s="274">
        <f>Q461*H461</f>
        <v>0</v>
      </c>
      <c r="S461" s="274">
        <v>0</v>
      </c>
      <c r="T461" s="275">
        <f>S461*H461</f>
        <v>0</v>
      </c>
      <c r="AR461" s="176" t="s">
        <v>1626</v>
      </c>
      <c r="AT461" s="176" t="s">
        <v>1319</v>
      </c>
      <c r="AU461" s="176" t="s">
        <v>1257</v>
      </c>
      <c r="AY461" s="176" t="s">
        <v>1317</v>
      </c>
      <c r="BE461" s="276">
        <f>IF(N461="základní",J461,0)</f>
        <v>0</v>
      </c>
      <c r="BF461" s="276">
        <f>IF(N461="snížená",J461,0)</f>
        <v>0</v>
      </c>
      <c r="BG461" s="276">
        <f>IF(N461="zákl. přenesená",J461,0)</f>
        <v>0</v>
      </c>
      <c r="BH461" s="276">
        <f>IF(N461="sníž. přenesená",J461,0)</f>
        <v>0</v>
      </c>
      <c r="BI461" s="276">
        <f>IF(N461="nulová",J461,0)</f>
        <v>0</v>
      </c>
      <c r="BJ461" s="176" t="s">
        <v>1196</v>
      </c>
      <c r="BK461" s="276">
        <f>ROUND(I461*H461,2)</f>
        <v>0</v>
      </c>
      <c r="BL461" s="176" t="s">
        <v>1626</v>
      </c>
      <c r="BM461" s="176" t="s">
        <v>1034</v>
      </c>
    </row>
    <row r="462" spans="2:47" s="186" customFormat="1" ht="13.5">
      <c r="B462" s="187"/>
      <c r="D462" s="277" t="s">
        <v>1326</v>
      </c>
      <c r="F462" s="278" t="s">
        <v>1035</v>
      </c>
      <c r="I462" s="92"/>
      <c r="L462" s="187"/>
      <c r="M462" s="279"/>
      <c r="N462" s="188"/>
      <c r="O462" s="188"/>
      <c r="P462" s="188"/>
      <c r="Q462" s="188"/>
      <c r="R462" s="188"/>
      <c r="S462" s="188"/>
      <c r="T462" s="280"/>
      <c r="AT462" s="176" t="s">
        <v>1326</v>
      </c>
      <c r="AU462" s="176" t="s">
        <v>1257</v>
      </c>
    </row>
    <row r="463" spans="2:51" s="282" customFormat="1" ht="13.5">
      <c r="B463" s="281"/>
      <c r="D463" s="277" t="s">
        <v>1334</v>
      </c>
      <c r="E463" s="283" t="s">
        <v>1177</v>
      </c>
      <c r="F463" s="284" t="s">
        <v>1036</v>
      </c>
      <c r="H463" s="285">
        <v>5</v>
      </c>
      <c r="I463" s="93"/>
      <c r="L463" s="281"/>
      <c r="M463" s="286"/>
      <c r="N463" s="287"/>
      <c r="O463" s="287"/>
      <c r="P463" s="287"/>
      <c r="Q463" s="287"/>
      <c r="R463" s="287"/>
      <c r="S463" s="287"/>
      <c r="T463" s="288"/>
      <c r="AT463" s="283" t="s">
        <v>1334</v>
      </c>
      <c r="AU463" s="283" t="s">
        <v>1257</v>
      </c>
      <c r="AV463" s="282" t="s">
        <v>1257</v>
      </c>
      <c r="AW463" s="282" t="s">
        <v>1211</v>
      </c>
      <c r="AX463" s="282" t="s">
        <v>1248</v>
      </c>
      <c r="AY463" s="283" t="s">
        <v>1317</v>
      </c>
    </row>
    <row r="464" spans="2:65" s="186" customFormat="1" ht="16.5" customHeight="1">
      <c r="B464" s="187"/>
      <c r="C464" s="297" t="s">
        <v>1037</v>
      </c>
      <c r="D464" s="297" t="s">
        <v>1382</v>
      </c>
      <c r="E464" s="298" t="s">
        <v>1038</v>
      </c>
      <c r="F464" s="299" t="s">
        <v>1039</v>
      </c>
      <c r="G464" s="300" t="s">
        <v>1391</v>
      </c>
      <c r="H464" s="301">
        <v>3</v>
      </c>
      <c r="I464" s="95"/>
      <c r="J464" s="302">
        <f>ROUND(I464*H464,2)</f>
        <v>0</v>
      </c>
      <c r="K464" s="299" t="s">
        <v>1323</v>
      </c>
      <c r="L464" s="303"/>
      <c r="M464" s="304" t="s">
        <v>1177</v>
      </c>
      <c r="N464" s="305" t="s">
        <v>1219</v>
      </c>
      <c r="O464" s="188"/>
      <c r="P464" s="274">
        <f>O464*H464</f>
        <v>0</v>
      </c>
      <c r="Q464" s="274">
        <v>0.014</v>
      </c>
      <c r="R464" s="274">
        <f>Q464*H464</f>
        <v>0.042</v>
      </c>
      <c r="S464" s="274">
        <v>0</v>
      </c>
      <c r="T464" s="275">
        <f>S464*H464</f>
        <v>0</v>
      </c>
      <c r="AR464" s="176" t="s">
        <v>1940</v>
      </c>
      <c r="AT464" s="176" t="s">
        <v>1382</v>
      </c>
      <c r="AU464" s="176" t="s">
        <v>1257</v>
      </c>
      <c r="AY464" s="176" t="s">
        <v>1317</v>
      </c>
      <c r="BE464" s="276">
        <f>IF(N464="základní",J464,0)</f>
        <v>0</v>
      </c>
      <c r="BF464" s="276">
        <f>IF(N464="snížená",J464,0)</f>
        <v>0</v>
      </c>
      <c r="BG464" s="276">
        <f>IF(N464="zákl. přenesená",J464,0)</f>
        <v>0</v>
      </c>
      <c r="BH464" s="276">
        <f>IF(N464="sníž. přenesená",J464,0)</f>
        <v>0</v>
      </c>
      <c r="BI464" s="276">
        <f>IF(N464="nulová",J464,0)</f>
        <v>0</v>
      </c>
      <c r="BJ464" s="176" t="s">
        <v>1196</v>
      </c>
      <c r="BK464" s="276">
        <f>ROUND(I464*H464,2)</f>
        <v>0</v>
      </c>
      <c r="BL464" s="176" t="s">
        <v>1626</v>
      </c>
      <c r="BM464" s="176" t="s">
        <v>1040</v>
      </c>
    </row>
    <row r="465" spans="2:47" s="186" customFormat="1" ht="13.5">
      <c r="B465" s="187"/>
      <c r="D465" s="277" t="s">
        <v>1326</v>
      </c>
      <c r="F465" s="278" t="s">
        <v>1041</v>
      </c>
      <c r="I465" s="92"/>
      <c r="L465" s="187"/>
      <c r="M465" s="279"/>
      <c r="N465" s="188"/>
      <c r="O465" s="188"/>
      <c r="P465" s="188"/>
      <c r="Q465" s="188"/>
      <c r="R465" s="188"/>
      <c r="S465" s="188"/>
      <c r="T465" s="280"/>
      <c r="AT465" s="176" t="s">
        <v>1326</v>
      </c>
      <c r="AU465" s="176" t="s">
        <v>1257</v>
      </c>
    </row>
    <row r="466" spans="2:65" s="186" customFormat="1" ht="16.5" customHeight="1">
      <c r="B466" s="187"/>
      <c r="C466" s="297" t="s">
        <v>1042</v>
      </c>
      <c r="D466" s="297" t="s">
        <v>1382</v>
      </c>
      <c r="E466" s="298" t="s">
        <v>1043</v>
      </c>
      <c r="F466" s="299" t="s">
        <v>1044</v>
      </c>
      <c r="G466" s="300" t="s">
        <v>1391</v>
      </c>
      <c r="H466" s="301">
        <v>2</v>
      </c>
      <c r="I466" s="95"/>
      <c r="J466" s="302">
        <f>ROUND(I466*H466,2)</f>
        <v>0</v>
      </c>
      <c r="K466" s="299" t="s">
        <v>1323</v>
      </c>
      <c r="L466" s="303"/>
      <c r="M466" s="304" t="s">
        <v>1177</v>
      </c>
      <c r="N466" s="305" t="s">
        <v>1219</v>
      </c>
      <c r="O466" s="188"/>
      <c r="P466" s="274">
        <f>O466*H466</f>
        <v>0</v>
      </c>
      <c r="Q466" s="274">
        <v>0.0076</v>
      </c>
      <c r="R466" s="274">
        <f>Q466*H466</f>
        <v>0.0152</v>
      </c>
      <c r="S466" s="274">
        <v>0</v>
      </c>
      <c r="T466" s="275">
        <f>S466*H466</f>
        <v>0</v>
      </c>
      <c r="AR466" s="176" t="s">
        <v>1940</v>
      </c>
      <c r="AT466" s="176" t="s">
        <v>1382</v>
      </c>
      <c r="AU466" s="176" t="s">
        <v>1257</v>
      </c>
      <c r="AY466" s="176" t="s">
        <v>1317</v>
      </c>
      <c r="BE466" s="276">
        <f>IF(N466="základní",J466,0)</f>
        <v>0</v>
      </c>
      <c r="BF466" s="276">
        <f>IF(N466="snížená",J466,0)</f>
        <v>0</v>
      </c>
      <c r="BG466" s="276">
        <f>IF(N466="zákl. přenesená",J466,0)</f>
        <v>0</v>
      </c>
      <c r="BH466" s="276">
        <f>IF(N466="sníž. přenesená",J466,0)</f>
        <v>0</v>
      </c>
      <c r="BI466" s="276">
        <f>IF(N466="nulová",J466,0)</f>
        <v>0</v>
      </c>
      <c r="BJ466" s="176" t="s">
        <v>1196</v>
      </c>
      <c r="BK466" s="276">
        <f>ROUND(I466*H466,2)</f>
        <v>0</v>
      </c>
      <c r="BL466" s="176" t="s">
        <v>1626</v>
      </c>
      <c r="BM466" s="176" t="s">
        <v>1045</v>
      </c>
    </row>
    <row r="467" spans="2:47" s="186" customFormat="1" ht="13.5">
      <c r="B467" s="187"/>
      <c r="D467" s="277" t="s">
        <v>1326</v>
      </c>
      <c r="F467" s="278" t="s">
        <v>1046</v>
      </c>
      <c r="I467" s="92"/>
      <c r="L467" s="187"/>
      <c r="M467" s="279"/>
      <c r="N467" s="188"/>
      <c r="O467" s="188"/>
      <c r="P467" s="188"/>
      <c r="Q467" s="188"/>
      <c r="R467" s="188"/>
      <c r="S467" s="188"/>
      <c r="T467" s="280"/>
      <c r="AT467" s="176" t="s">
        <v>1326</v>
      </c>
      <c r="AU467" s="176" t="s">
        <v>1257</v>
      </c>
    </row>
    <row r="468" spans="2:65" s="186" customFormat="1" ht="16.5" customHeight="1">
      <c r="B468" s="187"/>
      <c r="C468" s="266" t="s">
        <v>1047</v>
      </c>
      <c r="D468" s="266" t="s">
        <v>1319</v>
      </c>
      <c r="E468" s="267" t="s">
        <v>1048</v>
      </c>
      <c r="F468" s="268" t="s">
        <v>1049</v>
      </c>
      <c r="G468" s="269" t="s">
        <v>1391</v>
      </c>
      <c r="H468" s="270">
        <v>1</v>
      </c>
      <c r="I468" s="91"/>
      <c r="J468" s="271">
        <f>ROUND(I468*H468,2)</f>
        <v>0</v>
      </c>
      <c r="K468" s="268" t="s">
        <v>1323</v>
      </c>
      <c r="L468" s="187"/>
      <c r="M468" s="272" t="s">
        <v>1177</v>
      </c>
      <c r="N468" s="273" t="s">
        <v>1219</v>
      </c>
      <c r="O468" s="188"/>
      <c r="P468" s="274">
        <f>O468*H468</f>
        <v>0</v>
      </c>
      <c r="Q468" s="274">
        <v>0</v>
      </c>
      <c r="R468" s="274">
        <f>Q468*H468</f>
        <v>0</v>
      </c>
      <c r="S468" s="274">
        <v>0</v>
      </c>
      <c r="T468" s="275">
        <f>S468*H468</f>
        <v>0</v>
      </c>
      <c r="AR468" s="176" t="s">
        <v>1626</v>
      </c>
      <c r="AT468" s="176" t="s">
        <v>1319</v>
      </c>
      <c r="AU468" s="176" t="s">
        <v>1257</v>
      </c>
      <c r="AY468" s="176" t="s">
        <v>1317</v>
      </c>
      <c r="BE468" s="276">
        <f>IF(N468="základní",J468,0)</f>
        <v>0</v>
      </c>
      <c r="BF468" s="276">
        <f>IF(N468="snížená",J468,0)</f>
        <v>0</v>
      </c>
      <c r="BG468" s="276">
        <f>IF(N468="zákl. přenesená",J468,0)</f>
        <v>0</v>
      </c>
      <c r="BH468" s="276">
        <f>IF(N468="sníž. přenesená",J468,0)</f>
        <v>0</v>
      </c>
      <c r="BI468" s="276">
        <f>IF(N468="nulová",J468,0)</f>
        <v>0</v>
      </c>
      <c r="BJ468" s="176" t="s">
        <v>1196</v>
      </c>
      <c r="BK468" s="276">
        <f>ROUND(I468*H468,2)</f>
        <v>0</v>
      </c>
      <c r="BL468" s="176" t="s">
        <v>1626</v>
      </c>
      <c r="BM468" s="176" t="s">
        <v>1925</v>
      </c>
    </row>
    <row r="469" spans="2:47" s="186" customFormat="1" ht="13.5">
      <c r="B469" s="187"/>
      <c r="D469" s="277" t="s">
        <v>1326</v>
      </c>
      <c r="F469" s="278" t="s">
        <v>1050</v>
      </c>
      <c r="I469" s="92"/>
      <c r="L469" s="187"/>
      <c r="M469" s="279"/>
      <c r="N469" s="188"/>
      <c r="O469" s="188"/>
      <c r="P469" s="188"/>
      <c r="Q469" s="188"/>
      <c r="R469" s="188"/>
      <c r="S469" s="188"/>
      <c r="T469" s="280"/>
      <c r="AT469" s="176" t="s">
        <v>1326</v>
      </c>
      <c r="AU469" s="176" t="s">
        <v>1257</v>
      </c>
    </row>
    <row r="470" spans="2:47" s="186" customFormat="1" ht="27">
      <c r="B470" s="187"/>
      <c r="D470" s="277" t="s">
        <v>1509</v>
      </c>
      <c r="F470" s="306" t="s">
        <v>1051</v>
      </c>
      <c r="I470" s="92"/>
      <c r="L470" s="187"/>
      <c r="M470" s="279"/>
      <c r="N470" s="188"/>
      <c r="O470" s="188"/>
      <c r="P470" s="188"/>
      <c r="Q470" s="188"/>
      <c r="R470" s="188"/>
      <c r="S470" s="188"/>
      <c r="T470" s="280"/>
      <c r="AT470" s="176" t="s">
        <v>1509</v>
      </c>
      <c r="AU470" s="176" t="s">
        <v>1257</v>
      </c>
    </row>
    <row r="471" spans="2:65" s="186" customFormat="1" ht="16.5" customHeight="1">
      <c r="B471" s="187"/>
      <c r="C471" s="297" t="s">
        <v>1052</v>
      </c>
      <c r="D471" s="297" t="s">
        <v>1382</v>
      </c>
      <c r="E471" s="298" t="s">
        <v>1053</v>
      </c>
      <c r="F471" s="299" t="s">
        <v>1054</v>
      </c>
      <c r="G471" s="300" t="s">
        <v>1391</v>
      </c>
      <c r="H471" s="301">
        <v>1</v>
      </c>
      <c r="I471" s="95"/>
      <c r="J471" s="302">
        <f>ROUND(I471*H471,2)</f>
        <v>0</v>
      </c>
      <c r="K471" s="299" t="s">
        <v>1323</v>
      </c>
      <c r="L471" s="303"/>
      <c r="M471" s="304" t="s">
        <v>1177</v>
      </c>
      <c r="N471" s="305" t="s">
        <v>1219</v>
      </c>
      <c r="O471" s="188"/>
      <c r="P471" s="274">
        <f>O471*H471</f>
        <v>0</v>
      </c>
      <c r="Q471" s="274">
        <v>0.1</v>
      </c>
      <c r="R471" s="274">
        <f>Q471*H471</f>
        <v>0.1</v>
      </c>
      <c r="S471" s="274">
        <v>0</v>
      </c>
      <c r="T471" s="275">
        <f>S471*H471</f>
        <v>0</v>
      </c>
      <c r="AR471" s="176" t="s">
        <v>1940</v>
      </c>
      <c r="AT471" s="176" t="s">
        <v>1382</v>
      </c>
      <c r="AU471" s="176" t="s">
        <v>1257</v>
      </c>
      <c r="AY471" s="176" t="s">
        <v>1317</v>
      </c>
      <c r="BE471" s="276">
        <f>IF(N471="základní",J471,0)</f>
        <v>0</v>
      </c>
      <c r="BF471" s="276">
        <f>IF(N471="snížená",J471,0)</f>
        <v>0</v>
      </c>
      <c r="BG471" s="276">
        <f>IF(N471="zákl. přenesená",J471,0)</f>
        <v>0</v>
      </c>
      <c r="BH471" s="276">
        <f>IF(N471="sníž. přenesená",J471,0)</f>
        <v>0</v>
      </c>
      <c r="BI471" s="276">
        <f>IF(N471="nulová",J471,0)</f>
        <v>0</v>
      </c>
      <c r="BJ471" s="176" t="s">
        <v>1196</v>
      </c>
      <c r="BK471" s="276">
        <f>ROUND(I471*H471,2)</f>
        <v>0</v>
      </c>
      <c r="BL471" s="176" t="s">
        <v>1626</v>
      </c>
      <c r="BM471" s="176" t="s">
        <v>1055</v>
      </c>
    </row>
    <row r="472" spans="2:47" s="186" customFormat="1" ht="13.5">
      <c r="B472" s="187"/>
      <c r="D472" s="277" t="s">
        <v>1326</v>
      </c>
      <c r="F472" s="278" t="s">
        <v>1054</v>
      </c>
      <c r="I472" s="92"/>
      <c r="L472" s="187"/>
      <c r="M472" s="279"/>
      <c r="N472" s="188"/>
      <c r="O472" s="188"/>
      <c r="P472" s="188"/>
      <c r="Q472" s="188"/>
      <c r="R472" s="188"/>
      <c r="S472" s="188"/>
      <c r="T472" s="280"/>
      <c r="AT472" s="176" t="s">
        <v>1326</v>
      </c>
      <c r="AU472" s="176" t="s">
        <v>1257</v>
      </c>
    </row>
    <row r="473" spans="2:65" s="186" customFormat="1" ht="16.5" customHeight="1">
      <c r="B473" s="187"/>
      <c r="C473" s="297" t="s">
        <v>1056</v>
      </c>
      <c r="D473" s="297" t="s">
        <v>1382</v>
      </c>
      <c r="E473" s="298" t="s">
        <v>1057</v>
      </c>
      <c r="F473" s="299" t="s">
        <v>1058</v>
      </c>
      <c r="G473" s="300" t="s">
        <v>1782</v>
      </c>
      <c r="H473" s="301">
        <v>1</v>
      </c>
      <c r="I473" s="95"/>
      <c r="J473" s="302">
        <f>ROUND(I473*H473,2)</f>
        <v>0</v>
      </c>
      <c r="K473" s="299" t="s">
        <v>1177</v>
      </c>
      <c r="L473" s="303"/>
      <c r="M473" s="304" t="s">
        <v>1177</v>
      </c>
      <c r="N473" s="305" t="s">
        <v>1219</v>
      </c>
      <c r="O473" s="188"/>
      <c r="P473" s="274">
        <f>O473*H473</f>
        <v>0</v>
      </c>
      <c r="Q473" s="274">
        <v>0</v>
      </c>
      <c r="R473" s="274">
        <f>Q473*H473</f>
        <v>0</v>
      </c>
      <c r="S473" s="274">
        <v>0</v>
      </c>
      <c r="T473" s="275">
        <f>S473*H473</f>
        <v>0</v>
      </c>
      <c r="AR473" s="176" t="s">
        <v>1940</v>
      </c>
      <c r="AT473" s="176" t="s">
        <v>1382</v>
      </c>
      <c r="AU473" s="176" t="s">
        <v>1257</v>
      </c>
      <c r="AY473" s="176" t="s">
        <v>1317</v>
      </c>
      <c r="BE473" s="276">
        <f>IF(N473="základní",J473,0)</f>
        <v>0</v>
      </c>
      <c r="BF473" s="276">
        <f>IF(N473="snížená",J473,0)</f>
        <v>0</v>
      </c>
      <c r="BG473" s="276">
        <f>IF(N473="zákl. přenesená",J473,0)</f>
        <v>0</v>
      </c>
      <c r="BH473" s="276">
        <f>IF(N473="sníž. přenesená",J473,0)</f>
        <v>0</v>
      </c>
      <c r="BI473" s="276">
        <f>IF(N473="nulová",J473,0)</f>
        <v>0</v>
      </c>
      <c r="BJ473" s="176" t="s">
        <v>1196</v>
      </c>
      <c r="BK473" s="276">
        <f>ROUND(I473*H473,2)</f>
        <v>0</v>
      </c>
      <c r="BL473" s="176" t="s">
        <v>1626</v>
      </c>
      <c r="BM473" s="176" t="s">
        <v>1937</v>
      </c>
    </row>
    <row r="474" spans="2:47" s="186" customFormat="1" ht="13.5">
      <c r="B474" s="187"/>
      <c r="D474" s="277" t="s">
        <v>1326</v>
      </c>
      <c r="F474" s="278" t="s">
        <v>1058</v>
      </c>
      <c r="I474" s="92"/>
      <c r="L474" s="187"/>
      <c r="M474" s="279"/>
      <c r="N474" s="188"/>
      <c r="O474" s="188"/>
      <c r="P474" s="188"/>
      <c r="Q474" s="188"/>
      <c r="R474" s="188"/>
      <c r="S474" s="188"/>
      <c r="T474" s="280"/>
      <c r="AT474" s="176" t="s">
        <v>1326</v>
      </c>
      <c r="AU474" s="176" t="s">
        <v>1257</v>
      </c>
    </row>
    <row r="475" spans="2:65" s="186" customFormat="1" ht="16.5" customHeight="1">
      <c r="B475" s="187"/>
      <c r="C475" s="266" t="s">
        <v>1059</v>
      </c>
      <c r="D475" s="266" t="s">
        <v>1319</v>
      </c>
      <c r="E475" s="267" t="s">
        <v>1060</v>
      </c>
      <c r="F475" s="268" t="s">
        <v>1061</v>
      </c>
      <c r="G475" s="269" t="s">
        <v>1391</v>
      </c>
      <c r="H475" s="270">
        <v>9</v>
      </c>
      <c r="I475" s="91"/>
      <c r="J475" s="271">
        <f>ROUND(I475*H475,2)</f>
        <v>0</v>
      </c>
      <c r="K475" s="268" t="s">
        <v>1323</v>
      </c>
      <c r="L475" s="187"/>
      <c r="M475" s="272" t="s">
        <v>1177</v>
      </c>
      <c r="N475" s="273" t="s">
        <v>1219</v>
      </c>
      <c r="O475" s="188"/>
      <c r="P475" s="274">
        <f>O475*H475</f>
        <v>0</v>
      </c>
      <c r="Q475" s="274">
        <v>0</v>
      </c>
      <c r="R475" s="274">
        <f>Q475*H475</f>
        <v>0</v>
      </c>
      <c r="S475" s="274">
        <v>0</v>
      </c>
      <c r="T475" s="275">
        <f>S475*H475</f>
        <v>0</v>
      </c>
      <c r="AR475" s="176" t="s">
        <v>1626</v>
      </c>
      <c r="AT475" s="176" t="s">
        <v>1319</v>
      </c>
      <c r="AU475" s="176" t="s">
        <v>1257</v>
      </c>
      <c r="AY475" s="176" t="s">
        <v>1317</v>
      </c>
      <c r="BE475" s="276">
        <f>IF(N475="základní",J475,0)</f>
        <v>0</v>
      </c>
      <c r="BF475" s="276">
        <f>IF(N475="snížená",J475,0)</f>
        <v>0</v>
      </c>
      <c r="BG475" s="276">
        <f>IF(N475="zákl. přenesená",J475,0)</f>
        <v>0</v>
      </c>
      <c r="BH475" s="276">
        <f>IF(N475="sníž. přenesená",J475,0)</f>
        <v>0</v>
      </c>
      <c r="BI475" s="276">
        <f>IF(N475="nulová",J475,0)</f>
        <v>0</v>
      </c>
      <c r="BJ475" s="176" t="s">
        <v>1196</v>
      </c>
      <c r="BK475" s="276">
        <f>ROUND(I475*H475,2)</f>
        <v>0</v>
      </c>
      <c r="BL475" s="176" t="s">
        <v>1626</v>
      </c>
      <c r="BM475" s="176" t="s">
        <v>1944</v>
      </c>
    </row>
    <row r="476" spans="2:47" s="186" customFormat="1" ht="13.5">
      <c r="B476" s="187"/>
      <c r="D476" s="277" t="s">
        <v>1326</v>
      </c>
      <c r="F476" s="278" t="s">
        <v>1062</v>
      </c>
      <c r="I476" s="92"/>
      <c r="L476" s="187"/>
      <c r="M476" s="279"/>
      <c r="N476" s="188"/>
      <c r="O476" s="188"/>
      <c r="P476" s="188"/>
      <c r="Q476" s="188"/>
      <c r="R476" s="188"/>
      <c r="S476" s="188"/>
      <c r="T476" s="280"/>
      <c r="AT476" s="176" t="s">
        <v>1326</v>
      </c>
      <c r="AU476" s="176" t="s">
        <v>1257</v>
      </c>
    </row>
    <row r="477" spans="2:47" s="186" customFormat="1" ht="27">
      <c r="B477" s="187"/>
      <c r="D477" s="277" t="s">
        <v>1509</v>
      </c>
      <c r="F477" s="306" t="s">
        <v>1063</v>
      </c>
      <c r="I477" s="92"/>
      <c r="L477" s="187"/>
      <c r="M477" s="279"/>
      <c r="N477" s="188"/>
      <c r="O477" s="188"/>
      <c r="P477" s="188"/>
      <c r="Q477" s="188"/>
      <c r="R477" s="188"/>
      <c r="S477" s="188"/>
      <c r="T477" s="280"/>
      <c r="AT477" s="176" t="s">
        <v>1509</v>
      </c>
      <c r="AU477" s="176" t="s">
        <v>1257</v>
      </c>
    </row>
    <row r="478" spans="2:51" s="282" customFormat="1" ht="13.5">
      <c r="B478" s="281"/>
      <c r="D478" s="277" t="s">
        <v>1334</v>
      </c>
      <c r="E478" s="283" t="s">
        <v>1177</v>
      </c>
      <c r="F478" s="284" t="s">
        <v>1064</v>
      </c>
      <c r="H478" s="285">
        <v>9</v>
      </c>
      <c r="I478" s="93"/>
      <c r="L478" s="281"/>
      <c r="M478" s="286"/>
      <c r="N478" s="287"/>
      <c r="O478" s="287"/>
      <c r="P478" s="287"/>
      <c r="Q478" s="287"/>
      <c r="R478" s="287"/>
      <c r="S478" s="287"/>
      <c r="T478" s="288"/>
      <c r="AT478" s="283" t="s">
        <v>1334</v>
      </c>
      <c r="AU478" s="283" t="s">
        <v>1257</v>
      </c>
      <c r="AV478" s="282" t="s">
        <v>1257</v>
      </c>
      <c r="AW478" s="282" t="s">
        <v>1211</v>
      </c>
      <c r="AX478" s="282" t="s">
        <v>1248</v>
      </c>
      <c r="AY478" s="283" t="s">
        <v>1317</v>
      </c>
    </row>
    <row r="479" spans="2:51" s="290" customFormat="1" ht="13.5">
      <c r="B479" s="289"/>
      <c r="D479" s="277" t="s">
        <v>1334</v>
      </c>
      <c r="E479" s="291" t="s">
        <v>1177</v>
      </c>
      <c r="F479" s="292" t="s">
        <v>1338</v>
      </c>
      <c r="H479" s="293">
        <v>9</v>
      </c>
      <c r="I479" s="94"/>
      <c r="L479" s="289"/>
      <c r="M479" s="294"/>
      <c r="N479" s="295"/>
      <c r="O479" s="295"/>
      <c r="P479" s="295"/>
      <c r="Q479" s="295"/>
      <c r="R479" s="295"/>
      <c r="S479" s="295"/>
      <c r="T479" s="296"/>
      <c r="AT479" s="291" t="s">
        <v>1334</v>
      </c>
      <c r="AU479" s="291" t="s">
        <v>1257</v>
      </c>
      <c r="AV479" s="290" t="s">
        <v>1324</v>
      </c>
      <c r="AW479" s="290" t="s">
        <v>1211</v>
      </c>
      <c r="AX479" s="290" t="s">
        <v>1196</v>
      </c>
      <c r="AY479" s="291" t="s">
        <v>1317</v>
      </c>
    </row>
    <row r="480" spans="2:65" s="186" customFormat="1" ht="16.5" customHeight="1">
      <c r="B480" s="187"/>
      <c r="C480" s="297" t="s">
        <v>1065</v>
      </c>
      <c r="D480" s="297" t="s">
        <v>1382</v>
      </c>
      <c r="E480" s="298" t="s">
        <v>1066</v>
      </c>
      <c r="F480" s="299" t="s">
        <v>1067</v>
      </c>
      <c r="G480" s="300" t="s">
        <v>1782</v>
      </c>
      <c r="H480" s="301">
        <v>8</v>
      </c>
      <c r="I480" s="95"/>
      <c r="J480" s="302">
        <f>ROUND(I480*H480,2)</f>
        <v>0</v>
      </c>
      <c r="K480" s="299" t="s">
        <v>1177</v>
      </c>
      <c r="L480" s="303"/>
      <c r="M480" s="304" t="s">
        <v>1177</v>
      </c>
      <c r="N480" s="305" t="s">
        <v>1219</v>
      </c>
      <c r="O480" s="188"/>
      <c r="P480" s="274">
        <f>O480*H480</f>
        <v>0</v>
      </c>
      <c r="Q480" s="274">
        <v>0</v>
      </c>
      <c r="R480" s="274">
        <f>Q480*H480</f>
        <v>0</v>
      </c>
      <c r="S480" s="274">
        <v>0</v>
      </c>
      <c r="T480" s="275">
        <f>S480*H480</f>
        <v>0</v>
      </c>
      <c r="AR480" s="176" t="s">
        <v>1940</v>
      </c>
      <c r="AT480" s="176" t="s">
        <v>1382</v>
      </c>
      <c r="AU480" s="176" t="s">
        <v>1257</v>
      </c>
      <c r="AY480" s="176" t="s">
        <v>1317</v>
      </c>
      <c r="BE480" s="276">
        <f>IF(N480="základní",J480,0)</f>
        <v>0</v>
      </c>
      <c r="BF480" s="276">
        <f>IF(N480="snížená",J480,0)</f>
        <v>0</v>
      </c>
      <c r="BG480" s="276">
        <f>IF(N480="zákl. přenesená",J480,0)</f>
        <v>0</v>
      </c>
      <c r="BH480" s="276">
        <f>IF(N480="sníž. přenesená",J480,0)</f>
        <v>0</v>
      </c>
      <c r="BI480" s="276">
        <f>IF(N480="nulová",J480,0)</f>
        <v>0</v>
      </c>
      <c r="BJ480" s="176" t="s">
        <v>1196</v>
      </c>
      <c r="BK480" s="276">
        <f>ROUND(I480*H480,2)</f>
        <v>0</v>
      </c>
      <c r="BL480" s="176" t="s">
        <v>1626</v>
      </c>
      <c r="BM480" s="176" t="s">
        <v>1949</v>
      </c>
    </row>
    <row r="481" spans="2:47" s="186" customFormat="1" ht="13.5">
      <c r="B481" s="187"/>
      <c r="D481" s="277" t="s">
        <v>1326</v>
      </c>
      <c r="F481" s="278" t="s">
        <v>1067</v>
      </c>
      <c r="I481" s="92"/>
      <c r="L481" s="187"/>
      <c r="M481" s="279"/>
      <c r="N481" s="188"/>
      <c r="O481" s="188"/>
      <c r="P481" s="188"/>
      <c r="Q481" s="188"/>
      <c r="R481" s="188"/>
      <c r="S481" s="188"/>
      <c r="T481" s="280"/>
      <c r="AT481" s="176" t="s">
        <v>1326</v>
      </c>
      <c r="AU481" s="176" t="s">
        <v>1257</v>
      </c>
    </row>
    <row r="482" spans="2:65" s="186" customFormat="1" ht="16.5" customHeight="1">
      <c r="B482" s="187"/>
      <c r="C482" s="297" t="s">
        <v>968</v>
      </c>
      <c r="D482" s="297" t="s">
        <v>1382</v>
      </c>
      <c r="E482" s="298" t="s">
        <v>1068</v>
      </c>
      <c r="F482" s="299" t="s">
        <v>1069</v>
      </c>
      <c r="G482" s="300" t="s">
        <v>1782</v>
      </c>
      <c r="H482" s="301">
        <v>1</v>
      </c>
      <c r="I482" s="95"/>
      <c r="J482" s="302">
        <f>ROUND(I482*H482,2)</f>
        <v>0</v>
      </c>
      <c r="K482" s="299" t="s">
        <v>1177</v>
      </c>
      <c r="L482" s="303"/>
      <c r="M482" s="304" t="s">
        <v>1177</v>
      </c>
      <c r="N482" s="305" t="s">
        <v>1219</v>
      </c>
      <c r="O482" s="188"/>
      <c r="P482" s="274">
        <f>O482*H482</f>
        <v>0</v>
      </c>
      <c r="Q482" s="274">
        <v>0</v>
      </c>
      <c r="R482" s="274">
        <f>Q482*H482</f>
        <v>0</v>
      </c>
      <c r="S482" s="274">
        <v>0</v>
      </c>
      <c r="T482" s="275">
        <f>S482*H482</f>
        <v>0</v>
      </c>
      <c r="AR482" s="176" t="s">
        <v>1940</v>
      </c>
      <c r="AT482" s="176" t="s">
        <v>1382</v>
      </c>
      <c r="AU482" s="176" t="s">
        <v>1257</v>
      </c>
      <c r="AY482" s="176" t="s">
        <v>1317</v>
      </c>
      <c r="BE482" s="276">
        <f>IF(N482="základní",J482,0)</f>
        <v>0</v>
      </c>
      <c r="BF482" s="276">
        <f>IF(N482="snížená",J482,0)</f>
        <v>0</v>
      </c>
      <c r="BG482" s="276">
        <f>IF(N482="zákl. přenesená",J482,0)</f>
        <v>0</v>
      </c>
      <c r="BH482" s="276">
        <f>IF(N482="sníž. přenesená",J482,0)</f>
        <v>0</v>
      </c>
      <c r="BI482" s="276">
        <f>IF(N482="nulová",J482,0)</f>
        <v>0</v>
      </c>
      <c r="BJ482" s="176" t="s">
        <v>1196</v>
      </c>
      <c r="BK482" s="276">
        <f>ROUND(I482*H482,2)</f>
        <v>0</v>
      </c>
      <c r="BL482" s="176" t="s">
        <v>1626</v>
      </c>
      <c r="BM482" s="176" t="s">
        <v>1953</v>
      </c>
    </row>
    <row r="483" spans="2:47" s="186" customFormat="1" ht="13.5">
      <c r="B483" s="187"/>
      <c r="D483" s="277" t="s">
        <v>1326</v>
      </c>
      <c r="F483" s="278" t="s">
        <v>1069</v>
      </c>
      <c r="I483" s="92"/>
      <c r="L483" s="187"/>
      <c r="M483" s="279"/>
      <c r="N483" s="188"/>
      <c r="O483" s="188"/>
      <c r="P483" s="188"/>
      <c r="Q483" s="188"/>
      <c r="R483" s="188"/>
      <c r="S483" s="188"/>
      <c r="T483" s="280"/>
      <c r="AT483" s="176" t="s">
        <v>1326</v>
      </c>
      <c r="AU483" s="176" t="s">
        <v>1257</v>
      </c>
    </row>
    <row r="484" spans="2:65" s="186" customFormat="1" ht="16.5" customHeight="1">
      <c r="B484" s="187"/>
      <c r="C484" s="266" t="s">
        <v>971</v>
      </c>
      <c r="D484" s="266" t="s">
        <v>1319</v>
      </c>
      <c r="E484" s="267" t="s">
        <v>1070</v>
      </c>
      <c r="F484" s="268" t="s">
        <v>1071</v>
      </c>
      <c r="G484" s="269" t="s">
        <v>1391</v>
      </c>
      <c r="H484" s="270">
        <v>1</v>
      </c>
      <c r="I484" s="91"/>
      <c r="J484" s="271">
        <f>ROUND(I484*H484,2)</f>
        <v>0</v>
      </c>
      <c r="K484" s="268" t="s">
        <v>1323</v>
      </c>
      <c r="L484" s="187"/>
      <c r="M484" s="272" t="s">
        <v>1177</v>
      </c>
      <c r="N484" s="273" t="s">
        <v>1219</v>
      </c>
      <c r="O484" s="188"/>
      <c r="P484" s="274">
        <f>O484*H484</f>
        <v>0</v>
      </c>
      <c r="Q484" s="274">
        <v>0</v>
      </c>
      <c r="R484" s="274">
        <f>Q484*H484</f>
        <v>0</v>
      </c>
      <c r="S484" s="274">
        <v>0</v>
      </c>
      <c r="T484" s="275">
        <f>S484*H484</f>
        <v>0</v>
      </c>
      <c r="AR484" s="176" t="s">
        <v>1626</v>
      </c>
      <c r="AT484" s="176" t="s">
        <v>1319</v>
      </c>
      <c r="AU484" s="176" t="s">
        <v>1257</v>
      </c>
      <c r="AY484" s="176" t="s">
        <v>1317</v>
      </c>
      <c r="BE484" s="276">
        <f>IF(N484="základní",J484,0)</f>
        <v>0</v>
      </c>
      <c r="BF484" s="276">
        <f>IF(N484="snížená",J484,0)</f>
        <v>0</v>
      </c>
      <c r="BG484" s="276">
        <f>IF(N484="zákl. přenesená",J484,0)</f>
        <v>0</v>
      </c>
      <c r="BH484" s="276">
        <f>IF(N484="sníž. přenesená",J484,0)</f>
        <v>0</v>
      </c>
      <c r="BI484" s="276">
        <f>IF(N484="nulová",J484,0)</f>
        <v>0</v>
      </c>
      <c r="BJ484" s="176" t="s">
        <v>1196</v>
      </c>
      <c r="BK484" s="276">
        <f>ROUND(I484*H484,2)</f>
        <v>0</v>
      </c>
      <c r="BL484" s="176" t="s">
        <v>1626</v>
      </c>
      <c r="BM484" s="176" t="s">
        <v>884</v>
      </c>
    </row>
    <row r="485" spans="2:47" s="186" customFormat="1" ht="13.5">
      <c r="B485" s="187"/>
      <c r="D485" s="277" t="s">
        <v>1326</v>
      </c>
      <c r="F485" s="278" t="s">
        <v>1072</v>
      </c>
      <c r="I485" s="92"/>
      <c r="L485" s="187"/>
      <c r="M485" s="279"/>
      <c r="N485" s="188"/>
      <c r="O485" s="188"/>
      <c r="P485" s="188"/>
      <c r="Q485" s="188"/>
      <c r="R485" s="188"/>
      <c r="S485" s="188"/>
      <c r="T485" s="280"/>
      <c r="AT485" s="176" t="s">
        <v>1326</v>
      </c>
      <c r="AU485" s="176" t="s">
        <v>1257</v>
      </c>
    </row>
    <row r="486" spans="2:47" s="186" customFormat="1" ht="27">
      <c r="B486" s="187"/>
      <c r="D486" s="277" t="s">
        <v>1509</v>
      </c>
      <c r="F486" s="306" t="s">
        <v>1063</v>
      </c>
      <c r="I486" s="92"/>
      <c r="L486" s="187"/>
      <c r="M486" s="279"/>
      <c r="N486" s="188"/>
      <c r="O486" s="188"/>
      <c r="P486" s="188"/>
      <c r="Q486" s="188"/>
      <c r="R486" s="188"/>
      <c r="S486" s="188"/>
      <c r="T486" s="280"/>
      <c r="AT486" s="176" t="s">
        <v>1509</v>
      </c>
      <c r="AU486" s="176" t="s">
        <v>1257</v>
      </c>
    </row>
    <row r="487" spans="2:65" s="186" customFormat="1" ht="16.5" customHeight="1">
      <c r="B487" s="187"/>
      <c r="C487" s="297" t="s">
        <v>1073</v>
      </c>
      <c r="D487" s="297" t="s">
        <v>1382</v>
      </c>
      <c r="E487" s="298" t="s">
        <v>1074</v>
      </c>
      <c r="F487" s="299" t="s">
        <v>1075</v>
      </c>
      <c r="G487" s="300" t="s">
        <v>1782</v>
      </c>
      <c r="H487" s="301">
        <v>1</v>
      </c>
      <c r="I487" s="95"/>
      <c r="J487" s="302">
        <f>ROUND(I487*H487,2)</f>
        <v>0</v>
      </c>
      <c r="K487" s="299" t="s">
        <v>1177</v>
      </c>
      <c r="L487" s="303"/>
      <c r="M487" s="304" t="s">
        <v>1177</v>
      </c>
      <c r="N487" s="305" t="s">
        <v>1219</v>
      </c>
      <c r="O487" s="188"/>
      <c r="P487" s="274">
        <f>O487*H487</f>
        <v>0</v>
      </c>
      <c r="Q487" s="274">
        <v>0</v>
      </c>
      <c r="R487" s="274">
        <f>Q487*H487</f>
        <v>0</v>
      </c>
      <c r="S487" s="274">
        <v>0</v>
      </c>
      <c r="T487" s="275">
        <f>S487*H487</f>
        <v>0</v>
      </c>
      <c r="AR487" s="176" t="s">
        <v>1940</v>
      </c>
      <c r="AT487" s="176" t="s">
        <v>1382</v>
      </c>
      <c r="AU487" s="176" t="s">
        <v>1257</v>
      </c>
      <c r="AY487" s="176" t="s">
        <v>1317</v>
      </c>
      <c r="BE487" s="276">
        <f>IF(N487="základní",J487,0)</f>
        <v>0</v>
      </c>
      <c r="BF487" s="276">
        <f>IF(N487="snížená",J487,0)</f>
        <v>0</v>
      </c>
      <c r="BG487" s="276">
        <f>IF(N487="zákl. přenesená",J487,0)</f>
        <v>0</v>
      </c>
      <c r="BH487" s="276">
        <f>IF(N487="sníž. přenesená",J487,0)</f>
        <v>0</v>
      </c>
      <c r="BI487" s="276">
        <f>IF(N487="nulová",J487,0)</f>
        <v>0</v>
      </c>
      <c r="BJ487" s="176" t="s">
        <v>1196</v>
      </c>
      <c r="BK487" s="276">
        <f>ROUND(I487*H487,2)</f>
        <v>0</v>
      </c>
      <c r="BL487" s="176" t="s">
        <v>1626</v>
      </c>
      <c r="BM487" s="176" t="s">
        <v>895</v>
      </c>
    </row>
    <row r="488" spans="2:47" s="186" customFormat="1" ht="13.5">
      <c r="B488" s="187"/>
      <c r="D488" s="277" t="s">
        <v>1326</v>
      </c>
      <c r="F488" s="278" t="s">
        <v>1075</v>
      </c>
      <c r="I488" s="92"/>
      <c r="L488" s="187"/>
      <c r="M488" s="279"/>
      <c r="N488" s="188"/>
      <c r="O488" s="188"/>
      <c r="P488" s="188"/>
      <c r="Q488" s="188"/>
      <c r="R488" s="188"/>
      <c r="S488" s="188"/>
      <c r="T488" s="280"/>
      <c r="AT488" s="176" t="s">
        <v>1326</v>
      </c>
      <c r="AU488" s="176" t="s">
        <v>1257</v>
      </c>
    </row>
    <row r="489" spans="2:65" s="186" customFormat="1" ht="16.5" customHeight="1">
      <c r="B489" s="187"/>
      <c r="C489" s="266" t="s">
        <v>1076</v>
      </c>
      <c r="D489" s="266" t="s">
        <v>1319</v>
      </c>
      <c r="E489" s="267" t="s">
        <v>1077</v>
      </c>
      <c r="F489" s="268" t="s">
        <v>1078</v>
      </c>
      <c r="G489" s="269" t="s">
        <v>1391</v>
      </c>
      <c r="H489" s="270">
        <v>1</v>
      </c>
      <c r="I489" s="91"/>
      <c r="J489" s="271">
        <f>ROUND(I489*H489,2)</f>
        <v>0</v>
      </c>
      <c r="K489" s="268" t="s">
        <v>1323</v>
      </c>
      <c r="L489" s="187"/>
      <c r="M489" s="272" t="s">
        <v>1177</v>
      </c>
      <c r="N489" s="273" t="s">
        <v>1219</v>
      </c>
      <c r="O489" s="188"/>
      <c r="P489" s="274">
        <f>O489*H489</f>
        <v>0</v>
      </c>
      <c r="Q489" s="274">
        <v>0</v>
      </c>
      <c r="R489" s="274">
        <f>Q489*H489</f>
        <v>0</v>
      </c>
      <c r="S489" s="274">
        <v>0</v>
      </c>
      <c r="T489" s="275">
        <f>S489*H489</f>
        <v>0</v>
      </c>
      <c r="AR489" s="176" t="s">
        <v>1626</v>
      </c>
      <c r="AT489" s="176" t="s">
        <v>1319</v>
      </c>
      <c r="AU489" s="176" t="s">
        <v>1257</v>
      </c>
      <c r="AY489" s="176" t="s">
        <v>1317</v>
      </c>
      <c r="BE489" s="276">
        <f>IF(N489="základní",J489,0)</f>
        <v>0</v>
      </c>
      <c r="BF489" s="276">
        <f>IF(N489="snížená",J489,0)</f>
        <v>0</v>
      </c>
      <c r="BG489" s="276">
        <f>IF(N489="zákl. přenesená",J489,0)</f>
        <v>0</v>
      </c>
      <c r="BH489" s="276">
        <f>IF(N489="sníž. přenesená",J489,0)</f>
        <v>0</v>
      </c>
      <c r="BI489" s="276">
        <f>IF(N489="nulová",J489,0)</f>
        <v>0</v>
      </c>
      <c r="BJ489" s="176" t="s">
        <v>1196</v>
      </c>
      <c r="BK489" s="276">
        <f>ROUND(I489*H489,2)</f>
        <v>0</v>
      </c>
      <c r="BL489" s="176" t="s">
        <v>1626</v>
      </c>
      <c r="BM489" s="176" t="s">
        <v>900</v>
      </c>
    </row>
    <row r="490" spans="2:47" s="186" customFormat="1" ht="13.5">
      <c r="B490" s="187"/>
      <c r="D490" s="277" t="s">
        <v>1326</v>
      </c>
      <c r="F490" s="278" t="s">
        <v>1079</v>
      </c>
      <c r="I490" s="92"/>
      <c r="L490" s="187"/>
      <c r="M490" s="279"/>
      <c r="N490" s="188"/>
      <c r="O490" s="188"/>
      <c r="P490" s="188"/>
      <c r="Q490" s="188"/>
      <c r="R490" s="188"/>
      <c r="S490" s="188"/>
      <c r="T490" s="280"/>
      <c r="AT490" s="176" t="s">
        <v>1326</v>
      </c>
      <c r="AU490" s="176" t="s">
        <v>1257</v>
      </c>
    </row>
    <row r="491" spans="2:47" s="186" customFormat="1" ht="27">
      <c r="B491" s="187"/>
      <c r="D491" s="277" t="s">
        <v>1509</v>
      </c>
      <c r="F491" s="306" t="s">
        <v>1063</v>
      </c>
      <c r="I491" s="92"/>
      <c r="L491" s="187"/>
      <c r="M491" s="279"/>
      <c r="N491" s="188"/>
      <c r="O491" s="188"/>
      <c r="P491" s="188"/>
      <c r="Q491" s="188"/>
      <c r="R491" s="188"/>
      <c r="S491" s="188"/>
      <c r="T491" s="280"/>
      <c r="AT491" s="176" t="s">
        <v>1509</v>
      </c>
      <c r="AU491" s="176" t="s">
        <v>1257</v>
      </c>
    </row>
    <row r="492" spans="2:65" s="186" customFormat="1" ht="16.5" customHeight="1">
      <c r="B492" s="187"/>
      <c r="C492" s="297" t="s">
        <v>1080</v>
      </c>
      <c r="D492" s="297" t="s">
        <v>1382</v>
      </c>
      <c r="E492" s="298" t="s">
        <v>1081</v>
      </c>
      <c r="F492" s="299" t="s">
        <v>1082</v>
      </c>
      <c r="G492" s="300" t="s">
        <v>1782</v>
      </c>
      <c r="H492" s="301">
        <v>1</v>
      </c>
      <c r="I492" s="95"/>
      <c r="J492" s="302">
        <f>ROUND(I492*H492,2)</f>
        <v>0</v>
      </c>
      <c r="K492" s="299" t="s">
        <v>1177</v>
      </c>
      <c r="L492" s="303"/>
      <c r="M492" s="304" t="s">
        <v>1177</v>
      </c>
      <c r="N492" s="305" t="s">
        <v>1219</v>
      </c>
      <c r="O492" s="188"/>
      <c r="P492" s="274">
        <f>O492*H492</f>
        <v>0</v>
      </c>
      <c r="Q492" s="274">
        <v>0</v>
      </c>
      <c r="R492" s="274">
        <f>Q492*H492</f>
        <v>0</v>
      </c>
      <c r="S492" s="274">
        <v>0</v>
      </c>
      <c r="T492" s="275">
        <f>S492*H492</f>
        <v>0</v>
      </c>
      <c r="AR492" s="176" t="s">
        <v>1940</v>
      </c>
      <c r="AT492" s="176" t="s">
        <v>1382</v>
      </c>
      <c r="AU492" s="176" t="s">
        <v>1257</v>
      </c>
      <c r="AY492" s="176" t="s">
        <v>1317</v>
      </c>
      <c r="BE492" s="276">
        <f>IF(N492="základní",J492,0)</f>
        <v>0</v>
      </c>
      <c r="BF492" s="276">
        <f>IF(N492="snížená",J492,0)</f>
        <v>0</v>
      </c>
      <c r="BG492" s="276">
        <f>IF(N492="zákl. přenesená",J492,0)</f>
        <v>0</v>
      </c>
      <c r="BH492" s="276">
        <f>IF(N492="sníž. přenesená",J492,0)</f>
        <v>0</v>
      </c>
      <c r="BI492" s="276">
        <f>IF(N492="nulová",J492,0)</f>
        <v>0</v>
      </c>
      <c r="BJ492" s="176" t="s">
        <v>1196</v>
      </c>
      <c r="BK492" s="276">
        <f>ROUND(I492*H492,2)</f>
        <v>0</v>
      </c>
      <c r="BL492" s="176" t="s">
        <v>1626</v>
      </c>
      <c r="BM492" s="176" t="s">
        <v>905</v>
      </c>
    </row>
    <row r="493" spans="2:47" s="186" customFormat="1" ht="13.5">
      <c r="B493" s="187"/>
      <c r="D493" s="277" t="s">
        <v>1326</v>
      </c>
      <c r="F493" s="278" t="s">
        <v>1082</v>
      </c>
      <c r="I493" s="92"/>
      <c r="L493" s="187"/>
      <c r="M493" s="279"/>
      <c r="N493" s="188"/>
      <c r="O493" s="188"/>
      <c r="P493" s="188"/>
      <c r="Q493" s="188"/>
      <c r="R493" s="188"/>
      <c r="S493" s="188"/>
      <c r="T493" s="280"/>
      <c r="AT493" s="176" t="s">
        <v>1326</v>
      </c>
      <c r="AU493" s="176" t="s">
        <v>1257</v>
      </c>
    </row>
    <row r="494" spans="2:65" s="186" customFormat="1" ht="25.5" customHeight="1">
      <c r="B494" s="187"/>
      <c r="C494" s="266" t="s">
        <v>1083</v>
      </c>
      <c r="D494" s="266" t="s">
        <v>1319</v>
      </c>
      <c r="E494" s="267" t="s">
        <v>795</v>
      </c>
      <c r="F494" s="268" t="s">
        <v>796</v>
      </c>
      <c r="G494" s="269" t="s">
        <v>1642</v>
      </c>
      <c r="H494" s="270">
        <v>0.459</v>
      </c>
      <c r="I494" s="91"/>
      <c r="J494" s="271">
        <f>ROUND(I494*H494,2)</f>
        <v>0</v>
      </c>
      <c r="K494" s="268" t="s">
        <v>1323</v>
      </c>
      <c r="L494" s="187"/>
      <c r="M494" s="272" t="s">
        <v>1177</v>
      </c>
      <c r="N494" s="273" t="s">
        <v>1219</v>
      </c>
      <c r="O494" s="188"/>
      <c r="P494" s="274">
        <f>O494*H494</f>
        <v>0</v>
      </c>
      <c r="Q494" s="274">
        <v>0</v>
      </c>
      <c r="R494" s="274">
        <f>Q494*H494</f>
        <v>0</v>
      </c>
      <c r="S494" s="274">
        <v>0</v>
      </c>
      <c r="T494" s="275">
        <f>S494*H494</f>
        <v>0</v>
      </c>
      <c r="AR494" s="176" t="s">
        <v>1626</v>
      </c>
      <c r="AT494" s="176" t="s">
        <v>1319</v>
      </c>
      <c r="AU494" s="176" t="s">
        <v>1257</v>
      </c>
      <c r="AY494" s="176" t="s">
        <v>1317</v>
      </c>
      <c r="BE494" s="276">
        <f>IF(N494="základní",J494,0)</f>
        <v>0</v>
      </c>
      <c r="BF494" s="276">
        <f>IF(N494="snížená",J494,0)</f>
        <v>0</v>
      </c>
      <c r="BG494" s="276">
        <f>IF(N494="zákl. přenesená",J494,0)</f>
        <v>0</v>
      </c>
      <c r="BH494" s="276">
        <f>IF(N494="sníž. přenesená",J494,0)</f>
        <v>0</v>
      </c>
      <c r="BI494" s="276">
        <f>IF(N494="nulová",J494,0)</f>
        <v>0</v>
      </c>
      <c r="BJ494" s="176" t="s">
        <v>1196</v>
      </c>
      <c r="BK494" s="276">
        <f>ROUND(I494*H494,2)</f>
        <v>0</v>
      </c>
      <c r="BL494" s="176" t="s">
        <v>1626</v>
      </c>
      <c r="BM494" s="176" t="s">
        <v>913</v>
      </c>
    </row>
    <row r="495" spans="2:47" s="186" customFormat="1" ht="13.5">
      <c r="B495" s="187"/>
      <c r="D495" s="277" t="s">
        <v>1326</v>
      </c>
      <c r="F495" s="278" t="s">
        <v>797</v>
      </c>
      <c r="L495" s="187"/>
      <c r="M495" s="307"/>
      <c r="N495" s="308"/>
      <c r="O495" s="308"/>
      <c r="P495" s="308"/>
      <c r="Q495" s="308"/>
      <c r="R495" s="308"/>
      <c r="S495" s="308"/>
      <c r="T495" s="309"/>
      <c r="AT495" s="176" t="s">
        <v>1326</v>
      </c>
      <c r="AU495" s="176" t="s">
        <v>1257</v>
      </c>
    </row>
    <row r="496" spans="2:12" s="186" customFormat="1" ht="6.95" customHeight="1">
      <c r="B496" s="211"/>
      <c r="C496" s="212"/>
      <c r="D496" s="212"/>
      <c r="E496" s="212"/>
      <c r="F496" s="212"/>
      <c r="G496" s="212"/>
      <c r="H496" s="212"/>
      <c r="I496" s="212"/>
      <c r="J496" s="212"/>
      <c r="K496" s="212"/>
      <c r="L496" s="187"/>
    </row>
  </sheetData>
  <sheetProtection password="CC55" sheet="1"/>
  <autoFilter ref="C92:K495"/>
  <mergeCells count="10">
    <mergeCell ref="E85:H85"/>
    <mergeCell ref="G1:H1"/>
    <mergeCell ref="E45:H45"/>
    <mergeCell ref="E47:H47"/>
    <mergeCell ref="L2:V2"/>
    <mergeCell ref="E7:H7"/>
    <mergeCell ref="E9:H9"/>
    <mergeCell ref="E24:H24"/>
    <mergeCell ref="J51:J52"/>
    <mergeCell ref="E83:H83"/>
  </mergeCells>
  <hyperlinks>
    <hyperlink ref="F1:G1" location="C2" display="1) Krycí list soupisu"/>
    <hyperlink ref="G1:H1" location="C54" display="2) Rekapitulace"/>
    <hyperlink ref="J1" location="C9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27"/>
  <sheetViews>
    <sheetView showGridLines="0" workbookViewId="0" topLeftCell="A1">
      <pane ySplit="1" topLeftCell="A208" activePane="bottomLeft" state="frozen"/>
      <selection pane="bottomLeft" activeCell="F212" sqref="F212"/>
    </sheetView>
  </sheetViews>
  <sheetFormatPr defaultColWidth="9.33203125" defaultRowHeight="13.5"/>
  <cols>
    <col min="1" max="1" width="8.33203125" style="175" customWidth="1"/>
    <col min="2" max="2" width="1.66796875" style="175" customWidth="1"/>
    <col min="3" max="3" width="4.16015625" style="175" customWidth="1"/>
    <col min="4" max="4" width="4.33203125" style="175" customWidth="1"/>
    <col min="5" max="5" width="17.16015625" style="175" customWidth="1"/>
    <col min="6" max="6" width="75" style="175" customWidth="1"/>
    <col min="7" max="7" width="8.66015625" style="175" customWidth="1"/>
    <col min="8" max="8" width="11.16015625" style="175" customWidth="1"/>
    <col min="9" max="9" width="12.66015625" style="175" customWidth="1"/>
    <col min="10" max="10" width="23.5" style="175" customWidth="1"/>
    <col min="11" max="11" width="15.5" style="175" customWidth="1"/>
    <col min="12" max="12" width="9.33203125" style="175" customWidth="1"/>
    <col min="13" max="18" width="9.33203125" style="175" hidden="1" customWidth="1"/>
    <col min="19" max="19" width="8.16015625" style="175" hidden="1" customWidth="1"/>
    <col min="20" max="20" width="29.66015625" style="175" hidden="1" customWidth="1"/>
    <col min="21" max="21" width="16.33203125" style="175" hidden="1" customWidth="1"/>
    <col min="22" max="22" width="12.33203125" style="175" customWidth="1"/>
    <col min="23" max="23" width="16.33203125" style="175" customWidth="1"/>
    <col min="24" max="24" width="12.33203125" style="175" customWidth="1"/>
    <col min="25" max="25" width="15" style="175" customWidth="1"/>
    <col min="26" max="26" width="11" style="175" customWidth="1"/>
    <col min="27" max="27" width="15" style="175" customWidth="1"/>
    <col min="28" max="28" width="16.33203125" style="175" customWidth="1"/>
    <col min="29" max="29" width="11" style="175" customWidth="1"/>
    <col min="30" max="30" width="15" style="175" customWidth="1"/>
    <col min="31" max="31" width="16.33203125" style="175" customWidth="1"/>
    <col min="32" max="43" width="9.33203125" style="175" customWidth="1"/>
    <col min="44" max="65" width="9.33203125" style="175" hidden="1" customWidth="1"/>
    <col min="66" max="16384" width="9.33203125" style="175" customWidth="1"/>
  </cols>
  <sheetData>
    <row r="1" spans="1:70" ht="21.75" customHeight="1">
      <c r="A1" s="89"/>
      <c r="B1" s="8"/>
      <c r="C1" s="8"/>
      <c r="D1" s="9" t="s">
        <v>1173</v>
      </c>
      <c r="E1" s="8"/>
      <c r="F1" s="173" t="s">
        <v>1279</v>
      </c>
      <c r="G1" s="357" t="s">
        <v>1280</v>
      </c>
      <c r="H1" s="357"/>
      <c r="I1" s="8"/>
      <c r="J1" s="173" t="s">
        <v>1281</v>
      </c>
      <c r="K1" s="9" t="s">
        <v>1282</v>
      </c>
      <c r="L1" s="173" t="s">
        <v>1283</v>
      </c>
      <c r="M1" s="173"/>
      <c r="N1" s="173"/>
      <c r="O1" s="173"/>
      <c r="P1" s="173"/>
      <c r="Q1" s="173"/>
      <c r="R1" s="173"/>
      <c r="S1" s="173"/>
      <c r="T1" s="173"/>
      <c r="U1" s="174"/>
      <c r="V1" s="174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</row>
    <row r="2" spans="3:46" ht="36.95" customHeight="1">
      <c r="L2" s="362" t="s">
        <v>1180</v>
      </c>
      <c r="M2" s="363"/>
      <c r="N2" s="363"/>
      <c r="O2" s="363"/>
      <c r="P2" s="363"/>
      <c r="Q2" s="363"/>
      <c r="R2" s="363"/>
      <c r="S2" s="363"/>
      <c r="T2" s="363"/>
      <c r="U2" s="363"/>
      <c r="V2" s="363"/>
      <c r="AT2" s="176" t="s">
        <v>1275</v>
      </c>
    </row>
    <row r="3" spans="2:46" ht="6.95" customHeight="1">
      <c r="B3" s="177"/>
      <c r="C3" s="178"/>
      <c r="D3" s="178"/>
      <c r="E3" s="178"/>
      <c r="F3" s="178"/>
      <c r="G3" s="178"/>
      <c r="H3" s="178"/>
      <c r="I3" s="178"/>
      <c r="J3" s="178"/>
      <c r="K3" s="179"/>
      <c r="AT3" s="176" t="s">
        <v>1257</v>
      </c>
    </row>
    <row r="4" spans="2:46" ht="36.95" customHeight="1">
      <c r="B4" s="180"/>
      <c r="C4" s="181"/>
      <c r="D4" s="182" t="s">
        <v>1284</v>
      </c>
      <c r="E4" s="181"/>
      <c r="F4" s="181"/>
      <c r="G4" s="181"/>
      <c r="H4" s="181"/>
      <c r="I4" s="181"/>
      <c r="J4" s="181"/>
      <c r="K4" s="183"/>
      <c r="M4" s="184" t="s">
        <v>1185</v>
      </c>
      <c r="AT4" s="176" t="s">
        <v>1178</v>
      </c>
    </row>
    <row r="5" spans="2:11" ht="6.95" customHeight="1">
      <c r="B5" s="180"/>
      <c r="C5" s="181"/>
      <c r="D5" s="181"/>
      <c r="E5" s="181"/>
      <c r="F5" s="181"/>
      <c r="G5" s="181"/>
      <c r="H5" s="181"/>
      <c r="I5" s="181"/>
      <c r="J5" s="181"/>
      <c r="K5" s="183"/>
    </row>
    <row r="6" spans="2:11" ht="15">
      <c r="B6" s="180"/>
      <c r="C6" s="181"/>
      <c r="D6" s="185" t="s">
        <v>1191</v>
      </c>
      <c r="E6" s="181"/>
      <c r="F6" s="181"/>
      <c r="G6" s="181"/>
      <c r="H6" s="181"/>
      <c r="I6" s="181"/>
      <c r="J6" s="181"/>
      <c r="K6" s="183"/>
    </row>
    <row r="7" spans="2:11" ht="16.5" customHeight="1">
      <c r="B7" s="180"/>
      <c r="C7" s="181"/>
      <c r="D7" s="181"/>
      <c r="E7" s="358" t="str">
        <f>'Rekapitulace stavby'!K6</f>
        <v>Chlum Sv. Máří - Inženýrské sítě pro 8 RD</v>
      </c>
      <c r="F7" s="359"/>
      <c r="G7" s="359"/>
      <c r="H7" s="359"/>
      <c r="I7" s="181"/>
      <c r="J7" s="181"/>
      <c r="K7" s="183"/>
    </row>
    <row r="8" spans="2:11" s="186" customFormat="1" ht="15">
      <c r="B8" s="187"/>
      <c r="C8" s="188"/>
      <c r="D8" s="185" t="s">
        <v>1285</v>
      </c>
      <c r="E8" s="188"/>
      <c r="F8" s="188"/>
      <c r="G8" s="188"/>
      <c r="H8" s="188"/>
      <c r="I8" s="188"/>
      <c r="J8" s="188"/>
      <c r="K8" s="189"/>
    </row>
    <row r="9" spans="2:11" s="186" customFormat="1" ht="36.95" customHeight="1">
      <c r="B9" s="187"/>
      <c r="C9" s="188"/>
      <c r="D9" s="188"/>
      <c r="E9" s="360" t="s">
        <v>1084</v>
      </c>
      <c r="F9" s="361"/>
      <c r="G9" s="361"/>
      <c r="H9" s="361"/>
      <c r="I9" s="188"/>
      <c r="J9" s="188"/>
      <c r="K9" s="189"/>
    </row>
    <row r="10" spans="2:11" s="186" customFormat="1" ht="13.5">
      <c r="B10" s="187"/>
      <c r="C10" s="188"/>
      <c r="D10" s="188"/>
      <c r="E10" s="188"/>
      <c r="F10" s="188"/>
      <c r="G10" s="188"/>
      <c r="H10" s="188"/>
      <c r="I10" s="188"/>
      <c r="J10" s="188"/>
      <c r="K10" s="189"/>
    </row>
    <row r="11" spans="2:11" s="186" customFormat="1" ht="14.45" customHeight="1">
      <c r="B11" s="187"/>
      <c r="C11" s="188"/>
      <c r="D11" s="185" t="s">
        <v>1194</v>
      </c>
      <c r="E11" s="188"/>
      <c r="F11" s="190" t="s">
        <v>1177</v>
      </c>
      <c r="G11" s="188"/>
      <c r="H11" s="188"/>
      <c r="I11" s="185" t="s">
        <v>1195</v>
      </c>
      <c r="J11" s="190" t="s">
        <v>1177</v>
      </c>
      <c r="K11" s="189"/>
    </row>
    <row r="12" spans="2:11" s="186" customFormat="1" ht="14.45" customHeight="1">
      <c r="B12" s="187"/>
      <c r="C12" s="188"/>
      <c r="D12" s="185" t="s">
        <v>1197</v>
      </c>
      <c r="E12" s="188"/>
      <c r="F12" s="190" t="s">
        <v>1198</v>
      </c>
      <c r="G12" s="188"/>
      <c r="H12" s="188"/>
      <c r="I12" s="185" t="s">
        <v>1199</v>
      </c>
      <c r="J12" s="191" t="str">
        <f>'Rekapitulace stavby'!AN8</f>
        <v>3.10.2017</v>
      </c>
      <c r="K12" s="189"/>
    </row>
    <row r="13" spans="2:11" s="186" customFormat="1" ht="10.9" customHeight="1">
      <c r="B13" s="187"/>
      <c r="C13" s="188"/>
      <c r="D13" s="188"/>
      <c r="E13" s="188"/>
      <c r="F13" s="188"/>
      <c r="G13" s="188"/>
      <c r="H13" s="188"/>
      <c r="I13" s="188"/>
      <c r="J13" s="188"/>
      <c r="K13" s="189"/>
    </row>
    <row r="14" spans="2:11" s="186" customFormat="1" ht="14.45" customHeight="1">
      <c r="B14" s="187"/>
      <c r="C14" s="188"/>
      <c r="D14" s="185" t="s">
        <v>1203</v>
      </c>
      <c r="E14" s="188"/>
      <c r="F14" s="188"/>
      <c r="G14" s="188"/>
      <c r="H14" s="188"/>
      <c r="I14" s="185" t="s">
        <v>1204</v>
      </c>
      <c r="J14" s="190" t="str">
        <f>IF('Rekapitulace stavby'!AN10="","",'Rekapitulace stavby'!AN10)</f>
        <v/>
      </c>
      <c r="K14" s="189"/>
    </row>
    <row r="15" spans="2:11" s="186" customFormat="1" ht="18" customHeight="1">
      <c r="B15" s="187"/>
      <c r="C15" s="188"/>
      <c r="D15" s="188"/>
      <c r="E15" s="190" t="str">
        <f>IF('Rekapitulace stavby'!E11="","",'Rekapitulace stavby'!E11)</f>
        <v xml:space="preserve"> </v>
      </c>
      <c r="F15" s="188"/>
      <c r="G15" s="188"/>
      <c r="H15" s="188"/>
      <c r="I15" s="185" t="s">
        <v>1206</v>
      </c>
      <c r="J15" s="190" t="str">
        <f>IF('Rekapitulace stavby'!AN11="","",'Rekapitulace stavby'!AN11)</f>
        <v/>
      </c>
      <c r="K15" s="189"/>
    </row>
    <row r="16" spans="2:11" s="186" customFormat="1" ht="6.95" customHeight="1">
      <c r="B16" s="187"/>
      <c r="C16" s="188"/>
      <c r="D16" s="188"/>
      <c r="E16" s="188"/>
      <c r="F16" s="188"/>
      <c r="G16" s="188"/>
      <c r="H16" s="188"/>
      <c r="I16" s="188"/>
      <c r="J16" s="188"/>
      <c r="K16" s="189"/>
    </row>
    <row r="17" spans="2:11" s="186" customFormat="1" ht="14.45" customHeight="1">
      <c r="B17" s="187"/>
      <c r="C17" s="188"/>
      <c r="D17" s="185" t="s">
        <v>1207</v>
      </c>
      <c r="E17" s="188"/>
      <c r="F17" s="188"/>
      <c r="G17" s="188"/>
      <c r="H17" s="188"/>
      <c r="I17" s="185" t="s">
        <v>1204</v>
      </c>
      <c r="J17" s="190" t="str">
        <f>IF('Rekapitulace stavby'!AN13="Vyplň údaj","",IF('Rekapitulace stavby'!AN13="","",'Rekapitulace stavby'!AN13))</f>
        <v/>
      </c>
      <c r="K17" s="189"/>
    </row>
    <row r="18" spans="2:11" s="186" customFormat="1" ht="18" customHeight="1">
      <c r="B18" s="187"/>
      <c r="C18" s="188"/>
      <c r="D18" s="188"/>
      <c r="E18" s="190" t="str">
        <f>IF('Rekapitulace stavby'!E14="Vyplň údaj","",IF('Rekapitulace stavby'!E14="","",'Rekapitulace stavby'!E14))</f>
        <v/>
      </c>
      <c r="F18" s="188"/>
      <c r="G18" s="188"/>
      <c r="H18" s="188"/>
      <c r="I18" s="185" t="s">
        <v>1206</v>
      </c>
      <c r="J18" s="190" t="str">
        <f>IF('Rekapitulace stavby'!AN14="Vyplň údaj","",IF('Rekapitulace stavby'!AN14="","",'Rekapitulace stavby'!AN14))</f>
        <v/>
      </c>
      <c r="K18" s="189"/>
    </row>
    <row r="19" spans="2:11" s="186" customFormat="1" ht="6.95" customHeight="1">
      <c r="B19" s="187"/>
      <c r="C19" s="188"/>
      <c r="D19" s="188"/>
      <c r="E19" s="188"/>
      <c r="F19" s="188"/>
      <c r="G19" s="188"/>
      <c r="H19" s="188"/>
      <c r="I19" s="188"/>
      <c r="J19" s="188"/>
      <c r="K19" s="189"/>
    </row>
    <row r="20" spans="2:11" s="186" customFormat="1" ht="14.45" customHeight="1">
      <c r="B20" s="187"/>
      <c r="C20" s="188"/>
      <c r="D20" s="185" t="s">
        <v>1209</v>
      </c>
      <c r="E20" s="188"/>
      <c r="F20" s="188"/>
      <c r="G20" s="188"/>
      <c r="H20" s="188"/>
      <c r="I20" s="185" t="s">
        <v>1204</v>
      </c>
      <c r="J20" s="190" t="s">
        <v>1177</v>
      </c>
      <c r="K20" s="189"/>
    </row>
    <row r="21" spans="2:11" s="186" customFormat="1" ht="18" customHeight="1">
      <c r="B21" s="187"/>
      <c r="C21" s="188"/>
      <c r="D21" s="188"/>
      <c r="E21" s="190" t="s">
        <v>1210</v>
      </c>
      <c r="F21" s="188"/>
      <c r="G21" s="188"/>
      <c r="H21" s="188"/>
      <c r="I21" s="185" t="s">
        <v>1206</v>
      </c>
      <c r="J21" s="190" t="s">
        <v>1177</v>
      </c>
      <c r="K21" s="189"/>
    </row>
    <row r="22" spans="2:11" s="186" customFormat="1" ht="6.95" customHeight="1">
      <c r="B22" s="187"/>
      <c r="C22" s="188"/>
      <c r="D22" s="188"/>
      <c r="E22" s="188"/>
      <c r="F22" s="188"/>
      <c r="G22" s="188"/>
      <c r="H22" s="188"/>
      <c r="I22" s="188"/>
      <c r="J22" s="188"/>
      <c r="K22" s="189"/>
    </row>
    <row r="23" spans="2:11" s="186" customFormat="1" ht="14.45" customHeight="1">
      <c r="B23" s="187"/>
      <c r="C23" s="188"/>
      <c r="D23" s="185" t="s">
        <v>1212</v>
      </c>
      <c r="E23" s="188"/>
      <c r="F23" s="188"/>
      <c r="G23" s="188"/>
      <c r="H23" s="188"/>
      <c r="I23" s="188"/>
      <c r="J23" s="188"/>
      <c r="K23" s="189"/>
    </row>
    <row r="24" spans="2:11" s="195" customFormat="1" ht="85.5" customHeight="1">
      <c r="B24" s="192"/>
      <c r="C24" s="193"/>
      <c r="D24" s="193"/>
      <c r="E24" s="364" t="s">
        <v>1287</v>
      </c>
      <c r="F24" s="364"/>
      <c r="G24" s="364"/>
      <c r="H24" s="364"/>
      <c r="I24" s="193"/>
      <c r="J24" s="193"/>
      <c r="K24" s="194"/>
    </row>
    <row r="25" spans="2:11" s="186" customFormat="1" ht="6.95" customHeight="1">
      <c r="B25" s="187"/>
      <c r="C25" s="188"/>
      <c r="D25" s="188"/>
      <c r="E25" s="188"/>
      <c r="F25" s="188"/>
      <c r="G25" s="188"/>
      <c r="H25" s="188"/>
      <c r="I25" s="188"/>
      <c r="J25" s="188"/>
      <c r="K25" s="189"/>
    </row>
    <row r="26" spans="2:11" s="186" customFormat="1" ht="6.95" customHeight="1">
      <c r="B26" s="187"/>
      <c r="C26" s="188"/>
      <c r="D26" s="196"/>
      <c r="E26" s="196"/>
      <c r="F26" s="196"/>
      <c r="G26" s="196"/>
      <c r="H26" s="196"/>
      <c r="I26" s="196"/>
      <c r="J26" s="196"/>
      <c r="K26" s="197"/>
    </row>
    <row r="27" spans="2:11" s="186" customFormat="1" ht="25.35" customHeight="1">
      <c r="B27" s="187"/>
      <c r="C27" s="188"/>
      <c r="D27" s="198" t="s">
        <v>1214</v>
      </c>
      <c r="E27" s="188"/>
      <c r="F27" s="188"/>
      <c r="G27" s="188"/>
      <c r="H27" s="188"/>
      <c r="I27" s="188"/>
      <c r="J27" s="199">
        <f>ROUND(J78,2)</f>
        <v>0</v>
      </c>
      <c r="K27" s="189"/>
    </row>
    <row r="28" spans="2:11" s="186" customFormat="1" ht="6.95" customHeight="1">
      <c r="B28" s="187"/>
      <c r="C28" s="188"/>
      <c r="D28" s="196"/>
      <c r="E28" s="196"/>
      <c r="F28" s="196"/>
      <c r="G28" s="196"/>
      <c r="H28" s="196"/>
      <c r="I28" s="196"/>
      <c r="J28" s="196"/>
      <c r="K28" s="197"/>
    </row>
    <row r="29" spans="2:11" s="186" customFormat="1" ht="14.45" customHeight="1">
      <c r="B29" s="187"/>
      <c r="C29" s="188"/>
      <c r="D29" s="188"/>
      <c r="E29" s="188"/>
      <c r="F29" s="200" t="s">
        <v>1216</v>
      </c>
      <c r="G29" s="188"/>
      <c r="H29" s="188"/>
      <c r="I29" s="200" t="s">
        <v>1215</v>
      </c>
      <c r="J29" s="200" t="s">
        <v>1217</v>
      </c>
      <c r="K29" s="189"/>
    </row>
    <row r="30" spans="2:11" s="186" customFormat="1" ht="14.45" customHeight="1">
      <c r="B30" s="187"/>
      <c r="C30" s="188"/>
      <c r="D30" s="201" t="s">
        <v>1218</v>
      </c>
      <c r="E30" s="201" t="s">
        <v>1219</v>
      </c>
      <c r="F30" s="202">
        <f>ROUND(SUM(BE78:BE226),2)</f>
        <v>0</v>
      </c>
      <c r="G30" s="188"/>
      <c r="H30" s="188"/>
      <c r="I30" s="203">
        <v>0.21</v>
      </c>
      <c r="J30" s="202">
        <f>ROUND(ROUND((SUM(BE78:BE226)),2)*I30,2)</f>
        <v>0</v>
      </c>
      <c r="K30" s="189"/>
    </row>
    <row r="31" spans="2:11" s="186" customFormat="1" ht="14.45" customHeight="1">
      <c r="B31" s="187"/>
      <c r="C31" s="188"/>
      <c r="D31" s="188"/>
      <c r="E31" s="201" t="s">
        <v>1220</v>
      </c>
      <c r="F31" s="202">
        <f>ROUND(SUM(BF78:BF226),2)</f>
        <v>0</v>
      </c>
      <c r="G31" s="188"/>
      <c r="H31" s="188"/>
      <c r="I31" s="203">
        <v>0.15</v>
      </c>
      <c r="J31" s="202">
        <f>ROUND(ROUND((SUM(BF78:BF226)),2)*I31,2)</f>
        <v>0</v>
      </c>
      <c r="K31" s="189"/>
    </row>
    <row r="32" spans="2:11" s="186" customFormat="1" ht="14.45" customHeight="1" hidden="1">
      <c r="B32" s="187"/>
      <c r="C32" s="188"/>
      <c r="D32" s="188"/>
      <c r="E32" s="201" t="s">
        <v>1221</v>
      </c>
      <c r="F32" s="202">
        <f>ROUND(SUM(BG78:BG226),2)</f>
        <v>0</v>
      </c>
      <c r="G32" s="188"/>
      <c r="H32" s="188"/>
      <c r="I32" s="203">
        <v>0.21</v>
      </c>
      <c r="J32" s="202">
        <v>0</v>
      </c>
      <c r="K32" s="189"/>
    </row>
    <row r="33" spans="2:11" s="186" customFormat="1" ht="14.45" customHeight="1" hidden="1">
      <c r="B33" s="187"/>
      <c r="C33" s="188"/>
      <c r="D33" s="188"/>
      <c r="E33" s="201" t="s">
        <v>1222</v>
      </c>
      <c r="F33" s="202">
        <f>ROUND(SUM(BH78:BH226),2)</f>
        <v>0</v>
      </c>
      <c r="G33" s="188"/>
      <c r="H33" s="188"/>
      <c r="I33" s="203">
        <v>0.15</v>
      </c>
      <c r="J33" s="202">
        <v>0</v>
      </c>
      <c r="K33" s="189"/>
    </row>
    <row r="34" spans="2:11" s="186" customFormat="1" ht="14.45" customHeight="1" hidden="1">
      <c r="B34" s="187"/>
      <c r="C34" s="188"/>
      <c r="D34" s="188"/>
      <c r="E34" s="201" t="s">
        <v>1223</v>
      </c>
      <c r="F34" s="202">
        <f>ROUND(SUM(BI78:BI226),2)</f>
        <v>0</v>
      </c>
      <c r="G34" s="188"/>
      <c r="H34" s="188"/>
      <c r="I34" s="203">
        <v>0</v>
      </c>
      <c r="J34" s="202">
        <v>0</v>
      </c>
      <c r="K34" s="189"/>
    </row>
    <row r="35" spans="2:11" s="186" customFormat="1" ht="6.95" customHeight="1">
      <c r="B35" s="187"/>
      <c r="C35" s="188"/>
      <c r="D35" s="188"/>
      <c r="E35" s="188"/>
      <c r="F35" s="188"/>
      <c r="G35" s="188"/>
      <c r="H35" s="188"/>
      <c r="I35" s="188"/>
      <c r="J35" s="188"/>
      <c r="K35" s="189"/>
    </row>
    <row r="36" spans="2:11" s="186" customFormat="1" ht="25.35" customHeight="1">
      <c r="B36" s="187"/>
      <c r="C36" s="204"/>
      <c r="D36" s="205" t="s">
        <v>1224</v>
      </c>
      <c r="E36" s="206"/>
      <c r="F36" s="206"/>
      <c r="G36" s="207" t="s">
        <v>1225</v>
      </c>
      <c r="H36" s="208" t="s">
        <v>1226</v>
      </c>
      <c r="I36" s="206"/>
      <c r="J36" s="209">
        <f>SUM(J27:J34)</f>
        <v>0</v>
      </c>
      <c r="K36" s="210"/>
    </row>
    <row r="37" spans="2:11" s="186" customFormat="1" ht="14.45" customHeight="1">
      <c r="B37" s="211"/>
      <c r="C37" s="212"/>
      <c r="D37" s="212"/>
      <c r="E37" s="212"/>
      <c r="F37" s="212"/>
      <c r="G37" s="212"/>
      <c r="H37" s="212"/>
      <c r="I37" s="212"/>
      <c r="J37" s="212"/>
      <c r="K37" s="213"/>
    </row>
    <row r="41" spans="2:11" s="186" customFormat="1" ht="6.95" customHeight="1">
      <c r="B41" s="214"/>
      <c r="C41" s="215"/>
      <c r="D41" s="215"/>
      <c r="E41" s="215"/>
      <c r="F41" s="215"/>
      <c r="G41" s="215"/>
      <c r="H41" s="215"/>
      <c r="I41" s="215"/>
      <c r="J41" s="215"/>
      <c r="K41" s="216"/>
    </row>
    <row r="42" spans="2:11" s="186" customFormat="1" ht="36.95" customHeight="1">
      <c r="B42" s="187"/>
      <c r="C42" s="182" t="s">
        <v>1288</v>
      </c>
      <c r="D42" s="188"/>
      <c r="E42" s="188"/>
      <c r="F42" s="188"/>
      <c r="G42" s="188"/>
      <c r="H42" s="188"/>
      <c r="I42" s="188"/>
      <c r="J42" s="188"/>
      <c r="K42" s="189"/>
    </row>
    <row r="43" spans="2:11" s="186" customFormat="1" ht="6.95" customHeight="1">
      <c r="B43" s="187"/>
      <c r="C43" s="188"/>
      <c r="D43" s="188"/>
      <c r="E43" s="188"/>
      <c r="F43" s="188"/>
      <c r="G43" s="188"/>
      <c r="H43" s="188"/>
      <c r="I43" s="188"/>
      <c r="J43" s="188"/>
      <c r="K43" s="189"/>
    </row>
    <row r="44" spans="2:11" s="186" customFormat="1" ht="14.45" customHeight="1">
      <c r="B44" s="187"/>
      <c r="C44" s="185" t="s">
        <v>1191</v>
      </c>
      <c r="D44" s="188"/>
      <c r="E44" s="188"/>
      <c r="F44" s="188"/>
      <c r="G44" s="188"/>
      <c r="H44" s="188"/>
      <c r="I44" s="188"/>
      <c r="J44" s="188"/>
      <c r="K44" s="189"/>
    </row>
    <row r="45" spans="2:11" s="186" customFormat="1" ht="16.5" customHeight="1">
      <c r="B45" s="187"/>
      <c r="C45" s="188"/>
      <c r="D45" s="188"/>
      <c r="E45" s="358" t="str">
        <f>E7</f>
        <v>Chlum Sv. Máří - Inženýrské sítě pro 8 RD</v>
      </c>
      <c r="F45" s="359"/>
      <c r="G45" s="359"/>
      <c r="H45" s="359"/>
      <c r="I45" s="188"/>
      <c r="J45" s="188"/>
      <c r="K45" s="189"/>
    </row>
    <row r="46" spans="2:11" s="186" customFormat="1" ht="14.45" customHeight="1">
      <c r="B46" s="187"/>
      <c r="C46" s="185" t="s">
        <v>1285</v>
      </c>
      <c r="D46" s="188"/>
      <c r="E46" s="188"/>
      <c r="F46" s="188"/>
      <c r="G46" s="188"/>
      <c r="H46" s="188"/>
      <c r="I46" s="188"/>
      <c r="J46" s="188"/>
      <c r="K46" s="189"/>
    </row>
    <row r="47" spans="2:11" s="186" customFormat="1" ht="17.25" customHeight="1">
      <c r="B47" s="187"/>
      <c r="C47" s="188"/>
      <c r="D47" s="188"/>
      <c r="E47" s="360" t="str">
        <f>E9</f>
        <v>SO 09 - ČSOV - elektroinstalace a přenos dat</v>
      </c>
      <c r="F47" s="361"/>
      <c r="G47" s="361"/>
      <c r="H47" s="361"/>
      <c r="I47" s="188"/>
      <c r="J47" s="188"/>
      <c r="K47" s="189"/>
    </row>
    <row r="48" spans="2:11" s="186" customFormat="1" ht="6.95" customHeight="1">
      <c r="B48" s="187"/>
      <c r="C48" s="188"/>
      <c r="D48" s="188"/>
      <c r="E48" s="188"/>
      <c r="F48" s="188"/>
      <c r="G48" s="188"/>
      <c r="H48" s="188"/>
      <c r="I48" s="188"/>
      <c r="J48" s="188"/>
      <c r="K48" s="189"/>
    </row>
    <row r="49" spans="2:11" s="186" customFormat="1" ht="18" customHeight="1">
      <c r="B49" s="187"/>
      <c r="C49" s="185" t="s">
        <v>1197</v>
      </c>
      <c r="D49" s="188"/>
      <c r="E49" s="188"/>
      <c r="F49" s="190" t="str">
        <f>F12</f>
        <v>Chlum Sv. Máří</v>
      </c>
      <c r="G49" s="188"/>
      <c r="H49" s="188"/>
      <c r="I49" s="185" t="s">
        <v>1199</v>
      </c>
      <c r="J49" s="191" t="str">
        <f>IF(J12="","",J12)</f>
        <v>3.10.2017</v>
      </c>
      <c r="K49" s="189"/>
    </row>
    <row r="50" spans="2:11" s="186" customFormat="1" ht="6.95" customHeight="1">
      <c r="B50" s="187"/>
      <c r="C50" s="188"/>
      <c r="D50" s="188"/>
      <c r="E50" s="188"/>
      <c r="F50" s="188"/>
      <c r="G50" s="188"/>
      <c r="H50" s="188"/>
      <c r="I50" s="188"/>
      <c r="J50" s="188"/>
      <c r="K50" s="189"/>
    </row>
    <row r="51" spans="2:11" s="186" customFormat="1" ht="15">
      <c r="B51" s="187"/>
      <c r="C51" s="185" t="s">
        <v>1203</v>
      </c>
      <c r="D51" s="188"/>
      <c r="E51" s="188"/>
      <c r="F51" s="190" t="str">
        <f>E15</f>
        <v xml:space="preserve"> </v>
      </c>
      <c r="G51" s="188"/>
      <c r="H51" s="188"/>
      <c r="I51" s="185" t="s">
        <v>1209</v>
      </c>
      <c r="J51" s="364" t="str">
        <f>E21</f>
        <v>KV ENGINEERING s.r.o.</v>
      </c>
      <c r="K51" s="189"/>
    </row>
    <row r="52" spans="2:11" s="186" customFormat="1" ht="14.45" customHeight="1">
      <c r="B52" s="187"/>
      <c r="C52" s="185" t="s">
        <v>1207</v>
      </c>
      <c r="D52" s="188"/>
      <c r="E52" s="188"/>
      <c r="F52" s="190" t="str">
        <f>IF(E18="","",E18)</f>
        <v/>
      </c>
      <c r="G52" s="188"/>
      <c r="H52" s="188"/>
      <c r="I52" s="188"/>
      <c r="J52" s="365"/>
      <c r="K52" s="189"/>
    </row>
    <row r="53" spans="2:11" s="186" customFormat="1" ht="10.35" customHeight="1">
      <c r="B53" s="187"/>
      <c r="C53" s="188"/>
      <c r="D53" s="188"/>
      <c r="E53" s="188"/>
      <c r="F53" s="188"/>
      <c r="G53" s="188"/>
      <c r="H53" s="188"/>
      <c r="I53" s="188"/>
      <c r="J53" s="188"/>
      <c r="K53" s="189"/>
    </row>
    <row r="54" spans="2:11" s="186" customFormat="1" ht="29.25" customHeight="1">
      <c r="B54" s="187"/>
      <c r="C54" s="217" t="s">
        <v>1289</v>
      </c>
      <c r="D54" s="204"/>
      <c r="E54" s="204"/>
      <c r="F54" s="204"/>
      <c r="G54" s="204"/>
      <c r="H54" s="204"/>
      <c r="I54" s="204"/>
      <c r="J54" s="218" t="s">
        <v>1290</v>
      </c>
      <c r="K54" s="219"/>
    </row>
    <row r="55" spans="2:11" s="186" customFormat="1" ht="10.35" customHeight="1">
      <c r="B55" s="187"/>
      <c r="C55" s="188"/>
      <c r="D55" s="188"/>
      <c r="E55" s="188"/>
      <c r="F55" s="188"/>
      <c r="G55" s="188"/>
      <c r="H55" s="188"/>
      <c r="I55" s="188"/>
      <c r="J55" s="188"/>
      <c r="K55" s="189"/>
    </row>
    <row r="56" spans="2:47" s="186" customFormat="1" ht="29.25" customHeight="1">
      <c r="B56" s="187"/>
      <c r="C56" s="220" t="s">
        <v>1291</v>
      </c>
      <c r="D56" s="188"/>
      <c r="E56" s="188"/>
      <c r="F56" s="188"/>
      <c r="G56" s="188"/>
      <c r="H56" s="188"/>
      <c r="I56" s="188"/>
      <c r="J56" s="199">
        <f>J78</f>
        <v>0</v>
      </c>
      <c r="K56" s="189"/>
      <c r="AU56" s="176" t="s">
        <v>1292</v>
      </c>
    </row>
    <row r="57" spans="2:11" s="227" customFormat="1" ht="24.95" customHeight="1">
      <c r="B57" s="221"/>
      <c r="C57" s="222"/>
      <c r="D57" s="223" t="s">
        <v>1649</v>
      </c>
      <c r="E57" s="224"/>
      <c r="F57" s="224"/>
      <c r="G57" s="224"/>
      <c r="H57" s="224"/>
      <c r="I57" s="224"/>
      <c r="J57" s="225">
        <f>J79</f>
        <v>0</v>
      </c>
      <c r="K57" s="226"/>
    </row>
    <row r="58" spans="2:11" s="234" customFormat="1" ht="19.9" customHeight="1">
      <c r="B58" s="228"/>
      <c r="C58" s="229"/>
      <c r="D58" s="230" t="s">
        <v>521</v>
      </c>
      <c r="E58" s="231"/>
      <c r="F58" s="231"/>
      <c r="G58" s="231"/>
      <c r="H58" s="231"/>
      <c r="I58" s="231"/>
      <c r="J58" s="232">
        <f>J80</f>
        <v>0</v>
      </c>
      <c r="K58" s="233"/>
    </row>
    <row r="59" spans="2:11" s="186" customFormat="1" ht="21.75" customHeight="1">
      <c r="B59" s="187"/>
      <c r="C59" s="188"/>
      <c r="D59" s="188"/>
      <c r="E59" s="188"/>
      <c r="F59" s="188"/>
      <c r="G59" s="188"/>
      <c r="H59" s="188"/>
      <c r="I59" s="188"/>
      <c r="J59" s="188"/>
      <c r="K59" s="189"/>
    </row>
    <row r="60" spans="2:11" s="186" customFormat="1" ht="6.95" customHeight="1">
      <c r="B60" s="211"/>
      <c r="C60" s="212"/>
      <c r="D60" s="212"/>
      <c r="E60" s="212"/>
      <c r="F60" s="212"/>
      <c r="G60" s="212"/>
      <c r="H60" s="212"/>
      <c r="I60" s="212"/>
      <c r="J60" s="212"/>
      <c r="K60" s="213"/>
    </row>
    <row r="64" spans="2:12" s="186" customFormat="1" ht="6.95" customHeight="1">
      <c r="B64" s="214"/>
      <c r="C64" s="215"/>
      <c r="D64" s="215"/>
      <c r="E64" s="215"/>
      <c r="F64" s="215"/>
      <c r="G64" s="215"/>
      <c r="H64" s="215"/>
      <c r="I64" s="215"/>
      <c r="J64" s="215"/>
      <c r="K64" s="215"/>
      <c r="L64" s="187"/>
    </row>
    <row r="65" spans="2:12" s="186" customFormat="1" ht="36.95" customHeight="1">
      <c r="B65" s="187"/>
      <c r="C65" s="235" t="s">
        <v>1301</v>
      </c>
      <c r="L65" s="187"/>
    </row>
    <row r="66" spans="2:12" s="186" customFormat="1" ht="6.95" customHeight="1">
      <c r="B66" s="187"/>
      <c r="L66" s="187"/>
    </row>
    <row r="67" spans="2:12" s="186" customFormat="1" ht="14.45" customHeight="1">
      <c r="B67" s="187"/>
      <c r="C67" s="236" t="s">
        <v>1191</v>
      </c>
      <c r="L67" s="187"/>
    </row>
    <row r="68" spans="2:12" s="186" customFormat="1" ht="16.5" customHeight="1">
      <c r="B68" s="187"/>
      <c r="E68" s="366" t="str">
        <f>E7</f>
        <v>Chlum Sv. Máří - Inženýrské sítě pro 8 RD</v>
      </c>
      <c r="F68" s="367"/>
      <c r="G68" s="367"/>
      <c r="H68" s="367"/>
      <c r="L68" s="187"/>
    </row>
    <row r="69" spans="2:12" s="186" customFormat="1" ht="14.45" customHeight="1">
      <c r="B69" s="187"/>
      <c r="C69" s="236" t="s">
        <v>1285</v>
      </c>
      <c r="L69" s="187"/>
    </row>
    <row r="70" spans="2:12" s="186" customFormat="1" ht="17.25" customHeight="1">
      <c r="B70" s="187"/>
      <c r="E70" s="355" t="str">
        <f>E9</f>
        <v>SO 09 - ČSOV - elektroinstalace a přenos dat</v>
      </c>
      <c r="F70" s="356"/>
      <c r="G70" s="356"/>
      <c r="H70" s="356"/>
      <c r="L70" s="187"/>
    </row>
    <row r="71" spans="2:12" s="186" customFormat="1" ht="6.95" customHeight="1">
      <c r="B71" s="187"/>
      <c r="L71" s="187"/>
    </row>
    <row r="72" spans="2:12" s="186" customFormat="1" ht="18" customHeight="1">
      <c r="B72" s="187"/>
      <c r="C72" s="236" t="s">
        <v>1197</v>
      </c>
      <c r="F72" s="237" t="str">
        <f>F12</f>
        <v>Chlum Sv. Máří</v>
      </c>
      <c r="I72" s="236" t="s">
        <v>1199</v>
      </c>
      <c r="J72" s="238" t="str">
        <f>IF(J12="","",J12)</f>
        <v>3.10.2017</v>
      </c>
      <c r="L72" s="187"/>
    </row>
    <row r="73" spans="2:12" s="186" customFormat="1" ht="6.95" customHeight="1">
      <c r="B73" s="187"/>
      <c r="L73" s="187"/>
    </row>
    <row r="74" spans="2:12" s="186" customFormat="1" ht="15">
      <c r="B74" s="187"/>
      <c r="C74" s="236" t="s">
        <v>1203</v>
      </c>
      <c r="F74" s="237" t="str">
        <f>E15</f>
        <v xml:space="preserve"> </v>
      </c>
      <c r="I74" s="236" t="s">
        <v>1209</v>
      </c>
      <c r="J74" s="237" t="str">
        <f>E21</f>
        <v>KV ENGINEERING s.r.o.</v>
      </c>
      <c r="L74" s="187"/>
    </row>
    <row r="75" spans="2:12" s="186" customFormat="1" ht="14.45" customHeight="1">
      <c r="B75" s="187"/>
      <c r="C75" s="236" t="s">
        <v>1207</v>
      </c>
      <c r="F75" s="237" t="str">
        <f>IF(E18="","",E18)</f>
        <v/>
      </c>
      <c r="L75" s="187"/>
    </row>
    <row r="76" spans="2:12" s="186" customFormat="1" ht="10.35" customHeight="1">
      <c r="B76" s="187"/>
      <c r="L76" s="187"/>
    </row>
    <row r="77" spans="2:20" s="246" customFormat="1" ht="29.25" customHeight="1">
      <c r="B77" s="239"/>
      <c r="C77" s="240" t="s">
        <v>1302</v>
      </c>
      <c r="D77" s="241" t="s">
        <v>1233</v>
      </c>
      <c r="E77" s="241" t="s">
        <v>1229</v>
      </c>
      <c r="F77" s="241" t="s">
        <v>1303</v>
      </c>
      <c r="G77" s="241" t="s">
        <v>1304</v>
      </c>
      <c r="H77" s="241" t="s">
        <v>1305</v>
      </c>
      <c r="I77" s="241" t="s">
        <v>1306</v>
      </c>
      <c r="J77" s="241" t="s">
        <v>1290</v>
      </c>
      <c r="K77" s="242" t="s">
        <v>1307</v>
      </c>
      <c r="L77" s="239"/>
      <c r="M77" s="243" t="s">
        <v>1308</v>
      </c>
      <c r="N77" s="244" t="s">
        <v>1218</v>
      </c>
      <c r="O77" s="244" t="s">
        <v>1309</v>
      </c>
      <c r="P77" s="244" t="s">
        <v>1310</v>
      </c>
      <c r="Q77" s="244" t="s">
        <v>1311</v>
      </c>
      <c r="R77" s="244" t="s">
        <v>1312</v>
      </c>
      <c r="S77" s="244" t="s">
        <v>1313</v>
      </c>
      <c r="T77" s="245" t="s">
        <v>1314</v>
      </c>
    </row>
    <row r="78" spans="2:63" s="186" customFormat="1" ht="29.25" customHeight="1">
      <c r="B78" s="187"/>
      <c r="C78" s="247" t="s">
        <v>1291</v>
      </c>
      <c r="J78" s="248">
        <f>BK78</f>
        <v>0</v>
      </c>
      <c r="L78" s="187"/>
      <c r="M78" s="249"/>
      <c r="N78" s="196"/>
      <c r="O78" s="196"/>
      <c r="P78" s="250">
        <f>P79</f>
        <v>0</v>
      </c>
      <c r="Q78" s="196"/>
      <c r="R78" s="250">
        <f>R79</f>
        <v>0.0076500000000000005</v>
      </c>
      <c r="S78" s="196"/>
      <c r="T78" s="251">
        <f>T79</f>
        <v>0</v>
      </c>
      <c r="AT78" s="176" t="s">
        <v>1247</v>
      </c>
      <c r="AU78" s="176" t="s">
        <v>1292</v>
      </c>
      <c r="BK78" s="252">
        <f>BK79</f>
        <v>0</v>
      </c>
    </row>
    <row r="79" spans="2:63" s="254" customFormat="1" ht="37.35" customHeight="1">
      <c r="B79" s="253"/>
      <c r="D79" s="255" t="s">
        <v>1247</v>
      </c>
      <c r="E79" s="256" t="s">
        <v>1382</v>
      </c>
      <c r="F79" s="256" t="s">
        <v>1929</v>
      </c>
      <c r="J79" s="257">
        <f>BK79</f>
        <v>0</v>
      </c>
      <c r="L79" s="253"/>
      <c r="M79" s="258"/>
      <c r="N79" s="259"/>
      <c r="O79" s="259"/>
      <c r="P79" s="260">
        <f>P80</f>
        <v>0</v>
      </c>
      <c r="Q79" s="259"/>
      <c r="R79" s="260">
        <f>R80</f>
        <v>0.0076500000000000005</v>
      </c>
      <c r="S79" s="259"/>
      <c r="T79" s="261">
        <f>T80</f>
        <v>0</v>
      </c>
      <c r="AR79" s="255" t="s">
        <v>1196</v>
      </c>
      <c r="AT79" s="262" t="s">
        <v>1247</v>
      </c>
      <c r="AU79" s="262" t="s">
        <v>1248</v>
      </c>
      <c r="AY79" s="255" t="s">
        <v>1317</v>
      </c>
      <c r="BK79" s="263">
        <f>BK80</f>
        <v>0</v>
      </c>
    </row>
    <row r="80" spans="2:63" s="254" customFormat="1" ht="19.9" customHeight="1">
      <c r="B80" s="253"/>
      <c r="D80" s="255" t="s">
        <v>1247</v>
      </c>
      <c r="E80" s="264" t="s">
        <v>523</v>
      </c>
      <c r="F80" s="264" t="s">
        <v>524</v>
      </c>
      <c r="J80" s="265">
        <f>BK80</f>
        <v>0</v>
      </c>
      <c r="L80" s="253"/>
      <c r="M80" s="258"/>
      <c r="N80" s="259"/>
      <c r="O80" s="259"/>
      <c r="P80" s="260">
        <f>SUM(P81:P226)</f>
        <v>0</v>
      </c>
      <c r="Q80" s="259"/>
      <c r="R80" s="260">
        <f>SUM(R81:R226)</f>
        <v>0.0076500000000000005</v>
      </c>
      <c r="S80" s="259"/>
      <c r="T80" s="261">
        <f>SUM(T81:T226)</f>
        <v>0</v>
      </c>
      <c r="AR80" s="255" t="s">
        <v>1196</v>
      </c>
      <c r="AT80" s="262" t="s">
        <v>1247</v>
      </c>
      <c r="AU80" s="262" t="s">
        <v>1196</v>
      </c>
      <c r="AY80" s="255" t="s">
        <v>1317</v>
      </c>
      <c r="BK80" s="263">
        <f>SUM(BK81:BK226)</f>
        <v>0</v>
      </c>
    </row>
    <row r="81" spans="2:65" s="186" customFormat="1" ht="16.5" customHeight="1">
      <c r="B81" s="187"/>
      <c r="C81" s="297" t="s">
        <v>1196</v>
      </c>
      <c r="D81" s="297" t="s">
        <v>1382</v>
      </c>
      <c r="E81" s="298" t="s">
        <v>1085</v>
      </c>
      <c r="F81" s="299" t="s">
        <v>1086</v>
      </c>
      <c r="G81" s="300" t="s">
        <v>1391</v>
      </c>
      <c r="H81" s="301">
        <v>1</v>
      </c>
      <c r="I81" s="95"/>
      <c r="J81" s="302">
        <f>ROUND(I81*H81,2)</f>
        <v>0</v>
      </c>
      <c r="K81" s="299" t="s">
        <v>1177</v>
      </c>
      <c r="L81" s="303"/>
      <c r="M81" s="304" t="s">
        <v>1177</v>
      </c>
      <c r="N81" s="305" t="s">
        <v>1219</v>
      </c>
      <c r="O81" s="188"/>
      <c r="P81" s="274">
        <f>O81*H81</f>
        <v>0</v>
      </c>
      <c r="Q81" s="274">
        <v>0</v>
      </c>
      <c r="R81" s="274">
        <f>Q81*H81</f>
        <v>0</v>
      </c>
      <c r="S81" s="274">
        <v>0</v>
      </c>
      <c r="T81" s="275">
        <f>S81*H81</f>
        <v>0</v>
      </c>
      <c r="AR81" s="176" t="s">
        <v>1357</v>
      </c>
      <c r="AT81" s="176" t="s">
        <v>1382</v>
      </c>
      <c r="AU81" s="176" t="s">
        <v>1257</v>
      </c>
      <c r="AY81" s="176" t="s">
        <v>1317</v>
      </c>
      <c r="BE81" s="276">
        <f>IF(N81="základní",J81,0)</f>
        <v>0</v>
      </c>
      <c r="BF81" s="276">
        <f>IF(N81="snížená",J81,0)</f>
        <v>0</v>
      </c>
      <c r="BG81" s="276">
        <f>IF(N81="zákl. přenesená",J81,0)</f>
        <v>0</v>
      </c>
      <c r="BH81" s="276">
        <f>IF(N81="sníž. přenesená",J81,0)</f>
        <v>0</v>
      </c>
      <c r="BI81" s="276">
        <f>IF(N81="nulová",J81,0)</f>
        <v>0</v>
      </c>
      <c r="BJ81" s="176" t="s">
        <v>1196</v>
      </c>
      <c r="BK81" s="276">
        <f>ROUND(I81*H81,2)</f>
        <v>0</v>
      </c>
      <c r="BL81" s="176" t="s">
        <v>1324</v>
      </c>
      <c r="BM81" s="176" t="s">
        <v>1196</v>
      </c>
    </row>
    <row r="82" spans="2:47" s="186" customFormat="1" ht="13.5">
      <c r="B82" s="187"/>
      <c r="D82" s="277" t="s">
        <v>1326</v>
      </c>
      <c r="F82" s="278" t="s">
        <v>1086</v>
      </c>
      <c r="I82" s="92"/>
      <c r="L82" s="187"/>
      <c r="M82" s="279"/>
      <c r="N82" s="188"/>
      <c r="O82" s="188"/>
      <c r="P82" s="188"/>
      <c r="Q82" s="188"/>
      <c r="R82" s="188"/>
      <c r="S82" s="188"/>
      <c r="T82" s="280"/>
      <c r="AT82" s="176" t="s">
        <v>1326</v>
      </c>
      <c r="AU82" s="176" t="s">
        <v>1257</v>
      </c>
    </row>
    <row r="83" spans="2:65" s="186" customFormat="1" ht="16.5" customHeight="1">
      <c r="B83" s="187"/>
      <c r="C83" s="297" t="s">
        <v>1257</v>
      </c>
      <c r="D83" s="297" t="s">
        <v>1382</v>
      </c>
      <c r="E83" s="298" t="s">
        <v>1087</v>
      </c>
      <c r="F83" s="299" t="s">
        <v>1088</v>
      </c>
      <c r="G83" s="300" t="s">
        <v>1391</v>
      </c>
      <c r="H83" s="301">
        <v>2</v>
      </c>
      <c r="I83" s="95"/>
      <c r="J83" s="302">
        <f>ROUND(I83*H83,2)</f>
        <v>0</v>
      </c>
      <c r="K83" s="299" t="s">
        <v>1177</v>
      </c>
      <c r="L83" s="303"/>
      <c r="M83" s="304" t="s">
        <v>1177</v>
      </c>
      <c r="N83" s="305" t="s">
        <v>1219</v>
      </c>
      <c r="O83" s="188"/>
      <c r="P83" s="274">
        <f>O83*H83</f>
        <v>0</v>
      </c>
      <c r="Q83" s="274">
        <v>0</v>
      </c>
      <c r="R83" s="274">
        <f>Q83*H83</f>
        <v>0</v>
      </c>
      <c r="S83" s="274">
        <v>0</v>
      </c>
      <c r="T83" s="275">
        <f>S83*H83</f>
        <v>0</v>
      </c>
      <c r="AR83" s="176" t="s">
        <v>1357</v>
      </c>
      <c r="AT83" s="176" t="s">
        <v>1382</v>
      </c>
      <c r="AU83" s="176" t="s">
        <v>1257</v>
      </c>
      <c r="AY83" s="176" t="s">
        <v>1317</v>
      </c>
      <c r="BE83" s="276">
        <f>IF(N83="základní",J83,0)</f>
        <v>0</v>
      </c>
      <c r="BF83" s="276">
        <f>IF(N83="snížená",J83,0)</f>
        <v>0</v>
      </c>
      <c r="BG83" s="276">
        <f>IF(N83="zákl. přenesená",J83,0)</f>
        <v>0</v>
      </c>
      <c r="BH83" s="276">
        <f>IF(N83="sníž. přenesená",J83,0)</f>
        <v>0</v>
      </c>
      <c r="BI83" s="276">
        <f>IF(N83="nulová",J83,0)</f>
        <v>0</v>
      </c>
      <c r="BJ83" s="176" t="s">
        <v>1196</v>
      </c>
      <c r="BK83" s="276">
        <f>ROUND(I83*H83,2)</f>
        <v>0</v>
      </c>
      <c r="BL83" s="176" t="s">
        <v>1324</v>
      </c>
      <c r="BM83" s="176" t="s">
        <v>1257</v>
      </c>
    </row>
    <row r="84" spans="2:47" s="186" customFormat="1" ht="13.5">
      <c r="B84" s="187"/>
      <c r="D84" s="277" t="s">
        <v>1326</v>
      </c>
      <c r="F84" s="278" t="s">
        <v>1088</v>
      </c>
      <c r="I84" s="92"/>
      <c r="L84" s="187"/>
      <c r="M84" s="279"/>
      <c r="N84" s="188"/>
      <c r="O84" s="188"/>
      <c r="P84" s="188"/>
      <c r="Q84" s="188"/>
      <c r="R84" s="188"/>
      <c r="S84" s="188"/>
      <c r="T84" s="280"/>
      <c r="AT84" s="176" t="s">
        <v>1326</v>
      </c>
      <c r="AU84" s="176" t="s">
        <v>1257</v>
      </c>
    </row>
    <row r="85" spans="2:65" s="186" customFormat="1" ht="16.5" customHeight="1">
      <c r="B85" s="187"/>
      <c r="C85" s="297" t="s">
        <v>1329</v>
      </c>
      <c r="D85" s="297" t="s">
        <v>1382</v>
      </c>
      <c r="E85" s="298" t="s">
        <v>1089</v>
      </c>
      <c r="F85" s="299" t="s">
        <v>1090</v>
      </c>
      <c r="G85" s="300" t="s">
        <v>1391</v>
      </c>
      <c r="H85" s="301">
        <v>1</v>
      </c>
      <c r="I85" s="95"/>
      <c r="J85" s="302">
        <f>ROUND(I85*H85,2)</f>
        <v>0</v>
      </c>
      <c r="K85" s="299" t="s">
        <v>1323</v>
      </c>
      <c r="L85" s="303"/>
      <c r="M85" s="304" t="s">
        <v>1177</v>
      </c>
      <c r="N85" s="305" t="s">
        <v>1219</v>
      </c>
      <c r="O85" s="188"/>
      <c r="P85" s="274">
        <f>O85*H85</f>
        <v>0</v>
      </c>
      <c r="Q85" s="274">
        <v>0.00047</v>
      </c>
      <c r="R85" s="274">
        <f>Q85*H85</f>
        <v>0.00047</v>
      </c>
      <c r="S85" s="274">
        <v>0</v>
      </c>
      <c r="T85" s="275">
        <f>S85*H85</f>
        <v>0</v>
      </c>
      <c r="AR85" s="176" t="s">
        <v>1357</v>
      </c>
      <c r="AT85" s="176" t="s">
        <v>1382</v>
      </c>
      <c r="AU85" s="176" t="s">
        <v>1257</v>
      </c>
      <c r="AY85" s="176" t="s">
        <v>1317</v>
      </c>
      <c r="BE85" s="276">
        <f>IF(N85="základní",J85,0)</f>
        <v>0</v>
      </c>
      <c r="BF85" s="276">
        <f>IF(N85="snížená",J85,0)</f>
        <v>0</v>
      </c>
      <c r="BG85" s="276">
        <f>IF(N85="zákl. přenesená",J85,0)</f>
        <v>0</v>
      </c>
      <c r="BH85" s="276">
        <f>IF(N85="sníž. přenesená",J85,0)</f>
        <v>0</v>
      </c>
      <c r="BI85" s="276">
        <f>IF(N85="nulová",J85,0)</f>
        <v>0</v>
      </c>
      <c r="BJ85" s="176" t="s">
        <v>1196</v>
      </c>
      <c r="BK85" s="276">
        <f>ROUND(I85*H85,2)</f>
        <v>0</v>
      </c>
      <c r="BL85" s="176" t="s">
        <v>1324</v>
      </c>
      <c r="BM85" s="176" t="s">
        <v>1329</v>
      </c>
    </row>
    <row r="86" spans="2:47" s="186" customFormat="1" ht="13.5">
      <c r="B86" s="187"/>
      <c r="D86" s="277" t="s">
        <v>1326</v>
      </c>
      <c r="F86" s="278" t="s">
        <v>1091</v>
      </c>
      <c r="I86" s="92"/>
      <c r="L86" s="187"/>
      <c r="M86" s="279"/>
      <c r="N86" s="188"/>
      <c r="O86" s="188"/>
      <c r="P86" s="188"/>
      <c r="Q86" s="188"/>
      <c r="R86" s="188"/>
      <c r="S86" s="188"/>
      <c r="T86" s="280"/>
      <c r="AT86" s="176" t="s">
        <v>1326</v>
      </c>
      <c r="AU86" s="176" t="s">
        <v>1257</v>
      </c>
    </row>
    <row r="87" spans="2:65" s="186" customFormat="1" ht="16.5" customHeight="1">
      <c r="B87" s="187"/>
      <c r="C87" s="297" t="s">
        <v>1324</v>
      </c>
      <c r="D87" s="297" t="s">
        <v>1382</v>
      </c>
      <c r="E87" s="298" t="s">
        <v>1092</v>
      </c>
      <c r="F87" s="299" t="s">
        <v>1093</v>
      </c>
      <c r="G87" s="300" t="s">
        <v>1782</v>
      </c>
      <c r="H87" s="301">
        <v>1</v>
      </c>
      <c r="I87" s="95"/>
      <c r="J87" s="302">
        <f>ROUND(I87*H87,2)</f>
        <v>0</v>
      </c>
      <c r="K87" s="299" t="s">
        <v>1177</v>
      </c>
      <c r="L87" s="303"/>
      <c r="M87" s="304" t="s">
        <v>1177</v>
      </c>
      <c r="N87" s="305" t="s">
        <v>1219</v>
      </c>
      <c r="O87" s="188"/>
      <c r="P87" s="274">
        <f>O87*H87</f>
        <v>0</v>
      </c>
      <c r="Q87" s="274">
        <v>0</v>
      </c>
      <c r="R87" s="274">
        <f>Q87*H87</f>
        <v>0</v>
      </c>
      <c r="S87" s="274">
        <v>0</v>
      </c>
      <c r="T87" s="275">
        <f>S87*H87</f>
        <v>0</v>
      </c>
      <c r="AR87" s="176" t="s">
        <v>1357</v>
      </c>
      <c r="AT87" s="176" t="s">
        <v>1382</v>
      </c>
      <c r="AU87" s="176" t="s">
        <v>1257</v>
      </c>
      <c r="AY87" s="176" t="s">
        <v>1317</v>
      </c>
      <c r="BE87" s="276">
        <f>IF(N87="základní",J87,0)</f>
        <v>0</v>
      </c>
      <c r="BF87" s="276">
        <f>IF(N87="snížená",J87,0)</f>
        <v>0</v>
      </c>
      <c r="BG87" s="276">
        <f>IF(N87="zákl. přenesená",J87,0)</f>
        <v>0</v>
      </c>
      <c r="BH87" s="276">
        <f>IF(N87="sníž. přenesená",J87,0)</f>
        <v>0</v>
      </c>
      <c r="BI87" s="276">
        <f>IF(N87="nulová",J87,0)</f>
        <v>0</v>
      </c>
      <c r="BJ87" s="176" t="s">
        <v>1196</v>
      </c>
      <c r="BK87" s="276">
        <f>ROUND(I87*H87,2)</f>
        <v>0</v>
      </c>
      <c r="BL87" s="176" t="s">
        <v>1324</v>
      </c>
      <c r="BM87" s="176" t="s">
        <v>1324</v>
      </c>
    </row>
    <row r="88" spans="2:47" s="186" customFormat="1" ht="13.5">
      <c r="B88" s="187"/>
      <c r="D88" s="277" t="s">
        <v>1326</v>
      </c>
      <c r="F88" s="278" t="s">
        <v>1093</v>
      </c>
      <c r="I88" s="92"/>
      <c r="L88" s="187"/>
      <c r="M88" s="279"/>
      <c r="N88" s="188"/>
      <c r="O88" s="188"/>
      <c r="P88" s="188"/>
      <c r="Q88" s="188"/>
      <c r="R88" s="188"/>
      <c r="S88" s="188"/>
      <c r="T88" s="280"/>
      <c r="AT88" s="176" t="s">
        <v>1326</v>
      </c>
      <c r="AU88" s="176" t="s">
        <v>1257</v>
      </c>
    </row>
    <row r="89" spans="2:65" s="186" customFormat="1" ht="16.5" customHeight="1">
      <c r="B89" s="187"/>
      <c r="C89" s="297" t="s">
        <v>1342</v>
      </c>
      <c r="D89" s="297" t="s">
        <v>1382</v>
      </c>
      <c r="E89" s="298" t="s">
        <v>1094</v>
      </c>
      <c r="F89" s="299" t="s">
        <v>1095</v>
      </c>
      <c r="G89" s="300" t="s">
        <v>1391</v>
      </c>
      <c r="H89" s="301">
        <v>1</v>
      </c>
      <c r="I89" s="95"/>
      <c r="J89" s="302">
        <f>ROUND(I89*H89,2)</f>
        <v>0</v>
      </c>
      <c r="K89" s="299" t="s">
        <v>1323</v>
      </c>
      <c r="L89" s="303"/>
      <c r="M89" s="304" t="s">
        <v>1177</v>
      </c>
      <c r="N89" s="305" t="s">
        <v>1219</v>
      </c>
      <c r="O89" s="188"/>
      <c r="P89" s="274">
        <f>O89*H89</f>
        <v>0</v>
      </c>
      <c r="Q89" s="274">
        <v>0.0004</v>
      </c>
      <c r="R89" s="274">
        <f>Q89*H89</f>
        <v>0.0004</v>
      </c>
      <c r="S89" s="274">
        <v>0</v>
      </c>
      <c r="T89" s="275">
        <f>S89*H89</f>
        <v>0</v>
      </c>
      <c r="AR89" s="176" t="s">
        <v>1357</v>
      </c>
      <c r="AT89" s="176" t="s">
        <v>1382</v>
      </c>
      <c r="AU89" s="176" t="s">
        <v>1257</v>
      </c>
      <c r="AY89" s="176" t="s">
        <v>1317</v>
      </c>
      <c r="BE89" s="276">
        <f>IF(N89="základní",J89,0)</f>
        <v>0</v>
      </c>
      <c r="BF89" s="276">
        <f>IF(N89="snížená",J89,0)</f>
        <v>0</v>
      </c>
      <c r="BG89" s="276">
        <f>IF(N89="zákl. přenesená",J89,0)</f>
        <v>0</v>
      </c>
      <c r="BH89" s="276">
        <f>IF(N89="sníž. přenesená",J89,0)</f>
        <v>0</v>
      </c>
      <c r="BI89" s="276">
        <f>IF(N89="nulová",J89,0)</f>
        <v>0</v>
      </c>
      <c r="BJ89" s="176" t="s">
        <v>1196</v>
      </c>
      <c r="BK89" s="276">
        <f>ROUND(I89*H89,2)</f>
        <v>0</v>
      </c>
      <c r="BL89" s="176" t="s">
        <v>1324</v>
      </c>
      <c r="BM89" s="176" t="s">
        <v>1342</v>
      </c>
    </row>
    <row r="90" spans="2:47" s="186" customFormat="1" ht="13.5">
      <c r="B90" s="187"/>
      <c r="D90" s="277" t="s">
        <v>1326</v>
      </c>
      <c r="F90" s="278" t="s">
        <v>1096</v>
      </c>
      <c r="I90" s="92"/>
      <c r="L90" s="187"/>
      <c r="M90" s="279"/>
      <c r="N90" s="188"/>
      <c r="O90" s="188"/>
      <c r="P90" s="188"/>
      <c r="Q90" s="188"/>
      <c r="R90" s="188"/>
      <c r="S90" s="188"/>
      <c r="T90" s="280"/>
      <c r="AT90" s="176" t="s">
        <v>1326</v>
      </c>
      <c r="AU90" s="176" t="s">
        <v>1257</v>
      </c>
    </row>
    <row r="91" spans="2:65" s="186" customFormat="1" ht="16.5" customHeight="1">
      <c r="B91" s="187"/>
      <c r="C91" s="297" t="s">
        <v>1346</v>
      </c>
      <c r="D91" s="297" t="s">
        <v>1382</v>
      </c>
      <c r="E91" s="298" t="s">
        <v>1097</v>
      </c>
      <c r="F91" s="299" t="s">
        <v>1098</v>
      </c>
      <c r="G91" s="300" t="s">
        <v>1391</v>
      </c>
      <c r="H91" s="301">
        <v>2</v>
      </c>
      <c r="I91" s="95"/>
      <c r="J91" s="302">
        <f>ROUND(I91*H91,2)</f>
        <v>0</v>
      </c>
      <c r="K91" s="299" t="s">
        <v>1323</v>
      </c>
      <c r="L91" s="303"/>
      <c r="M91" s="304" t="s">
        <v>1177</v>
      </c>
      <c r="N91" s="305" t="s">
        <v>1219</v>
      </c>
      <c r="O91" s="188"/>
      <c r="P91" s="274">
        <f>O91*H91</f>
        <v>0</v>
      </c>
      <c r="Q91" s="274">
        <v>0.0004</v>
      </c>
      <c r="R91" s="274">
        <f>Q91*H91</f>
        <v>0.0008</v>
      </c>
      <c r="S91" s="274">
        <v>0</v>
      </c>
      <c r="T91" s="275">
        <f>S91*H91</f>
        <v>0</v>
      </c>
      <c r="AR91" s="176" t="s">
        <v>1357</v>
      </c>
      <c r="AT91" s="176" t="s">
        <v>1382</v>
      </c>
      <c r="AU91" s="176" t="s">
        <v>1257</v>
      </c>
      <c r="AY91" s="176" t="s">
        <v>1317</v>
      </c>
      <c r="BE91" s="276">
        <f>IF(N91="základní",J91,0)</f>
        <v>0</v>
      </c>
      <c r="BF91" s="276">
        <f>IF(N91="snížená",J91,0)</f>
        <v>0</v>
      </c>
      <c r="BG91" s="276">
        <f>IF(N91="zákl. přenesená",J91,0)</f>
        <v>0</v>
      </c>
      <c r="BH91" s="276">
        <f>IF(N91="sníž. přenesená",J91,0)</f>
        <v>0</v>
      </c>
      <c r="BI91" s="276">
        <f>IF(N91="nulová",J91,0)</f>
        <v>0</v>
      </c>
      <c r="BJ91" s="176" t="s">
        <v>1196</v>
      </c>
      <c r="BK91" s="276">
        <f>ROUND(I91*H91,2)</f>
        <v>0</v>
      </c>
      <c r="BL91" s="176" t="s">
        <v>1324</v>
      </c>
      <c r="BM91" s="176" t="s">
        <v>1346</v>
      </c>
    </row>
    <row r="92" spans="2:47" s="186" customFormat="1" ht="13.5">
      <c r="B92" s="187"/>
      <c r="D92" s="277" t="s">
        <v>1326</v>
      </c>
      <c r="F92" s="278" t="s">
        <v>1099</v>
      </c>
      <c r="I92" s="92"/>
      <c r="L92" s="187"/>
      <c r="M92" s="279"/>
      <c r="N92" s="188"/>
      <c r="O92" s="188"/>
      <c r="P92" s="188"/>
      <c r="Q92" s="188"/>
      <c r="R92" s="188"/>
      <c r="S92" s="188"/>
      <c r="T92" s="280"/>
      <c r="AT92" s="176" t="s">
        <v>1326</v>
      </c>
      <c r="AU92" s="176" t="s">
        <v>1257</v>
      </c>
    </row>
    <row r="93" spans="2:65" s="186" customFormat="1" ht="16.5" customHeight="1">
      <c r="B93" s="187"/>
      <c r="C93" s="297" t="s">
        <v>1352</v>
      </c>
      <c r="D93" s="297" t="s">
        <v>1382</v>
      </c>
      <c r="E93" s="298" t="s">
        <v>1100</v>
      </c>
      <c r="F93" s="299" t="s">
        <v>1101</v>
      </c>
      <c r="G93" s="300" t="s">
        <v>1391</v>
      </c>
      <c r="H93" s="301">
        <v>3</v>
      </c>
      <c r="I93" s="95"/>
      <c r="J93" s="302">
        <f>ROUND(I93*H93,2)</f>
        <v>0</v>
      </c>
      <c r="K93" s="299" t="s">
        <v>1323</v>
      </c>
      <c r="L93" s="303"/>
      <c r="M93" s="304" t="s">
        <v>1177</v>
      </c>
      <c r="N93" s="305" t="s">
        <v>1219</v>
      </c>
      <c r="O93" s="188"/>
      <c r="P93" s="274">
        <f>O93*H93</f>
        <v>0</v>
      </c>
      <c r="Q93" s="274">
        <v>0.0004</v>
      </c>
      <c r="R93" s="274">
        <f>Q93*H93</f>
        <v>0.0012000000000000001</v>
      </c>
      <c r="S93" s="274">
        <v>0</v>
      </c>
      <c r="T93" s="275">
        <f>S93*H93</f>
        <v>0</v>
      </c>
      <c r="AR93" s="176" t="s">
        <v>1357</v>
      </c>
      <c r="AT93" s="176" t="s">
        <v>1382</v>
      </c>
      <c r="AU93" s="176" t="s">
        <v>1257</v>
      </c>
      <c r="AY93" s="176" t="s">
        <v>1317</v>
      </c>
      <c r="BE93" s="276">
        <f>IF(N93="základní",J93,0)</f>
        <v>0</v>
      </c>
      <c r="BF93" s="276">
        <f>IF(N93="snížená",J93,0)</f>
        <v>0</v>
      </c>
      <c r="BG93" s="276">
        <f>IF(N93="zákl. přenesená",J93,0)</f>
        <v>0</v>
      </c>
      <c r="BH93" s="276">
        <f>IF(N93="sníž. přenesená",J93,0)</f>
        <v>0</v>
      </c>
      <c r="BI93" s="276">
        <f>IF(N93="nulová",J93,0)</f>
        <v>0</v>
      </c>
      <c r="BJ93" s="176" t="s">
        <v>1196</v>
      </c>
      <c r="BK93" s="276">
        <f>ROUND(I93*H93,2)</f>
        <v>0</v>
      </c>
      <c r="BL93" s="176" t="s">
        <v>1324</v>
      </c>
      <c r="BM93" s="176" t="s">
        <v>1352</v>
      </c>
    </row>
    <row r="94" spans="2:47" s="186" customFormat="1" ht="13.5">
      <c r="B94" s="187"/>
      <c r="D94" s="277" t="s">
        <v>1326</v>
      </c>
      <c r="F94" s="278" t="s">
        <v>1102</v>
      </c>
      <c r="I94" s="92"/>
      <c r="L94" s="187"/>
      <c r="M94" s="279"/>
      <c r="N94" s="188"/>
      <c r="O94" s="188"/>
      <c r="P94" s="188"/>
      <c r="Q94" s="188"/>
      <c r="R94" s="188"/>
      <c r="S94" s="188"/>
      <c r="T94" s="280"/>
      <c r="AT94" s="176" t="s">
        <v>1326</v>
      </c>
      <c r="AU94" s="176" t="s">
        <v>1257</v>
      </c>
    </row>
    <row r="95" spans="2:65" s="186" customFormat="1" ht="16.5" customHeight="1">
      <c r="B95" s="187"/>
      <c r="C95" s="297" t="s">
        <v>1357</v>
      </c>
      <c r="D95" s="297" t="s">
        <v>1382</v>
      </c>
      <c r="E95" s="298" t="s">
        <v>1103</v>
      </c>
      <c r="F95" s="299" t="s">
        <v>1104</v>
      </c>
      <c r="G95" s="300" t="s">
        <v>1391</v>
      </c>
      <c r="H95" s="301">
        <v>1</v>
      </c>
      <c r="I95" s="95"/>
      <c r="J95" s="302">
        <f>ROUND(I95*H95,2)</f>
        <v>0</v>
      </c>
      <c r="K95" s="299" t="s">
        <v>1323</v>
      </c>
      <c r="L95" s="303"/>
      <c r="M95" s="304" t="s">
        <v>1177</v>
      </c>
      <c r="N95" s="305" t="s">
        <v>1219</v>
      </c>
      <c r="O95" s="188"/>
      <c r="P95" s="274">
        <f>O95*H95</f>
        <v>0</v>
      </c>
      <c r="Q95" s="274">
        <v>0.0004</v>
      </c>
      <c r="R95" s="274">
        <f>Q95*H95</f>
        <v>0.0004</v>
      </c>
      <c r="S95" s="274">
        <v>0</v>
      </c>
      <c r="T95" s="275">
        <f>S95*H95</f>
        <v>0</v>
      </c>
      <c r="AR95" s="176" t="s">
        <v>1357</v>
      </c>
      <c r="AT95" s="176" t="s">
        <v>1382</v>
      </c>
      <c r="AU95" s="176" t="s">
        <v>1257</v>
      </c>
      <c r="AY95" s="176" t="s">
        <v>1317</v>
      </c>
      <c r="BE95" s="276">
        <f>IF(N95="základní",J95,0)</f>
        <v>0</v>
      </c>
      <c r="BF95" s="276">
        <f>IF(N95="snížená",J95,0)</f>
        <v>0</v>
      </c>
      <c r="BG95" s="276">
        <f>IF(N95="zákl. přenesená",J95,0)</f>
        <v>0</v>
      </c>
      <c r="BH95" s="276">
        <f>IF(N95="sníž. přenesená",J95,0)</f>
        <v>0</v>
      </c>
      <c r="BI95" s="276">
        <f>IF(N95="nulová",J95,0)</f>
        <v>0</v>
      </c>
      <c r="BJ95" s="176" t="s">
        <v>1196</v>
      </c>
      <c r="BK95" s="276">
        <f>ROUND(I95*H95,2)</f>
        <v>0</v>
      </c>
      <c r="BL95" s="176" t="s">
        <v>1324</v>
      </c>
      <c r="BM95" s="176" t="s">
        <v>1357</v>
      </c>
    </row>
    <row r="96" spans="2:47" s="186" customFormat="1" ht="13.5">
      <c r="B96" s="187"/>
      <c r="D96" s="277" t="s">
        <v>1326</v>
      </c>
      <c r="F96" s="278" t="s">
        <v>1105</v>
      </c>
      <c r="I96" s="92"/>
      <c r="L96" s="187"/>
      <c r="M96" s="279"/>
      <c r="N96" s="188"/>
      <c r="O96" s="188"/>
      <c r="P96" s="188"/>
      <c r="Q96" s="188"/>
      <c r="R96" s="188"/>
      <c r="S96" s="188"/>
      <c r="T96" s="280"/>
      <c r="AT96" s="176" t="s">
        <v>1326</v>
      </c>
      <c r="AU96" s="176" t="s">
        <v>1257</v>
      </c>
    </row>
    <row r="97" spans="2:65" s="186" customFormat="1" ht="16.5" customHeight="1">
      <c r="B97" s="187"/>
      <c r="C97" s="297" t="s">
        <v>1360</v>
      </c>
      <c r="D97" s="297" t="s">
        <v>1382</v>
      </c>
      <c r="E97" s="298" t="s">
        <v>1106</v>
      </c>
      <c r="F97" s="299" t="s">
        <v>1107</v>
      </c>
      <c r="G97" s="300" t="s">
        <v>1391</v>
      </c>
      <c r="H97" s="301">
        <v>2</v>
      </c>
      <c r="I97" s="95"/>
      <c r="J97" s="302">
        <f>ROUND(I97*H97,2)</f>
        <v>0</v>
      </c>
      <c r="K97" s="299" t="s">
        <v>1177</v>
      </c>
      <c r="L97" s="303"/>
      <c r="M97" s="304" t="s">
        <v>1177</v>
      </c>
      <c r="N97" s="305" t="s">
        <v>1219</v>
      </c>
      <c r="O97" s="188"/>
      <c r="P97" s="274">
        <f>O97*H97</f>
        <v>0</v>
      </c>
      <c r="Q97" s="274">
        <v>0</v>
      </c>
      <c r="R97" s="274">
        <f>Q97*H97</f>
        <v>0</v>
      </c>
      <c r="S97" s="274">
        <v>0</v>
      </c>
      <c r="T97" s="275">
        <f>S97*H97</f>
        <v>0</v>
      </c>
      <c r="AR97" s="176" t="s">
        <v>1357</v>
      </c>
      <c r="AT97" s="176" t="s">
        <v>1382</v>
      </c>
      <c r="AU97" s="176" t="s">
        <v>1257</v>
      </c>
      <c r="AY97" s="176" t="s">
        <v>1317</v>
      </c>
      <c r="BE97" s="276">
        <f>IF(N97="základní",J97,0)</f>
        <v>0</v>
      </c>
      <c r="BF97" s="276">
        <f>IF(N97="snížená",J97,0)</f>
        <v>0</v>
      </c>
      <c r="BG97" s="276">
        <f>IF(N97="zákl. přenesená",J97,0)</f>
        <v>0</v>
      </c>
      <c r="BH97" s="276">
        <f>IF(N97="sníž. přenesená",J97,0)</f>
        <v>0</v>
      </c>
      <c r="BI97" s="276">
        <f>IF(N97="nulová",J97,0)</f>
        <v>0</v>
      </c>
      <c r="BJ97" s="176" t="s">
        <v>1196</v>
      </c>
      <c r="BK97" s="276">
        <f>ROUND(I97*H97,2)</f>
        <v>0</v>
      </c>
      <c r="BL97" s="176" t="s">
        <v>1324</v>
      </c>
      <c r="BM97" s="176" t="s">
        <v>1360</v>
      </c>
    </row>
    <row r="98" spans="2:47" s="186" customFormat="1" ht="13.5">
      <c r="B98" s="187"/>
      <c r="D98" s="277" t="s">
        <v>1326</v>
      </c>
      <c r="F98" s="278" t="s">
        <v>1107</v>
      </c>
      <c r="I98" s="92"/>
      <c r="L98" s="187"/>
      <c r="M98" s="279"/>
      <c r="N98" s="188"/>
      <c r="O98" s="188"/>
      <c r="P98" s="188"/>
      <c r="Q98" s="188"/>
      <c r="R98" s="188"/>
      <c r="S98" s="188"/>
      <c r="T98" s="280"/>
      <c r="AT98" s="176" t="s">
        <v>1326</v>
      </c>
      <c r="AU98" s="176" t="s">
        <v>1257</v>
      </c>
    </row>
    <row r="99" spans="2:65" s="186" customFormat="1" ht="16.5" customHeight="1">
      <c r="B99" s="187"/>
      <c r="C99" s="297" t="s">
        <v>1201</v>
      </c>
      <c r="D99" s="297" t="s">
        <v>1382</v>
      </c>
      <c r="E99" s="298" t="s">
        <v>1108</v>
      </c>
      <c r="F99" s="299" t="s">
        <v>1109</v>
      </c>
      <c r="G99" s="300" t="s">
        <v>1391</v>
      </c>
      <c r="H99" s="301">
        <v>2</v>
      </c>
      <c r="I99" s="95"/>
      <c r="J99" s="302">
        <f>ROUND(I99*H99,2)</f>
        <v>0</v>
      </c>
      <c r="K99" s="299" t="s">
        <v>1177</v>
      </c>
      <c r="L99" s="303"/>
      <c r="M99" s="304" t="s">
        <v>1177</v>
      </c>
      <c r="N99" s="305" t="s">
        <v>1219</v>
      </c>
      <c r="O99" s="188"/>
      <c r="P99" s="274">
        <f>O99*H99</f>
        <v>0</v>
      </c>
      <c r="Q99" s="274">
        <v>0</v>
      </c>
      <c r="R99" s="274">
        <f>Q99*H99</f>
        <v>0</v>
      </c>
      <c r="S99" s="274">
        <v>0</v>
      </c>
      <c r="T99" s="275">
        <f>S99*H99</f>
        <v>0</v>
      </c>
      <c r="AR99" s="176" t="s">
        <v>1357</v>
      </c>
      <c r="AT99" s="176" t="s">
        <v>1382</v>
      </c>
      <c r="AU99" s="176" t="s">
        <v>1257</v>
      </c>
      <c r="AY99" s="176" t="s">
        <v>1317</v>
      </c>
      <c r="BE99" s="276">
        <f>IF(N99="základní",J99,0)</f>
        <v>0</v>
      </c>
      <c r="BF99" s="276">
        <f>IF(N99="snížená",J99,0)</f>
        <v>0</v>
      </c>
      <c r="BG99" s="276">
        <f>IF(N99="zákl. přenesená",J99,0)</f>
        <v>0</v>
      </c>
      <c r="BH99" s="276">
        <f>IF(N99="sníž. přenesená",J99,0)</f>
        <v>0</v>
      </c>
      <c r="BI99" s="276">
        <f>IF(N99="nulová",J99,0)</f>
        <v>0</v>
      </c>
      <c r="BJ99" s="176" t="s">
        <v>1196</v>
      </c>
      <c r="BK99" s="276">
        <f>ROUND(I99*H99,2)</f>
        <v>0</v>
      </c>
      <c r="BL99" s="176" t="s">
        <v>1324</v>
      </c>
      <c r="BM99" s="176" t="s">
        <v>1201</v>
      </c>
    </row>
    <row r="100" spans="2:47" s="186" customFormat="1" ht="13.5">
      <c r="B100" s="187"/>
      <c r="D100" s="277" t="s">
        <v>1326</v>
      </c>
      <c r="F100" s="278" t="s">
        <v>1109</v>
      </c>
      <c r="I100" s="92"/>
      <c r="L100" s="187"/>
      <c r="M100" s="279"/>
      <c r="N100" s="188"/>
      <c r="O100" s="188"/>
      <c r="P100" s="188"/>
      <c r="Q100" s="188"/>
      <c r="R100" s="188"/>
      <c r="S100" s="188"/>
      <c r="T100" s="280"/>
      <c r="AT100" s="176" t="s">
        <v>1326</v>
      </c>
      <c r="AU100" s="176" t="s">
        <v>1257</v>
      </c>
    </row>
    <row r="101" spans="2:65" s="186" customFormat="1" ht="16.5" customHeight="1">
      <c r="B101" s="187"/>
      <c r="C101" s="297" t="s">
        <v>1367</v>
      </c>
      <c r="D101" s="297" t="s">
        <v>1382</v>
      </c>
      <c r="E101" s="298" t="s">
        <v>1110</v>
      </c>
      <c r="F101" s="299" t="s">
        <v>1111</v>
      </c>
      <c r="G101" s="300" t="s">
        <v>1391</v>
      </c>
      <c r="H101" s="301">
        <v>2</v>
      </c>
      <c r="I101" s="95"/>
      <c r="J101" s="302">
        <f>ROUND(I101*H101,2)</f>
        <v>0</v>
      </c>
      <c r="K101" s="299" t="s">
        <v>1177</v>
      </c>
      <c r="L101" s="303"/>
      <c r="M101" s="304" t="s">
        <v>1177</v>
      </c>
      <c r="N101" s="305" t="s">
        <v>1219</v>
      </c>
      <c r="O101" s="188"/>
      <c r="P101" s="274">
        <f>O101*H101</f>
        <v>0</v>
      </c>
      <c r="Q101" s="274">
        <v>0</v>
      </c>
      <c r="R101" s="274">
        <f>Q101*H101</f>
        <v>0</v>
      </c>
      <c r="S101" s="274">
        <v>0</v>
      </c>
      <c r="T101" s="275">
        <f>S101*H101</f>
        <v>0</v>
      </c>
      <c r="AR101" s="176" t="s">
        <v>1357</v>
      </c>
      <c r="AT101" s="176" t="s">
        <v>1382</v>
      </c>
      <c r="AU101" s="176" t="s">
        <v>1257</v>
      </c>
      <c r="AY101" s="176" t="s">
        <v>1317</v>
      </c>
      <c r="BE101" s="276">
        <f>IF(N101="základní",J101,0)</f>
        <v>0</v>
      </c>
      <c r="BF101" s="276">
        <f>IF(N101="snížená",J101,0)</f>
        <v>0</v>
      </c>
      <c r="BG101" s="276">
        <f>IF(N101="zákl. přenesená",J101,0)</f>
        <v>0</v>
      </c>
      <c r="BH101" s="276">
        <f>IF(N101="sníž. přenesená",J101,0)</f>
        <v>0</v>
      </c>
      <c r="BI101" s="276">
        <f>IF(N101="nulová",J101,0)</f>
        <v>0</v>
      </c>
      <c r="BJ101" s="176" t="s">
        <v>1196</v>
      </c>
      <c r="BK101" s="276">
        <f>ROUND(I101*H101,2)</f>
        <v>0</v>
      </c>
      <c r="BL101" s="176" t="s">
        <v>1324</v>
      </c>
      <c r="BM101" s="176" t="s">
        <v>1367</v>
      </c>
    </row>
    <row r="102" spans="2:47" s="186" customFormat="1" ht="13.5">
      <c r="B102" s="187"/>
      <c r="D102" s="277" t="s">
        <v>1326</v>
      </c>
      <c r="F102" s="278" t="s">
        <v>1111</v>
      </c>
      <c r="I102" s="92"/>
      <c r="L102" s="187"/>
      <c r="M102" s="279"/>
      <c r="N102" s="188"/>
      <c r="O102" s="188"/>
      <c r="P102" s="188"/>
      <c r="Q102" s="188"/>
      <c r="R102" s="188"/>
      <c r="S102" s="188"/>
      <c r="T102" s="280"/>
      <c r="AT102" s="176" t="s">
        <v>1326</v>
      </c>
      <c r="AU102" s="176" t="s">
        <v>1257</v>
      </c>
    </row>
    <row r="103" spans="2:65" s="186" customFormat="1" ht="16.5" customHeight="1">
      <c r="B103" s="187"/>
      <c r="C103" s="297" t="s">
        <v>1371</v>
      </c>
      <c r="D103" s="297" t="s">
        <v>1382</v>
      </c>
      <c r="E103" s="298" t="s">
        <v>1112</v>
      </c>
      <c r="F103" s="299" t="s">
        <v>1113</v>
      </c>
      <c r="G103" s="300" t="s">
        <v>1391</v>
      </c>
      <c r="H103" s="301">
        <v>1</v>
      </c>
      <c r="I103" s="95"/>
      <c r="J103" s="302">
        <f>ROUND(I103*H103,2)</f>
        <v>0</v>
      </c>
      <c r="K103" s="299" t="s">
        <v>1323</v>
      </c>
      <c r="L103" s="303"/>
      <c r="M103" s="304" t="s">
        <v>1177</v>
      </c>
      <c r="N103" s="305" t="s">
        <v>1219</v>
      </c>
      <c r="O103" s="188"/>
      <c r="P103" s="274">
        <f>O103*H103</f>
        <v>0</v>
      </c>
      <c r="Q103" s="274">
        <v>5E-05</v>
      </c>
      <c r="R103" s="274">
        <f>Q103*H103</f>
        <v>5E-05</v>
      </c>
      <c r="S103" s="274">
        <v>0</v>
      </c>
      <c r="T103" s="275">
        <f>S103*H103</f>
        <v>0</v>
      </c>
      <c r="AR103" s="176" t="s">
        <v>1357</v>
      </c>
      <c r="AT103" s="176" t="s">
        <v>1382</v>
      </c>
      <c r="AU103" s="176" t="s">
        <v>1257</v>
      </c>
      <c r="AY103" s="176" t="s">
        <v>1317</v>
      </c>
      <c r="BE103" s="276">
        <f>IF(N103="základní",J103,0)</f>
        <v>0</v>
      </c>
      <c r="BF103" s="276">
        <f>IF(N103="snížená",J103,0)</f>
        <v>0</v>
      </c>
      <c r="BG103" s="276">
        <f>IF(N103="zákl. přenesená",J103,0)</f>
        <v>0</v>
      </c>
      <c r="BH103" s="276">
        <f>IF(N103="sníž. přenesená",J103,0)</f>
        <v>0</v>
      </c>
      <c r="BI103" s="276">
        <f>IF(N103="nulová",J103,0)</f>
        <v>0</v>
      </c>
      <c r="BJ103" s="176" t="s">
        <v>1196</v>
      </c>
      <c r="BK103" s="276">
        <f>ROUND(I103*H103,2)</f>
        <v>0</v>
      </c>
      <c r="BL103" s="176" t="s">
        <v>1324</v>
      </c>
      <c r="BM103" s="176" t="s">
        <v>1371</v>
      </c>
    </row>
    <row r="104" spans="2:47" s="186" customFormat="1" ht="13.5">
      <c r="B104" s="187"/>
      <c r="D104" s="277" t="s">
        <v>1326</v>
      </c>
      <c r="F104" s="278" t="s">
        <v>1114</v>
      </c>
      <c r="I104" s="92"/>
      <c r="L104" s="187"/>
      <c r="M104" s="279"/>
      <c r="N104" s="188"/>
      <c r="O104" s="188"/>
      <c r="P104" s="188"/>
      <c r="Q104" s="188"/>
      <c r="R104" s="188"/>
      <c r="S104" s="188"/>
      <c r="T104" s="280"/>
      <c r="AT104" s="176" t="s">
        <v>1326</v>
      </c>
      <c r="AU104" s="176" t="s">
        <v>1257</v>
      </c>
    </row>
    <row r="105" spans="2:65" s="186" customFormat="1" ht="16.5" customHeight="1">
      <c r="B105" s="187"/>
      <c r="C105" s="297" t="s">
        <v>1376</v>
      </c>
      <c r="D105" s="297" t="s">
        <v>1382</v>
      </c>
      <c r="E105" s="298" t="s">
        <v>1115</v>
      </c>
      <c r="F105" s="299" t="s">
        <v>1116</v>
      </c>
      <c r="G105" s="300" t="s">
        <v>1782</v>
      </c>
      <c r="H105" s="301">
        <v>1</v>
      </c>
      <c r="I105" s="95"/>
      <c r="J105" s="302">
        <f>ROUND(I105*H105,2)</f>
        <v>0</v>
      </c>
      <c r="K105" s="299" t="s">
        <v>1177</v>
      </c>
      <c r="L105" s="303"/>
      <c r="M105" s="304" t="s">
        <v>1177</v>
      </c>
      <c r="N105" s="305" t="s">
        <v>1219</v>
      </c>
      <c r="O105" s="188"/>
      <c r="P105" s="274">
        <f>O105*H105</f>
        <v>0</v>
      </c>
      <c r="Q105" s="274">
        <v>0</v>
      </c>
      <c r="R105" s="274">
        <f>Q105*H105</f>
        <v>0</v>
      </c>
      <c r="S105" s="274">
        <v>0</v>
      </c>
      <c r="T105" s="275">
        <f>S105*H105</f>
        <v>0</v>
      </c>
      <c r="AR105" s="176" t="s">
        <v>1357</v>
      </c>
      <c r="AT105" s="176" t="s">
        <v>1382</v>
      </c>
      <c r="AU105" s="176" t="s">
        <v>1257</v>
      </c>
      <c r="AY105" s="176" t="s">
        <v>1317</v>
      </c>
      <c r="BE105" s="276">
        <f>IF(N105="základní",J105,0)</f>
        <v>0</v>
      </c>
      <c r="BF105" s="276">
        <f>IF(N105="snížená",J105,0)</f>
        <v>0</v>
      </c>
      <c r="BG105" s="276">
        <f>IF(N105="zákl. přenesená",J105,0)</f>
        <v>0</v>
      </c>
      <c r="BH105" s="276">
        <f>IF(N105="sníž. přenesená",J105,0)</f>
        <v>0</v>
      </c>
      <c r="BI105" s="276">
        <f>IF(N105="nulová",J105,0)</f>
        <v>0</v>
      </c>
      <c r="BJ105" s="176" t="s">
        <v>1196</v>
      </c>
      <c r="BK105" s="276">
        <f>ROUND(I105*H105,2)</f>
        <v>0</v>
      </c>
      <c r="BL105" s="176" t="s">
        <v>1324</v>
      </c>
      <c r="BM105" s="176" t="s">
        <v>1376</v>
      </c>
    </row>
    <row r="106" spans="2:47" s="186" customFormat="1" ht="13.5">
      <c r="B106" s="187"/>
      <c r="D106" s="277" t="s">
        <v>1326</v>
      </c>
      <c r="F106" s="278" t="s">
        <v>1116</v>
      </c>
      <c r="I106" s="92"/>
      <c r="L106" s="187"/>
      <c r="M106" s="279"/>
      <c r="N106" s="188"/>
      <c r="O106" s="188"/>
      <c r="P106" s="188"/>
      <c r="Q106" s="188"/>
      <c r="R106" s="188"/>
      <c r="S106" s="188"/>
      <c r="T106" s="280"/>
      <c r="AT106" s="176" t="s">
        <v>1326</v>
      </c>
      <c r="AU106" s="176" t="s">
        <v>1257</v>
      </c>
    </row>
    <row r="107" spans="2:65" s="186" customFormat="1" ht="16.5" customHeight="1">
      <c r="B107" s="187"/>
      <c r="C107" s="297" t="s">
        <v>1381</v>
      </c>
      <c r="D107" s="297" t="s">
        <v>1382</v>
      </c>
      <c r="E107" s="298" t="s">
        <v>1117</v>
      </c>
      <c r="F107" s="299" t="s">
        <v>1118</v>
      </c>
      <c r="G107" s="300" t="s">
        <v>1391</v>
      </c>
      <c r="H107" s="301">
        <v>1</v>
      </c>
      <c r="I107" s="95"/>
      <c r="J107" s="302">
        <f>ROUND(I107*H107,2)</f>
        <v>0</v>
      </c>
      <c r="K107" s="299" t="s">
        <v>1177</v>
      </c>
      <c r="L107" s="303"/>
      <c r="M107" s="304" t="s">
        <v>1177</v>
      </c>
      <c r="N107" s="305" t="s">
        <v>1219</v>
      </c>
      <c r="O107" s="188"/>
      <c r="P107" s="274">
        <f>O107*H107</f>
        <v>0</v>
      </c>
      <c r="Q107" s="274">
        <v>0</v>
      </c>
      <c r="R107" s="274">
        <f>Q107*H107</f>
        <v>0</v>
      </c>
      <c r="S107" s="274">
        <v>0</v>
      </c>
      <c r="T107" s="275">
        <f>S107*H107</f>
        <v>0</v>
      </c>
      <c r="AR107" s="176" t="s">
        <v>1357</v>
      </c>
      <c r="AT107" s="176" t="s">
        <v>1382</v>
      </c>
      <c r="AU107" s="176" t="s">
        <v>1257</v>
      </c>
      <c r="AY107" s="176" t="s">
        <v>1317</v>
      </c>
      <c r="BE107" s="276">
        <f>IF(N107="základní",J107,0)</f>
        <v>0</v>
      </c>
      <c r="BF107" s="276">
        <f>IF(N107="snížená",J107,0)</f>
        <v>0</v>
      </c>
      <c r="BG107" s="276">
        <f>IF(N107="zákl. přenesená",J107,0)</f>
        <v>0</v>
      </c>
      <c r="BH107" s="276">
        <f>IF(N107="sníž. přenesená",J107,0)</f>
        <v>0</v>
      </c>
      <c r="BI107" s="276">
        <f>IF(N107="nulová",J107,0)</f>
        <v>0</v>
      </c>
      <c r="BJ107" s="176" t="s">
        <v>1196</v>
      </c>
      <c r="BK107" s="276">
        <f>ROUND(I107*H107,2)</f>
        <v>0</v>
      </c>
      <c r="BL107" s="176" t="s">
        <v>1324</v>
      </c>
      <c r="BM107" s="176" t="s">
        <v>1381</v>
      </c>
    </row>
    <row r="108" spans="2:47" s="186" customFormat="1" ht="13.5">
      <c r="B108" s="187"/>
      <c r="D108" s="277" t="s">
        <v>1326</v>
      </c>
      <c r="F108" s="278" t="s">
        <v>1118</v>
      </c>
      <c r="I108" s="92"/>
      <c r="L108" s="187"/>
      <c r="M108" s="279"/>
      <c r="N108" s="188"/>
      <c r="O108" s="188"/>
      <c r="P108" s="188"/>
      <c r="Q108" s="188"/>
      <c r="R108" s="188"/>
      <c r="S108" s="188"/>
      <c r="T108" s="280"/>
      <c r="AT108" s="176" t="s">
        <v>1326</v>
      </c>
      <c r="AU108" s="176" t="s">
        <v>1257</v>
      </c>
    </row>
    <row r="109" spans="2:65" s="186" customFormat="1" ht="16.5" customHeight="1">
      <c r="B109" s="187"/>
      <c r="C109" s="297" t="s">
        <v>1183</v>
      </c>
      <c r="D109" s="297" t="s">
        <v>1382</v>
      </c>
      <c r="E109" s="298" t="s">
        <v>1119</v>
      </c>
      <c r="F109" s="299" t="s">
        <v>1120</v>
      </c>
      <c r="G109" s="300" t="s">
        <v>1391</v>
      </c>
      <c r="H109" s="301">
        <v>1</v>
      </c>
      <c r="I109" s="95"/>
      <c r="J109" s="302">
        <f>ROUND(I109*H109,2)</f>
        <v>0</v>
      </c>
      <c r="K109" s="299" t="s">
        <v>1177</v>
      </c>
      <c r="L109" s="303"/>
      <c r="M109" s="304" t="s">
        <v>1177</v>
      </c>
      <c r="N109" s="305" t="s">
        <v>1219</v>
      </c>
      <c r="O109" s="188"/>
      <c r="P109" s="274">
        <f>O109*H109</f>
        <v>0</v>
      </c>
      <c r="Q109" s="274">
        <v>0</v>
      </c>
      <c r="R109" s="274">
        <f>Q109*H109</f>
        <v>0</v>
      </c>
      <c r="S109" s="274">
        <v>0</v>
      </c>
      <c r="T109" s="275">
        <f>S109*H109</f>
        <v>0</v>
      </c>
      <c r="AR109" s="176" t="s">
        <v>1357</v>
      </c>
      <c r="AT109" s="176" t="s">
        <v>1382</v>
      </c>
      <c r="AU109" s="176" t="s">
        <v>1257</v>
      </c>
      <c r="AY109" s="176" t="s">
        <v>1317</v>
      </c>
      <c r="BE109" s="276">
        <f>IF(N109="základní",J109,0)</f>
        <v>0</v>
      </c>
      <c r="BF109" s="276">
        <f>IF(N109="snížená",J109,0)</f>
        <v>0</v>
      </c>
      <c r="BG109" s="276">
        <f>IF(N109="zákl. přenesená",J109,0)</f>
        <v>0</v>
      </c>
      <c r="BH109" s="276">
        <f>IF(N109="sníž. přenesená",J109,0)</f>
        <v>0</v>
      </c>
      <c r="BI109" s="276">
        <f>IF(N109="nulová",J109,0)</f>
        <v>0</v>
      </c>
      <c r="BJ109" s="176" t="s">
        <v>1196</v>
      </c>
      <c r="BK109" s="276">
        <f>ROUND(I109*H109,2)</f>
        <v>0</v>
      </c>
      <c r="BL109" s="176" t="s">
        <v>1324</v>
      </c>
      <c r="BM109" s="176" t="s">
        <v>1183</v>
      </c>
    </row>
    <row r="110" spans="2:47" s="186" customFormat="1" ht="13.5">
      <c r="B110" s="187"/>
      <c r="D110" s="277" t="s">
        <v>1326</v>
      </c>
      <c r="F110" s="278" t="s">
        <v>1120</v>
      </c>
      <c r="I110" s="92"/>
      <c r="L110" s="187"/>
      <c r="M110" s="279"/>
      <c r="N110" s="188"/>
      <c r="O110" s="188"/>
      <c r="P110" s="188"/>
      <c r="Q110" s="188"/>
      <c r="R110" s="188"/>
      <c r="S110" s="188"/>
      <c r="T110" s="280"/>
      <c r="AT110" s="176" t="s">
        <v>1326</v>
      </c>
      <c r="AU110" s="176" t="s">
        <v>1257</v>
      </c>
    </row>
    <row r="111" spans="2:65" s="186" customFormat="1" ht="16.5" customHeight="1">
      <c r="B111" s="187"/>
      <c r="C111" s="297" t="s">
        <v>1393</v>
      </c>
      <c r="D111" s="297" t="s">
        <v>1382</v>
      </c>
      <c r="E111" s="298" t="s">
        <v>1121</v>
      </c>
      <c r="F111" s="299" t="s">
        <v>1122</v>
      </c>
      <c r="G111" s="300" t="s">
        <v>1391</v>
      </c>
      <c r="H111" s="301">
        <v>1</v>
      </c>
      <c r="I111" s="95"/>
      <c r="J111" s="302">
        <f>ROUND(I111*H111,2)</f>
        <v>0</v>
      </c>
      <c r="K111" s="299" t="s">
        <v>1177</v>
      </c>
      <c r="L111" s="303"/>
      <c r="M111" s="304" t="s">
        <v>1177</v>
      </c>
      <c r="N111" s="305" t="s">
        <v>1219</v>
      </c>
      <c r="O111" s="188"/>
      <c r="P111" s="274">
        <f>O111*H111</f>
        <v>0</v>
      </c>
      <c r="Q111" s="274">
        <v>0</v>
      </c>
      <c r="R111" s="274">
        <f>Q111*H111</f>
        <v>0</v>
      </c>
      <c r="S111" s="274">
        <v>0</v>
      </c>
      <c r="T111" s="275">
        <f>S111*H111</f>
        <v>0</v>
      </c>
      <c r="AR111" s="176" t="s">
        <v>1357</v>
      </c>
      <c r="AT111" s="176" t="s">
        <v>1382</v>
      </c>
      <c r="AU111" s="176" t="s">
        <v>1257</v>
      </c>
      <c r="AY111" s="176" t="s">
        <v>1317</v>
      </c>
      <c r="BE111" s="276">
        <f>IF(N111="základní",J111,0)</f>
        <v>0</v>
      </c>
      <c r="BF111" s="276">
        <f>IF(N111="snížená",J111,0)</f>
        <v>0</v>
      </c>
      <c r="BG111" s="276">
        <f>IF(N111="zákl. přenesená",J111,0)</f>
        <v>0</v>
      </c>
      <c r="BH111" s="276">
        <f>IF(N111="sníž. přenesená",J111,0)</f>
        <v>0</v>
      </c>
      <c r="BI111" s="276">
        <f>IF(N111="nulová",J111,0)</f>
        <v>0</v>
      </c>
      <c r="BJ111" s="176" t="s">
        <v>1196</v>
      </c>
      <c r="BK111" s="276">
        <f>ROUND(I111*H111,2)</f>
        <v>0</v>
      </c>
      <c r="BL111" s="176" t="s">
        <v>1324</v>
      </c>
      <c r="BM111" s="176" t="s">
        <v>1393</v>
      </c>
    </row>
    <row r="112" spans="2:47" s="186" customFormat="1" ht="13.5">
      <c r="B112" s="187"/>
      <c r="D112" s="277" t="s">
        <v>1326</v>
      </c>
      <c r="F112" s="278" t="s">
        <v>1122</v>
      </c>
      <c r="I112" s="92"/>
      <c r="L112" s="187"/>
      <c r="M112" s="279"/>
      <c r="N112" s="188"/>
      <c r="O112" s="188"/>
      <c r="P112" s="188"/>
      <c r="Q112" s="188"/>
      <c r="R112" s="188"/>
      <c r="S112" s="188"/>
      <c r="T112" s="280"/>
      <c r="AT112" s="176" t="s">
        <v>1326</v>
      </c>
      <c r="AU112" s="176" t="s">
        <v>1257</v>
      </c>
    </row>
    <row r="113" spans="2:65" s="186" customFormat="1" ht="16.5" customHeight="1">
      <c r="B113" s="187"/>
      <c r="C113" s="297" t="s">
        <v>1397</v>
      </c>
      <c r="D113" s="297" t="s">
        <v>1382</v>
      </c>
      <c r="E113" s="298" t="s">
        <v>1123</v>
      </c>
      <c r="F113" s="299" t="s">
        <v>1124</v>
      </c>
      <c r="G113" s="300" t="s">
        <v>1391</v>
      </c>
      <c r="H113" s="301">
        <v>1</v>
      </c>
      <c r="I113" s="95"/>
      <c r="J113" s="302">
        <f>ROUND(I113*H113,2)</f>
        <v>0</v>
      </c>
      <c r="K113" s="299" t="s">
        <v>1177</v>
      </c>
      <c r="L113" s="303"/>
      <c r="M113" s="304" t="s">
        <v>1177</v>
      </c>
      <c r="N113" s="305" t="s">
        <v>1219</v>
      </c>
      <c r="O113" s="188"/>
      <c r="P113" s="274">
        <f>O113*H113</f>
        <v>0</v>
      </c>
      <c r="Q113" s="274">
        <v>0</v>
      </c>
      <c r="R113" s="274">
        <f>Q113*H113</f>
        <v>0</v>
      </c>
      <c r="S113" s="274">
        <v>0</v>
      </c>
      <c r="T113" s="275">
        <f>S113*H113</f>
        <v>0</v>
      </c>
      <c r="AR113" s="176" t="s">
        <v>1357</v>
      </c>
      <c r="AT113" s="176" t="s">
        <v>1382</v>
      </c>
      <c r="AU113" s="176" t="s">
        <v>1257</v>
      </c>
      <c r="AY113" s="176" t="s">
        <v>1317</v>
      </c>
      <c r="BE113" s="276">
        <f>IF(N113="základní",J113,0)</f>
        <v>0</v>
      </c>
      <c r="BF113" s="276">
        <f>IF(N113="snížená",J113,0)</f>
        <v>0</v>
      </c>
      <c r="BG113" s="276">
        <f>IF(N113="zákl. přenesená",J113,0)</f>
        <v>0</v>
      </c>
      <c r="BH113" s="276">
        <f>IF(N113="sníž. přenesená",J113,0)</f>
        <v>0</v>
      </c>
      <c r="BI113" s="276">
        <f>IF(N113="nulová",J113,0)</f>
        <v>0</v>
      </c>
      <c r="BJ113" s="176" t="s">
        <v>1196</v>
      </c>
      <c r="BK113" s="276">
        <f>ROUND(I113*H113,2)</f>
        <v>0</v>
      </c>
      <c r="BL113" s="176" t="s">
        <v>1324</v>
      </c>
      <c r="BM113" s="176" t="s">
        <v>1397</v>
      </c>
    </row>
    <row r="114" spans="2:47" s="186" customFormat="1" ht="13.5">
      <c r="B114" s="187"/>
      <c r="D114" s="277" t="s">
        <v>1326</v>
      </c>
      <c r="F114" s="278" t="s">
        <v>1124</v>
      </c>
      <c r="I114" s="92"/>
      <c r="L114" s="187"/>
      <c r="M114" s="279"/>
      <c r="N114" s="188"/>
      <c r="O114" s="188"/>
      <c r="P114" s="188"/>
      <c r="Q114" s="188"/>
      <c r="R114" s="188"/>
      <c r="S114" s="188"/>
      <c r="T114" s="280"/>
      <c r="AT114" s="176" t="s">
        <v>1326</v>
      </c>
      <c r="AU114" s="176" t="s">
        <v>1257</v>
      </c>
    </row>
    <row r="115" spans="2:65" s="186" customFormat="1" ht="16.5" customHeight="1">
      <c r="B115" s="187"/>
      <c r="C115" s="297" t="s">
        <v>1404</v>
      </c>
      <c r="D115" s="297" t="s">
        <v>1382</v>
      </c>
      <c r="E115" s="298" t="s">
        <v>1125</v>
      </c>
      <c r="F115" s="299" t="s">
        <v>1126</v>
      </c>
      <c r="G115" s="300" t="s">
        <v>1391</v>
      </c>
      <c r="H115" s="301">
        <v>1</v>
      </c>
      <c r="I115" s="95"/>
      <c r="J115" s="302">
        <f>ROUND(I115*H115,2)</f>
        <v>0</v>
      </c>
      <c r="K115" s="299" t="s">
        <v>1177</v>
      </c>
      <c r="L115" s="303"/>
      <c r="M115" s="304" t="s">
        <v>1177</v>
      </c>
      <c r="N115" s="305" t="s">
        <v>1219</v>
      </c>
      <c r="O115" s="188"/>
      <c r="P115" s="274">
        <f>O115*H115</f>
        <v>0</v>
      </c>
      <c r="Q115" s="274">
        <v>0</v>
      </c>
      <c r="R115" s="274">
        <f>Q115*H115</f>
        <v>0</v>
      </c>
      <c r="S115" s="274">
        <v>0</v>
      </c>
      <c r="T115" s="275">
        <f>S115*H115</f>
        <v>0</v>
      </c>
      <c r="AR115" s="176" t="s">
        <v>1357</v>
      </c>
      <c r="AT115" s="176" t="s">
        <v>1382</v>
      </c>
      <c r="AU115" s="176" t="s">
        <v>1257</v>
      </c>
      <c r="AY115" s="176" t="s">
        <v>1317</v>
      </c>
      <c r="BE115" s="276">
        <f>IF(N115="základní",J115,0)</f>
        <v>0</v>
      </c>
      <c r="BF115" s="276">
        <f>IF(N115="snížená",J115,0)</f>
        <v>0</v>
      </c>
      <c r="BG115" s="276">
        <f>IF(N115="zákl. přenesená",J115,0)</f>
        <v>0</v>
      </c>
      <c r="BH115" s="276">
        <f>IF(N115="sníž. přenesená",J115,0)</f>
        <v>0</v>
      </c>
      <c r="BI115" s="276">
        <f>IF(N115="nulová",J115,0)</f>
        <v>0</v>
      </c>
      <c r="BJ115" s="176" t="s">
        <v>1196</v>
      </c>
      <c r="BK115" s="276">
        <f>ROUND(I115*H115,2)</f>
        <v>0</v>
      </c>
      <c r="BL115" s="176" t="s">
        <v>1324</v>
      </c>
      <c r="BM115" s="176" t="s">
        <v>1404</v>
      </c>
    </row>
    <row r="116" spans="2:47" s="186" customFormat="1" ht="13.5">
      <c r="B116" s="187"/>
      <c r="D116" s="277" t="s">
        <v>1326</v>
      </c>
      <c r="F116" s="278" t="s">
        <v>1126</v>
      </c>
      <c r="I116" s="92"/>
      <c r="L116" s="187"/>
      <c r="M116" s="279"/>
      <c r="N116" s="188"/>
      <c r="O116" s="188"/>
      <c r="P116" s="188"/>
      <c r="Q116" s="188"/>
      <c r="R116" s="188"/>
      <c r="S116" s="188"/>
      <c r="T116" s="280"/>
      <c r="AT116" s="176" t="s">
        <v>1326</v>
      </c>
      <c r="AU116" s="176" t="s">
        <v>1257</v>
      </c>
    </row>
    <row r="117" spans="2:65" s="186" customFormat="1" ht="16.5" customHeight="1">
      <c r="B117" s="187"/>
      <c r="C117" s="297" t="s">
        <v>1410</v>
      </c>
      <c r="D117" s="297" t="s">
        <v>1382</v>
      </c>
      <c r="E117" s="298" t="s">
        <v>1127</v>
      </c>
      <c r="F117" s="299" t="s">
        <v>1128</v>
      </c>
      <c r="G117" s="300" t="s">
        <v>1391</v>
      </c>
      <c r="H117" s="301">
        <v>1</v>
      </c>
      <c r="I117" s="95"/>
      <c r="J117" s="302">
        <f>ROUND(I117*H117,2)</f>
        <v>0</v>
      </c>
      <c r="K117" s="299" t="s">
        <v>1177</v>
      </c>
      <c r="L117" s="303"/>
      <c r="M117" s="304" t="s">
        <v>1177</v>
      </c>
      <c r="N117" s="305" t="s">
        <v>1219</v>
      </c>
      <c r="O117" s="188"/>
      <c r="P117" s="274">
        <f>O117*H117</f>
        <v>0</v>
      </c>
      <c r="Q117" s="274">
        <v>0</v>
      </c>
      <c r="R117" s="274">
        <f>Q117*H117</f>
        <v>0</v>
      </c>
      <c r="S117" s="274">
        <v>0</v>
      </c>
      <c r="T117" s="275">
        <f>S117*H117</f>
        <v>0</v>
      </c>
      <c r="AR117" s="176" t="s">
        <v>1357</v>
      </c>
      <c r="AT117" s="176" t="s">
        <v>1382</v>
      </c>
      <c r="AU117" s="176" t="s">
        <v>1257</v>
      </c>
      <c r="AY117" s="176" t="s">
        <v>1317</v>
      </c>
      <c r="BE117" s="276">
        <f>IF(N117="základní",J117,0)</f>
        <v>0</v>
      </c>
      <c r="BF117" s="276">
        <f>IF(N117="snížená",J117,0)</f>
        <v>0</v>
      </c>
      <c r="BG117" s="276">
        <f>IF(N117="zákl. přenesená",J117,0)</f>
        <v>0</v>
      </c>
      <c r="BH117" s="276">
        <f>IF(N117="sníž. přenesená",J117,0)</f>
        <v>0</v>
      </c>
      <c r="BI117" s="276">
        <f>IF(N117="nulová",J117,0)</f>
        <v>0</v>
      </c>
      <c r="BJ117" s="176" t="s">
        <v>1196</v>
      </c>
      <c r="BK117" s="276">
        <f>ROUND(I117*H117,2)</f>
        <v>0</v>
      </c>
      <c r="BL117" s="176" t="s">
        <v>1324</v>
      </c>
      <c r="BM117" s="176" t="s">
        <v>1410</v>
      </c>
    </row>
    <row r="118" spans="2:47" s="186" customFormat="1" ht="13.5">
      <c r="B118" s="187"/>
      <c r="D118" s="277" t="s">
        <v>1326</v>
      </c>
      <c r="F118" s="278" t="s">
        <v>1128</v>
      </c>
      <c r="I118" s="92"/>
      <c r="L118" s="187"/>
      <c r="M118" s="279"/>
      <c r="N118" s="188"/>
      <c r="O118" s="188"/>
      <c r="P118" s="188"/>
      <c r="Q118" s="188"/>
      <c r="R118" s="188"/>
      <c r="S118" s="188"/>
      <c r="T118" s="280"/>
      <c r="AT118" s="176" t="s">
        <v>1326</v>
      </c>
      <c r="AU118" s="176" t="s">
        <v>1257</v>
      </c>
    </row>
    <row r="119" spans="2:65" s="186" customFormat="1" ht="16.5" customHeight="1">
      <c r="B119" s="187"/>
      <c r="C119" s="297" t="s">
        <v>1415</v>
      </c>
      <c r="D119" s="297" t="s">
        <v>1382</v>
      </c>
      <c r="E119" s="298" t="s">
        <v>1129</v>
      </c>
      <c r="F119" s="299" t="s">
        <v>1130</v>
      </c>
      <c r="G119" s="300" t="s">
        <v>1391</v>
      </c>
      <c r="H119" s="301">
        <v>1</v>
      </c>
      <c r="I119" s="95"/>
      <c r="J119" s="302">
        <f>ROUND(I119*H119,2)</f>
        <v>0</v>
      </c>
      <c r="K119" s="299" t="s">
        <v>1177</v>
      </c>
      <c r="L119" s="303"/>
      <c r="M119" s="304" t="s">
        <v>1177</v>
      </c>
      <c r="N119" s="305" t="s">
        <v>1219</v>
      </c>
      <c r="O119" s="188"/>
      <c r="P119" s="274">
        <f>O119*H119</f>
        <v>0</v>
      </c>
      <c r="Q119" s="274">
        <v>0</v>
      </c>
      <c r="R119" s="274">
        <f>Q119*H119</f>
        <v>0</v>
      </c>
      <c r="S119" s="274">
        <v>0</v>
      </c>
      <c r="T119" s="275">
        <f>S119*H119</f>
        <v>0</v>
      </c>
      <c r="AR119" s="176" t="s">
        <v>1357</v>
      </c>
      <c r="AT119" s="176" t="s">
        <v>1382</v>
      </c>
      <c r="AU119" s="176" t="s">
        <v>1257</v>
      </c>
      <c r="AY119" s="176" t="s">
        <v>1317</v>
      </c>
      <c r="BE119" s="276">
        <f>IF(N119="základní",J119,0)</f>
        <v>0</v>
      </c>
      <c r="BF119" s="276">
        <f>IF(N119="snížená",J119,0)</f>
        <v>0</v>
      </c>
      <c r="BG119" s="276">
        <f>IF(N119="zákl. přenesená",J119,0)</f>
        <v>0</v>
      </c>
      <c r="BH119" s="276">
        <f>IF(N119="sníž. přenesená",J119,0)</f>
        <v>0</v>
      </c>
      <c r="BI119" s="276">
        <f>IF(N119="nulová",J119,0)</f>
        <v>0</v>
      </c>
      <c r="BJ119" s="176" t="s">
        <v>1196</v>
      </c>
      <c r="BK119" s="276">
        <f>ROUND(I119*H119,2)</f>
        <v>0</v>
      </c>
      <c r="BL119" s="176" t="s">
        <v>1324</v>
      </c>
      <c r="BM119" s="176" t="s">
        <v>1415</v>
      </c>
    </row>
    <row r="120" spans="2:47" s="186" customFormat="1" ht="13.5">
      <c r="B120" s="187"/>
      <c r="D120" s="277" t="s">
        <v>1326</v>
      </c>
      <c r="F120" s="278" t="s">
        <v>1130</v>
      </c>
      <c r="I120" s="92"/>
      <c r="L120" s="187"/>
      <c r="M120" s="279"/>
      <c r="N120" s="188"/>
      <c r="O120" s="188"/>
      <c r="P120" s="188"/>
      <c r="Q120" s="188"/>
      <c r="R120" s="188"/>
      <c r="S120" s="188"/>
      <c r="T120" s="280"/>
      <c r="AT120" s="176" t="s">
        <v>1326</v>
      </c>
      <c r="AU120" s="176" t="s">
        <v>1257</v>
      </c>
    </row>
    <row r="121" spans="2:65" s="186" customFormat="1" ht="25.5" customHeight="1">
      <c r="B121" s="187"/>
      <c r="C121" s="297" t="s">
        <v>1182</v>
      </c>
      <c r="D121" s="297" t="s">
        <v>1382</v>
      </c>
      <c r="E121" s="298" t="s">
        <v>1131</v>
      </c>
      <c r="F121" s="299" t="s">
        <v>1132</v>
      </c>
      <c r="G121" s="300" t="s">
        <v>1391</v>
      </c>
      <c r="H121" s="301">
        <v>1</v>
      </c>
      <c r="I121" s="95"/>
      <c r="J121" s="302">
        <f>ROUND(I121*H121,2)</f>
        <v>0</v>
      </c>
      <c r="K121" s="299" t="s">
        <v>1323</v>
      </c>
      <c r="L121" s="303"/>
      <c r="M121" s="304" t="s">
        <v>1177</v>
      </c>
      <c r="N121" s="305" t="s">
        <v>1219</v>
      </c>
      <c r="O121" s="188"/>
      <c r="P121" s="274">
        <f>O121*H121</f>
        <v>0</v>
      </c>
      <c r="Q121" s="274">
        <v>0.00399</v>
      </c>
      <c r="R121" s="274">
        <f>Q121*H121</f>
        <v>0.00399</v>
      </c>
      <c r="S121" s="274">
        <v>0</v>
      </c>
      <c r="T121" s="275">
        <f>S121*H121</f>
        <v>0</v>
      </c>
      <c r="AR121" s="176" t="s">
        <v>1357</v>
      </c>
      <c r="AT121" s="176" t="s">
        <v>1382</v>
      </c>
      <c r="AU121" s="176" t="s">
        <v>1257</v>
      </c>
      <c r="AY121" s="176" t="s">
        <v>1317</v>
      </c>
      <c r="BE121" s="276">
        <f>IF(N121="základní",J121,0)</f>
        <v>0</v>
      </c>
      <c r="BF121" s="276">
        <f>IF(N121="snížená",J121,0)</f>
        <v>0</v>
      </c>
      <c r="BG121" s="276">
        <f>IF(N121="zákl. přenesená",J121,0)</f>
        <v>0</v>
      </c>
      <c r="BH121" s="276">
        <f>IF(N121="sníž. přenesená",J121,0)</f>
        <v>0</v>
      </c>
      <c r="BI121" s="276">
        <f>IF(N121="nulová",J121,0)</f>
        <v>0</v>
      </c>
      <c r="BJ121" s="176" t="s">
        <v>1196</v>
      </c>
      <c r="BK121" s="276">
        <f>ROUND(I121*H121,2)</f>
        <v>0</v>
      </c>
      <c r="BL121" s="176" t="s">
        <v>1324</v>
      </c>
      <c r="BM121" s="176" t="s">
        <v>1182</v>
      </c>
    </row>
    <row r="122" spans="2:47" s="186" customFormat="1" ht="13.5">
      <c r="B122" s="187"/>
      <c r="D122" s="277" t="s">
        <v>1326</v>
      </c>
      <c r="F122" s="278" t="s">
        <v>1133</v>
      </c>
      <c r="I122" s="92"/>
      <c r="L122" s="187"/>
      <c r="M122" s="279"/>
      <c r="N122" s="188"/>
      <c r="O122" s="188"/>
      <c r="P122" s="188"/>
      <c r="Q122" s="188"/>
      <c r="R122" s="188"/>
      <c r="S122" s="188"/>
      <c r="T122" s="280"/>
      <c r="AT122" s="176" t="s">
        <v>1326</v>
      </c>
      <c r="AU122" s="176" t="s">
        <v>1257</v>
      </c>
    </row>
    <row r="123" spans="2:65" s="186" customFormat="1" ht="25.5" customHeight="1">
      <c r="B123" s="187"/>
      <c r="C123" s="297" t="s">
        <v>1422</v>
      </c>
      <c r="D123" s="297" t="s">
        <v>1382</v>
      </c>
      <c r="E123" s="298" t="s">
        <v>1134</v>
      </c>
      <c r="F123" s="299" t="s">
        <v>1135</v>
      </c>
      <c r="G123" s="300" t="s">
        <v>1391</v>
      </c>
      <c r="H123" s="301">
        <v>1</v>
      </c>
      <c r="I123" s="95"/>
      <c r="J123" s="302">
        <f>ROUND(I123*H123,2)</f>
        <v>0</v>
      </c>
      <c r="K123" s="299" t="s">
        <v>1323</v>
      </c>
      <c r="L123" s="303"/>
      <c r="M123" s="304" t="s">
        <v>1177</v>
      </c>
      <c r="N123" s="305" t="s">
        <v>1219</v>
      </c>
      <c r="O123" s="188"/>
      <c r="P123" s="274">
        <f>O123*H123</f>
        <v>0</v>
      </c>
      <c r="Q123" s="274">
        <v>2E-05</v>
      </c>
      <c r="R123" s="274">
        <f>Q123*H123</f>
        <v>2E-05</v>
      </c>
      <c r="S123" s="274">
        <v>0</v>
      </c>
      <c r="T123" s="275">
        <f>S123*H123</f>
        <v>0</v>
      </c>
      <c r="AR123" s="176" t="s">
        <v>1357</v>
      </c>
      <c r="AT123" s="176" t="s">
        <v>1382</v>
      </c>
      <c r="AU123" s="176" t="s">
        <v>1257</v>
      </c>
      <c r="AY123" s="176" t="s">
        <v>1317</v>
      </c>
      <c r="BE123" s="276">
        <f>IF(N123="základní",J123,0)</f>
        <v>0</v>
      </c>
      <c r="BF123" s="276">
        <f>IF(N123="snížená",J123,0)</f>
        <v>0</v>
      </c>
      <c r="BG123" s="276">
        <f>IF(N123="zákl. přenesená",J123,0)</f>
        <v>0</v>
      </c>
      <c r="BH123" s="276">
        <f>IF(N123="sníž. přenesená",J123,0)</f>
        <v>0</v>
      </c>
      <c r="BI123" s="276">
        <f>IF(N123="nulová",J123,0)</f>
        <v>0</v>
      </c>
      <c r="BJ123" s="176" t="s">
        <v>1196</v>
      </c>
      <c r="BK123" s="276">
        <f>ROUND(I123*H123,2)</f>
        <v>0</v>
      </c>
      <c r="BL123" s="176" t="s">
        <v>1324</v>
      </c>
      <c r="BM123" s="176" t="s">
        <v>1422</v>
      </c>
    </row>
    <row r="124" spans="2:47" s="186" customFormat="1" ht="13.5">
      <c r="B124" s="187"/>
      <c r="D124" s="277" t="s">
        <v>1326</v>
      </c>
      <c r="F124" s="278" t="s">
        <v>1136</v>
      </c>
      <c r="I124" s="92"/>
      <c r="L124" s="187"/>
      <c r="M124" s="279"/>
      <c r="N124" s="188"/>
      <c r="O124" s="188"/>
      <c r="P124" s="188"/>
      <c r="Q124" s="188"/>
      <c r="R124" s="188"/>
      <c r="S124" s="188"/>
      <c r="T124" s="280"/>
      <c r="AT124" s="176" t="s">
        <v>1326</v>
      </c>
      <c r="AU124" s="176" t="s">
        <v>1257</v>
      </c>
    </row>
    <row r="125" spans="2:65" s="186" customFormat="1" ht="16.5" customHeight="1">
      <c r="B125" s="187"/>
      <c r="C125" s="297" t="s">
        <v>1426</v>
      </c>
      <c r="D125" s="297" t="s">
        <v>1382</v>
      </c>
      <c r="E125" s="298" t="s">
        <v>1137</v>
      </c>
      <c r="F125" s="299" t="s">
        <v>1138</v>
      </c>
      <c r="G125" s="300" t="s">
        <v>1391</v>
      </c>
      <c r="H125" s="301">
        <v>2</v>
      </c>
      <c r="I125" s="95"/>
      <c r="J125" s="302">
        <f>ROUND(I125*H125,2)</f>
        <v>0</v>
      </c>
      <c r="K125" s="299" t="s">
        <v>1177</v>
      </c>
      <c r="L125" s="303"/>
      <c r="M125" s="304" t="s">
        <v>1177</v>
      </c>
      <c r="N125" s="305" t="s">
        <v>1219</v>
      </c>
      <c r="O125" s="188"/>
      <c r="P125" s="274">
        <f>O125*H125</f>
        <v>0</v>
      </c>
      <c r="Q125" s="274">
        <v>0</v>
      </c>
      <c r="R125" s="274">
        <f>Q125*H125</f>
        <v>0</v>
      </c>
      <c r="S125" s="274">
        <v>0</v>
      </c>
      <c r="T125" s="275">
        <f>S125*H125</f>
        <v>0</v>
      </c>
      <c r="AR125" s="176" t="s">
        <v>1357</v>
      </c>
      <c r="AT125" s="176" t="s">
        <v>1382</v>
      </c>
      <c r="AU125" s="176" t="s">
        <v>1257</v>
      </c>
      <c r="AY125" s="176" t="s">
        <v>1317</v>
      </c>
      <c r="BE125" s="276">
        <f>IF(N125="základní",J125,0)</f>
        <v>0</v>
      </c>
      <c r="BF125" s="276">
        <f>IF(N125="snížená",J125,0)</f>
        <v>0</v>
      </c>
      <c r="BG125" s="276">
        <f>IF(N125="zákl. přenesená",J125,0)</f>
        <v>0</v>
      </c>
      <c r="BH125" s="276">
        <f>IF(N125="sníž. přenesená",J125,0)</f>
        <v>0</v>
      </c>
      <c r="BI125" s="276">
        <f>IF(N125="nulová",J125,0)</f>
        <v>0</v>
      </c>
      <c r="BJ125" s="176" t="s">
        <v>1196</v>
      </c>
      <c r="BK125" s="276">
        <f>ROUND(I125*H125,2)</f>
        <v>0</v>
      </c>
      <c r="BL125" s="176" t="s">
        <v>1324</v>
      </c>
      <c r="BM125" s="176" t="s">
        <v>1426</v>
      </c>
    </row>
    <row r="126" spans="2:47" s="186" customFormat="1" ht="13.5">
      <c r="B126" s="187"/>
      <c r="D126" s="277" t="s">
        <v>1326</v>
      </c>
      <c r="F126" s="278" t="s">
        <v>1138</v>
      </c>
      <c r="I126" s="92"/>
      <c r="L126" s="187"/>
      <c r="M126" s="279"/>
      <c r="N126" s="188"/>
      <c r="O126" s="188"/>
      <c r="P126" s="188"/>
      <c r="Q126" s="188"/>
      <c r="R126" s="188"/>
      <c r="S126" s="188"/>
      <c r="T126" s="280"/>
      <c r="AT126" s="176" t="s">
        <v>1326</v>
      </c>
      <c r="AU126" s="176" t="s">
        <v>1257</v>
      </c>
    </row>
    <row r="127" spans="2:65" s="186" customFormat="1" ht="16.5" customHeight="1">
      <c r="B127" s="187"/>
      <c r="C127" s="297" t="s">
        <v>1429</v>
      </c>
      <c r="D127" s="297" t="s">
        <v>1382</v>
      </c>
      <c r="E127" s="298" t="s">
        <v>1139</v>
      </c>
      <c r="F127" s="299" t="s">
        <v>1140</v>
      </c>
      <c r="G127" s="300" t="s">
        <v>1391</v>
      </c>
      <c r="H127" s="301">
        <v>1</v>
      </c>
      <c r="I127" s="95"/>
      <c r="J127" s="302">
        <f>ROUND(I127*H127,2)</f>
        <v>0</v>
      </c>
      <c r="K127" s="299" t="s">
        <v>1177</v>
      </c>
      <c r="L127" s="303"/>
      <c r="M127" s="304" t="s">
        <v>1177</v>
      </c>
      <c r="N127" s="305" t="s">
        <v>1219</v>
      </c>
      <c r="O127" s="188"/>
      <c r="P127" s="274">
        <f>O127*H127</f>
        <v>0</v>
      </c>
      <c r="Q127" s="274">
        <v>0</v>
      </c>
      <c r="R127" s="274">
        <f>Q127*H127</f>
        <v>0</v>
      </c>
      <c r="S127" s="274">
        <v>0</v>
      </c>
      <c r="T127" s="275">
        <f>S127*H127</f>
        <v>0</v>
      </c>
      <c r="AR127" s="176" t="s">
        <v>1357</v>
      </c>
      <c r="AT127" s="176" t="s">
        <v>1382</v>
      </c>
      <c r="AU127" s="176" t="s">
        <v>1257</v>
      </c>
      <c r="AY127" s="176" t="s">
        <v>1317</v>
      </c>
      <c r="BE127" s="276">
        <f>IF(N127="základní",J127,0)</f>
        <v>0</v>
      </c>
      <c r="BF127" s="276">
        <f>IF(N127="snížená",J127,0)</f>
        <v>0</v>
      </c>
      <c r="BG127" s="276">
        <f>IF(N127="zákl. přenesená",J127,0)</f>
        <v>0</v>
      </c>
      <c r="BH127" s="276">
        <f>IF(N127="sníž. přenesená",J127,0)</f>
        <v>0</v>
      </c>
      <c r="BI127" s="276">
        <f>IF(N127="nulová",J127,0)</f>
        <v>0</v>
      </c>
      <c r="BJ127" s="176" t="s">
        <v>1196</v>
      </c>
      <c r="BK127" s="276">
        <f>ROUND(I127*H127,2)</f>
        <v>0</v>
      </c>
      <c r="BL127" s="176" t="s">
        <v>1324</v>
      </c>
      <c r="BM127" s="176" t="s">
        <v>1429</v>
      </c>
    </row>
    <row r="128" spans="2:47" s="186" customFormat="1" ht="13.5">
      <c r="B128" s="187"/>
      <c r="D128" s="277" t="s">
        <v>1326</v>
      </c>
      <c r="F128" s="278" t="s">
        <v>1140</v>
      </c>
      <c r="I128" s="92"/>
      <c r="L128" s="187"/>
      <c r="M128" s="279"/>
      <c r="N128" s="188"/>
      <c r="O128" s="188"/>
      <c r="P128" s="188"/>
      <c r="Q128" s="188"/>
      <c r="R128" s="188"/>
      <c r="S128" s="188"/>
      <c r="T128" s="280"/>
      <c r="AT128" s="176" t="s">
        <v>1326</v>
      </c>
      <c r="AU128" s="176" t="s">
        <v>1257</v>
      </c>
    </row>
    <row r="129" spans="2:65" s="186" customFormat="1" ht="16.5" customHeight="1">
      <c r="B129" s="187"/>
      <c r="C129" s="297" t="s">
        <v>1435</v>
      </c>
      <c r="D129" s="297" t="s">
        <v>1382</v>
      </c>
      <c r="E129" s="298" t="s">
        <v>1141</v>
      </c>
      <c r="F129" s="299" t="s">
        <v>1142</v>
      </c>
      <c r="G129" s="300" t="s">
        <v>1391</v>
      </c>
      <c r="H129" s="301">
        <v>2</v>
      </c>
      <c r="I129" s="95"/>
      <c r="J129" s="302">
        <f>ROUND(I129*H129,2)</f>
        <v>0</v>
      </c>
      <c r="K129" s="299" t="s">
        <v>1177</v>
      </c>
      <c r="L129" s="303"/>
      <c r="M129" s="304" t="s">
        <v>1177</v>
      </c>
      <c r="N129" s="305" t="s">
        <v>1219</v>
      </c>
      <c r="O129" s="188"/>
      <c r="P129" s="274">
        <f>O129*H129</f>
        <v>0</v>
      </c>
      <c r="Q129" s="274">
        <v>0</v>
      </c>
      <c r="R129" s="274">
        <f>Q129*H129</f>
        <v>0</v>
      </c>
      <c r="S129" s="274">
        <v>0</v>
      </c>
      <c r="T129" s="275">
        <f>S129*H129</f>
        <v>0</v>
      </c>
      <c r="AR129" s="176" t="s">
        <v>1357</v>
      </c>
      <c r="AT129" s="176" t="s">
        <v>1382</v>
      </c>
      <c r="AU129" s="176" t="s">
        <v>1257</v>
      </c>
      <c r="AY129" s="176" t="s">
        <v>1317</v>
      </c>
      <c r="BE129" s="276">
        <f>IF(N129="základní",J129,0)</f>
        <v>0</v>
      </c>
      <c r="BF129" s="276">
        <f>IF(N129="snížená",J129,0)</f>
        <v>0</v>
      </c>
      <c r="BG129" s="276">
        <f>IF(N129="zákl. přenesená",J129,0)</f>
        <v>0</v>
      </c>
      <c r="BH129" s="276">
        <f>IF(N129="sníž. přenesená",J129,0)</f>
        <v>0</v>
      </c>
      <c r="BI129" s="276">
        <f>IF(N129="nulová",J129,0)</f>
        <v>0</v>
      </c>
      <c r="BJ129" s="176" t="s">
        <v>1196</v>
      </c>
      <c r="BK129" s="276">
        <f>ROUND(I129*H129,2)</f>
        <v>0</v>
      </c>
      <c r="BL129" s="176" t="s">
        <v>1324</v>
      </c>
      <c r="BM129" s="176" t="s">
        <v>1435</v>
      </c>
    </row>
    <row r="130" spans="2:47" s="186" customFormat="1" ht="13.5">
      <c r="B130" s="187"/>
      <c r="D130" s="277" t="s">
        <v>1326</v>
      </c>
      <c r="F130" s="278" t="s">
        <v>1142</v>
      </c>
      <c r="I130" s="92"/>
      <c r="L130" s="187"/>
      <c r="M130" s="279"/>
      <c r="N130" s="188"/>
      <c r="O130" s="188"/>
      <c r="P130" s="188"/>
      <c r="Q130" s="188"/>
      <c r="R130" s="188"/>
      <c r="S130" s="188"/>
      <c r="T130" s="280"/>
      <c r="AT130" s="176" t="s">
        <v>1326</v>
      </c>
      <c r="AU130" s="176" t="s">
        <v>1257</v>
      </c>
    </row>
    <row r="131" spans="2:65" s="186" customFormat="1" ht="16.5" customHeight="1">
      <c r="B131" s="187"/>
      <c r="C131" s="297" t="s">
        <v>1442</v>
      </c>
      <c r="D131" s="297" t="s">
        <v>1382</v>
      </c>
      <c r="E131" s="298" t="s">
        <v>1143</v>
      </c>
      <c r="F131" s="299" t="s">
        <v>1144</v>
      </c>
      <c r="G131" s="300" t="s">
        <v>1391</v>
      </c>
      <c r="H131" s="301">
        <v>1</v>
      </c>
      <c r="I131" s="95"/>
      <c r="J131" s="302">
        <f>ROUND(I131*H131,2)</f>
        <v>0</v>
      </c>
      <c r="K131" s="299" t="s">
        <v>1177</v>
      </c>
      <c r="L131" s="303"/>
      <c r="M131" s="304" t="s">
        <v>1177</v>
      </c>
      <c r="N131" s="305" t="s">
        <v>1219</v>
      </c>
      <c r="O131" s="188"/>
      <c r="P131" s="274">
        <f>O131*H131</f>
        <v>0</v>
      </c>
      <c r="Q131" s="274">
        <v>0</v>
      </c>
      <c r="R131" s="274">
        <f>Q131*H131</f>
        <v>0</v>
      </c>
      <c r="S131" s="274">
        <v>0</v>
      </c>
      <c r="T131" s="275">
        <f>S131*H131</f>
        <v>0</v>
      </c>
      <c r="AR131" s="176" t="s">
        <v>1357</v>
      </c>
      <c r="AT131" s="176" t="s">
        <v>1382</v>
      </c>
      <c r="AU131" s="176" t="s">
        <v>1257</v>
      </c>
      <c r="AY131" s="176" t="s">
        <v>1317</v>
      </c>
      <c r="BE131" s="276">
        <f>IF(N131="základní",J131,0)</f>
        <v>0</v>
      </c>
      <c r="BF131" s="276">
        <f>IF(N131="snížená",J131,0)</f>
        <v>0</v>
      </c>
      <c r="BG131" s="276">
        <f>IF(N131="zákl. přenesená",J131,0)</f>
        <v>0</v>
      </c>
      <c r="BH131" s="276">
        <f>IF(N131="sníž. přenesená",J131,0)</f>
        <v>0</v>
      </c>
      <c r="BI131" s="276">
        <f>IF(N131="nulová",J131,0)</f>
        <v>0</v>
      </c>
      <c r="BJ131" s="176" t="s">
        <v>1196</v>
      </c>
      <c r="BK131" s="276">
        <f>ROUND(I131*H131,2)</f>
        <v>0</v>
      </c>
      <c r="BL131" s="176" t="s">
        <v>1324</v>
      </c>
      <c r="BM131" s="176" t="s">
        <v>1442</v>
      </c>
    </row>
    <row r="132" spans="2:47" s="186" customFormat="1" ht="13.5">
      <c r="B132" s="187"/>
      <c r="D132" s="277" t="s">
        <v>1326</v>
      </c>
      <c r="F132" s="278" t="s">
        <v>1144</v>
      </c>
      <c r="I132" s="92"/>
      <c r="L132" s="187"/>
      <c r="M132" s="279"/>
      <c r="N132" s="188"/>
      <c r="O132" s="188"/>
      <c r="P132" s="188"/>
      <c r="Q132" s="188"/>
      <c r="R132" s="188"/>
      <c r="S132" s="188"/>
      <c r="T132" s="280"/>
      <c r="AT132" s="176" t="s">
        <v>1326</v>
      </c>
      <c r="AU132" s="176" t="s">
        <v>1257</v>
      </c>
    </row>
    <row r="133" spans="2:65" s="186" customFormat="1" ht="16.5" customHeight="1">
      <c r="B133" s="187"/>
      <c r="C133" s="297" t="s">
        <v>1446</v>
      </c>
      <c r="D133" s="297" t="s">
        <v>1382</v>
      </c>
      <c r="E133" s="298" t="s">
        <v>1145</v>
      </c>
      <c r="F133" s="299" t="s">
        <v>1146</v>
      </c>
      <c r="G133" s="300" t="s">
        <v>1782</v>
      </c>
      <c r="H133" s="301">
        <v>18</v>
      </c>
      <c r="I133" s="95"/>
      <c r="J133" s="302">
        <f>ROUND(I133*H133,2)</f>
        <v>0</v>
      </c>
      <c r="K133" s="299" t="s">
        <v>1177</v>
      </c>
      <c r="L133" s="303"/>
      <c r="M133" s="304" t="s">
        <v>1177</v>
      </c>
      <c r="N133" s="305" t="s">
        <v>1219</v>
      </c>
      <c r="O133" s="188"/>
      <c r="P133" s="274">
        <f>O133*H133</f>
        <v>0</v>
      </c>
      <c r="Q133" s="274">
        <v>0</v>
      </c>
      <c r="R133" s="274">
        <f>Q133*H133</f>
        <v>0</v>
      </c>
      <c r="S133" s="274">
        <v>0</v>
      </c>
      <c r="T133" s="275">
        <f>S133*H133</f>
        <v>0</v>
      </c>
      <c r="AR133" s="176" t="s">
        <v>1357</v>
      </c>
      <c r="AT133" s="176" t="s">
        <v>1382</v>
      </c>
      <c r="AU133" s="176" t="s">
        <v>1257</v>
      </c>
      <c r="AY133" s="176" t="s">
        <v>1317</v>
      </c>
      <c r="BE133" s="276">
        <f>IF(N133="základní",J133,0)</f>
        <v>0</v>
      </c>
      <c r="BF133" s="276">
        <f>IF(N133="snížená",J133,0)</f>
        <v>0</v>
      </c>
      <c r="BG133" s="276">
        <f>IF(N133="zákl. přenesená",J133,0)</f>
        <v>0</v>
      </c>
      <c r="BH133" s="276">
        <f>IF(N133="sníž. přenesená",J133,0)</f>
        <v>0</v>
      </c>
      <c r="BI133" s="276">
        <f>IF(N133="nulová",J133,0)</f>
        <v>0</v>
      </c>
      <c r="BJ133" s="176" t="s">
        <v>1196</v>
      </c>
      <c r="BK133" s="276">
        <f>ROUND(I133*H133,2)</f>
        <v>0</v>
      </c>
      <c r="BL133" s="176" t="s">
        <v>1324</v>
      </c>
      <c r="BM133" s="176" t="s">
        <v>1446</v>
      </c>
    </row>
    <row r="134" spans="2:47" s="186" customFormat="1" ht="13.5">
      <c r="B134" s="187"/>
      <c r="D134" s="277" t="s">
        <v>1326</v>
      </c>
      <c r="F134" s="278" t="s">
        <v>1146</v>
      </c>
      <c r="I134" s="92"/>
      <c r="L134" s="187"/>
      <c r="M134" s="279"/>
      <c r="N134" s="188"/>
      <c r="O134" s="188"/>
      <c r="P134" s="188"/>
      <c r="Q134" s="188"/>
      <c r="R134" s="188"/>
      <c r="S134" s="188"/>
      <c r="T134" s="280"/>
      <c r="AT134" s="176" t="s">
        <v>1326</v>
      </c>
      <c r="AU134" s="176" t="s">
        <v>1257</v>
      </c>
    </row>
    <row r="135" spans="2:65" s="186" customFormat="1" ht="16.5" customHeight="1">
      <c r="B135" s="187"/>
      <c r="C135" s="297" t="s">
        <v>1450</v>
      </c>
      <c r="D135" s="297" t="s">
        <v>1382</v>
      </c>
      <c r="E135" s="298" t="s">
        <v>1147</v>
      </c>
      <c r="F135" s="299" t="s">
        <v>1148</v>
      </c>
      <c r="G135" s="300" t="s">
        <v>1782</v>
      </c>
      <c r="H135" s="301">
        <v>18</v>
      </c>
      <c r="I135" s="95"/>
      <c r="J135" s="302">
        <f>ROUND(I135*H135,2)</f>
        <v>0</v>
      </c>
      <c r="K135" s="299" t="s">
        <v>1177</v>
      </c>
      <c r="L135" s="303"/>
      <c r="M135" s="304" t="s">
        <v>1177</v>
      </c>
      <c r="N135" s="305" t="s">
        <v>1219</v>
      </c>
      <c r="O135" s="188"/>
      <c r="P135" s="274">
        <f>O135*H135</f>
        <v>0</v>
      </c>
      <c r="Q135" s="274">
        <v>0</v>
      </c>
      <c r="R135" s="274">
        <f>Q135*H135</f>
        <v>0</v>
      </c>
      <c r="S135" s="274">
        <v>0</v>
      </c>
      <c r="T135" s="275">
        <f>S135*H135</f>
        <v>0</v>
      </c>
      <c r="AR135" s="176" t="s">
        <v>1357</v>
      </c>
      <c r="AT135" s="176" t="s">
        <v>1382</v>
      </c>
      <c r="AU135" s="176" t="s">
        <v>1257</v>
      </c>
      <c r="AY135" s="176" t="s">
        <v>1317</v>
      </c>
      <c r="BE135" s="276">
        <f>IF(N135="základní",J135,0)</f>
        <v>0</v>
      </c>
      <c r="BF135" s="276">
        <f>IF(N135="snížená",J135,0)</f>
        <v>0</v>
      </c>
      <c r="BG135" s="276">
        <f>IF(N135="zákl. přenesená",J135,0)</f>
        <v>0</v>
      </c>
      <c r="BH135" s="276">
        <f>IF(N135="sníž. přenesená",J135,0)</f>
        <v>0</v>
      </c>
      <c r="BI135" s="276">
        <f>IF(N135="nulová",J135,0)</f>
        <v>0</v>
      </c>
      <c r="BJ135" s="176" t="s">
        <v>1196</v>
      </c>
      <c r="BK135" s="276">
        <f>ROUND(I135*H135,2)</f>
        <v>0</v>
      </c>
      <c r="BL135" s="176" t="s">
        <v>1324</v>
      </c>
      <c r="BM135" s="176" t="s">
        <v>1450</v>
      </c>
    </row>
    <row r="136" spans="2:47" s="186" customFormat="1" ht="13.5">
      <c r="B136" s="187"/>
      <c r="D136" s="277" t="s">
        <v>1326</v>
      </c>
      <c r="F136" s="278" t="s">
        <v>1148</v>
      </c>
      <c r="I136" s="92"/>
      <c r="L136" s="187"/>
      <c r="M136" s="279"/>
      <c r="N136" s="188"/>
      <c r="O136" s="188"/>
      <c r="P136" s="188"/>
      <c r="Q136" s="188"/>
      <c r="R136" s="188"/>
      <c r="S136" s="188"/>
      <c r="T136" s="280"/>
      <c r="AT136" s="176" t="s">
        <v>1326</v>
      </c>
      <c r="AU136" s="176" t="s">
        <v>1257</v>
      </c>
    </row>
    <row r="137" spans="2:65" s="186" customFormat="1" ht="16.5" customHeight="1">
      <c r="B137" s="187"/>
      <c r="C137" s="297" t="s">
        <v>1454</v>
      </c>
      <c r="D137" s="297" t="s">
        <v>1382</v>
      </c>
      <c r="E137" s="298" t="s">
        <v>1149</v>
      </c>
      <c r="F137" s="299" t="s">
        <v>1150</v>
      </c>
      <c r="G137" s="300" t="s">
        <v>1391</v>
      </c>
      <c r="H137" s="301">
        <v>5</v>
      </c>
      <c r="I137" s="95"/>
      <c r="J137" s="302">
        <f>ROUND(I137*H137,2)</f>
        <v>0</v>
      </c>
      <c r="K137" s="299" t="s">
        <v>1177</v>
      </c>
      <c r="L137" s="303"/>
      <c r="M137" s="304" t="s">
        <v>1177</v>
      </c>
      <c r="N137" s="305" t="s">
        <v>1219</v>
      </c>
      <c r="O137" s="188"/>
      <c r="P137" s="274">
        <f>O137*H137</f>
        <v>0</v>
      </c>
      <c r="Q137" s="274">
        <v>0</v>
      </c>
      <c r="R137" s="274">
        <f>Q137*H137</f>
        <v>0</v>
      </c>
      <c r="S137" s="274">
        <v>0</v>
      </c>
      <c r="T137" s="275">
        <f>S137*H137</f>
        <v>0</v>
      </c>
      <c r="AR137" s="176" t="s">
        <v>1357</v>
      </c>
      <c r="AT137" s="176" t="s">
        <v>1382</v>
      </c>
      <c r="AU137" s="176" t="s">
        <v>1257</v>
      </c>
      <c r="AY137" s="176" t="s">
        <v>1317</v>
      </c>
      <c r="BE137" s="276">
        <f>IF(N137="základní",J137,0)</f>
        <v>0</v>
      </c>
      <c r="BF137" s="276">
        <f>IF(N137="snížená",J137,0)</f>
        <v>0</v>
      </c>
      <c r="BG137" s="276">
        <f>IF(N137="zákl. přenesená",J137,0)</f>
        <v>0</v>
      </c>
      <c r="BH137" s="276">
        <f>IF(N137="sníž. přenesená",J137,0)</f>
        <v>0</v>
      </c>
      <c r="BI137" s="276">
        <f>IF(N137="nulová",J137,0)</f>
        <v>0</v>
      </c>
      <c r="BJ137" s="176" t="s">
        <v>1196</v>
      </c>
      <c r="BK137" s="276">
        <f>ROUND(I137*H137,2)</f>
        <v>0</v>
      </c>
      <c r="BL137" s="176" t="s">
        <v>1324</v>
      </c>
      <c r="BM137" s="176" t="s">
        <v>1454</v>
      </c>
    </row>
    <row r="138" spans="2:47" s="186" customFormat="1" ht="13.5">
      <c r="B138" s="187"/>
      <c r="D138" s="277" t="s">
        <v>1326</v>
      </c>
      <c r="F138" s="278" t="s">
        <v>1150</v>
      </c>
      <c r="I138" s="92"/>
      <c r="L138" s="187"/>
      <c r="M138" s="279"/>
      <c r="N138" s="188"/>
      <c r="O138" s="188"/>
      <c r="P138" s="188"/>
      <c r="Q138" s="188"/>
      <c r="R138" s="188"/>
      <c r="S138" s="188"/>
      <c r="T138" s="280"/>
      <c r="AT138" s="176" t="s">
        <v>1326</v>
      </c>
      <c r="AU138" s="176" t="s">
        <v>1257</v>
      </c>
    </row>
    <row r="139" spans="2:65" s="186" customFormat="1" ht="16.5" customHeight="1">
      <c r="B139" s="187"/>
      <c r="C139" s="297" t="s">
        <v>1458</v>
      </c>
      <c r="D139" s="297" t="s">
        <v>1382</v>
      </c>
      <c r="E139" s="298" t="s">
        <v>1151</v>
      </c>
      <c r="F139" s="299" t="s">
        <v>1152</v>
      </c>
      <c r="G139" s="300" t="s">
        <v>1391</v>
      </c>
      <c r="H139" s="301">
        <v>3</v>
      </c>
      <c r="I139" s="95"/>
      <c r="J139" s="302">
        <f>ROUND(I139*H139,2)</f>
        <v>0</v>
      </c>
      <c r="K139" s="299" t="s">
        <v>1177</v>
      </c>
      <c r="L139" s="303"/>
      <c r="M139" s="304" t="s">
        <v>1177</v>
      </c>
      <c r="N139" s="305" t="s">
        <v>1219</v>
      </c>
      <c r="O139" s="188"/>
      <c r="P139" s="274">
        <f>O139*H139</f>
        <v>0</v>
      </c>
      <c r="Q139" s="274">
        <v>0</v>
      </c>
      <c r="R139" s="274">
        <f>Q139*H139</f>
        <v>0</v>
      </c>
      <c r="S139" s="274">
        <v>0</v>
      </c>
      <c r="T139" s="275">
        <f>S139*H139</f>
        <v>0</v>
      </c>
      <c r="AR139" s="176" t="s">
        <v>1357</v>
      </c>
      <c r="AT139" s="176" t="s">
        <v>1382</v>
      </c>
      <c r="AU139" s="176" t="s">
        <v>1257</v>
      </c>
      <c r="AY139" s="176" t="s">
        <v>1317</v>
      </c>
      <c r="BE139" s="276">
        <f>IF(N139="základní",J139,0)</f>
        <v>0</v>
      </c>
      <c r="BF139" s="276">
        <f>IF(N139="snížená",J139,0)</f>
        <v>0</v>
      </c>
      <c r="BG139" s="276">
        <f>IF(N139="zákl. přenesená",J139,0)</f>
        <v>0</v>
      </c>
      <c r="BH139" s="276">
        <f>IF(N139="sníž. přenesená",J139,0)</f>
        <v>0</v>
      </c>
      <c r="BI139" s="276">
        <f>IF(N139="nulová",J139,0)</f>
        <v>0</v>
      </c>
      <c r="BJ139" s="176" t="s">
        <v>1196</v>
      </c>
      <c r="BK139" s="276">
        <f>ROUND(I139*H139,2)</f>
        <v>0</v>
      </c>
      <c r="BL139" s="176" t="s">
        <v>1324</v>
      </c>
      <c r="BM139" s="176" t="s">
        <v>1458</v>
      </c>
    </row>
    <row r="140" spans="2:47" s="186" customFormat="1" ht="13.5">
      <c r="B140" s="187"/>
      <c r="D140" s="277" t="s">
        <v>1326</v>
      </c>
      <c r="F140" s="278" t="s">
        <v>1152</v>
      </c>
      <c r="I140" s="92"/>
      <c r="L140" s="187"/>
      <c r="M140" s="279"/>
      <c r="N140" s="188"/>
      <c r="O140" s="188"/>
      <c r="P140" s="188"/>
      <c r="Q140" s="188"/>
      <c r="R140" s="188"/>
      <c r="S140" s="188"/>
      <c r="T140" s="280"/>
      <c r="AT140" s="176" t="s">
        <v>1326</v>
      </c>
      <c r="AU140" s="176" t="s">
        <v>1257</v>
      </c>
    </row>
    <row r="141" spans="2:65" s="186" customFormat="1" ht="16.5" customHeight="1">
      <c r="B141" s="187"/>
      <c r="C141" s="297" t="s">
        <v>1463</v>
      </c>
      <c r="D141" s="297" t="s">
        <v>1382</v>
      </c>
      <c r="E141" s="298" t="s">
        <v>1153</v>
      </c>
      <c r="F141" s="299" t="s">
        <v>1154</v>
      </c>
      <c r="G141" s="300" t="s">
        <v>1391</v>
      </c>
      <c r="H141" s="301">
        <v>1</v>
      </c>
      <c r="I141" s="95"/>
      <c r="J141" s="302">
        <f>ROUND(I141*H141,2)</f>
        <v>0</v>
      </c>
      <c r="K141" s="299" t="s">
        <v>1177</v>
      </c>
      <c r="L141" s="303"/>
      <c r="M141" s="304" t="s">
        <v>1177</v>
      </c>
      <c r="N141" s="305" t="s">
        <v>1219</v>
      </c>
      <c r="O141" s="188"/>
      <c r="P141" s="274">
        <f>O141*H141</f>
        <v>0</v>
      </c>
      <c r="Q141" s="274">
        <v>0</v>
      </c>
      <c r="R141" s="274">
        <f>Q141*H141</f>
        <v>0</v>
      </c>
      <c r="S141" s="274">
        <v>0</v>
      </c>
      <c r="T141" s="275">
        <f>S141*H141</f>
        <v>0</v>
      </c>
      <c r="AR141" s="176" t="s">
        <v>1357</v>
      </c>
      <c r="AT141" s="176" t="s">
        <v>1382</v>
      </c>
      <c r="AU141" s="176" t="s">
        <v>1257</v>
      </c>
      <c r="AY141" s="176" t="s">
        <v>1317</v>
      </c>
      <c r="BE141" s="276">
        <f>IF(N141="základní",J141,0)</f>
        <v>0</v>
      </c>
      <c r="BF141" s="276">
        <f>IF(N141="snížená",J141,0)</f>
        <v>0</v>
      </c>
      <c r="BG141" s="276">
        <f>IF(N141="zákl. přenesená",J141,0)</f>
        <v>0</v>
      </c>
      <c r="BH141" s="276">
        <f>IF(N141="sníž. přenesená",J141,0)</f>
        <v>0</v>
      </c>
      <c r="BI141" s="276">
        <f>IF(N141="nulová",J141,0)</f>
        <v>0</v>
      </c>
      <c r="BJ141" s="176" t="s">
        <v>1196</v>
      </c>
      <c r="BK141" s="276">
        <f>ROUND(I141*H141,2)</f>
        <v>0</v>
      </c>
      <c r="BL141" s="176" t="s">
        <v>1324</v>
      </c>
      <c r="BM141" s="176" t="s">
        <v>1463</v>
      </c>
    </row>
    <row r="142" spans="2:47" s="186" customFormat="1" ht="13.5">
      <c r="B142" s="187"/>
      <c r="D142" s="277" t="s">
        <v>1326</v>
      </c>
      <c r="F142" s="278" t="s">
        <v>1154</v>
      </c>
      <c r="I142" s="92"/>
      <c r="L142" s="187"/>
      <c r="M142" s="279"/>
      <c r="N142" s="188"/>
      <c r="O142" s="188"/>
      <c r="P142" s="188"/>
      <c r="Q142" s="188"/>
      <c r="R142" s="188"/>
      <c r="S142" s="188"/>
      <c r="T142" s="280"/>
      <c r="AT142" s="176" t="s">
        <v>1326</v>
      </c>
      <c r="AU142" s="176" t="s">
        <v>1257</v>
      </c>
    </row>
    <row r="143" spans="2:65" s="186" customFormat="1" ht="16.5" customHeight="1">
      <c r="B143" s="187"/>
      <c r="C143" s="297" t="s">
        <v>1467</v>
      </c>
      <c r="D143" s="297" t="s">
        <v>1382</v>
      </c>
      <c r="E143" s="298" t="s">
        <v>1155</v>
      </c>
      <c r="F143" s="299" t="s">
        <v>1156</v>
      </c>
      <c r="G143" s="300" t="s">
        <v>1782</v>
      </c>
      <c r="H143" s="301">
        <v>1</v>
      </c>
      <c r="I143" s="95"/>
      <c r="J143" s="302">
        <f>ROUND(I143*H143,2)</f>
        <v>0</v>
      </c>
      <c r="K143" s="299" t="s">
        <v>1177</v>
      </c>
      <c r="L143" s="303"/>
      <c r="M143" s="304" t="s">
        <v>1177</v>
      </c>
      <c r="N143" s="305" t="s">
        <v>1219</v>
      </c>
      <c r="O143" s="188"/>
      <c r="P143" s="274">
        <f>O143*H143</f>
        <v>0</v>
      </c>
      <c r="Q143" s="274">
        <v>0</v>
      </c>
      <c r="R143" s="274">
        <f>Q143*H143</f>
        <v>0</v>
      </c>
      <c r="S143" s="274">
        <v>0</v>
      </c>
      <c r="T143" s="275">
        <f>S143*H143</f>
        <v>0</v>
      </c>
      <c r="AR143" s="176" t="s">
        <v>1357</v>
      </c>
      <c r="AT143" s="176" t="s">
        <v>1382</v>
      </c>
      <c r="AU143" s="176" t="s">
        <v>1257</v>
      </c>
      <c r="AY143" s="176" t="s">
        <v>1317</v>
      </c>
      <c r="BE143" s="276">
        <f>IF(N143="základní",J143,0)</f>
        <v>0</v>
      </c>
      <c r="BF143" s="276">
        <f>IF(N143="snížená",J143,0)</f>
        <v>0</v>
      </c>
      <c r="BG143" s="276">
        <f>IF(N143="zákl. přenesená",J143,0)</f>
        <v>0</v>
      </c>
      <c r="BH143" s="276">
        <f>IF(N143="sníž. přenesená",J143,0)</f>
        <v>0</v>
      </c>
      <c r="BI143" s="276">
        <f>IF(N143="nulová",J143,0)</f>
        <v>0</v>
      </c>
      <c r="BJ143" s="176" t="s">
        <v>1196</v>
      </c>
      <c r="BK143" s="276">
        <f>ROUND(I143*H143,2)</f>
        <v>0</v>
      </c>
      <c r="BL143" s="176" t="s">
        <v>1324</v>
      </c>
      <c r="BM143" s="176" t="s">
        <v>1467</v>
      </c>
    </row>
    <row r="144" spans="2:47" s="186" customFormat="1" ht="13.5">
      <c r="B144" s="187"/>
      <c r="D144" s="277" t="s">
        <v>1326</v>
      </c>
      <c r="F144" s="278" t="s">
        <v>1156</v>
      </c>
      <c r="I144" s="92"/>
      <c r="L144" s="187"/>
      <c r="M144" s="279"/>
      <c r="N144" s="188"/>
      <c r="O144" s="188"/>
      <c r="P144" s="188"/>
      <c r="Q144" s="188"/>
      <c r="R144" s="188"/>
      <c r="S144" s="188"/>
      <c r="T144" s="280"/>
      <c r="AT144" s="176" t="s">
        <v>1326</v>
      </c>
      <c r="AU144" s="176" t="s">
        <v>1257</v>
      </c>
    </row>
    <row r="145" spans="2:65" s="186" customFormat="1" ht="16.5" customHeight="1">
      <c r="B145" s="187"/>
      <c r="C145" s="297" t="s">
        <v>1472</v>
      </c>
      <c r="D145" s="297" t="s">
        <v>1382</v>
      </c>
      <c r="E145" s="298" t="s">
        <v>1157</v>
      </c>
      <c r="F145" s="299" t="s">
        <v>1158</v>
      </c>
      <c r="G145" s="300" t="s">
        <v>1391</v>
      </c>
      <c r="H145" s="301">
        <v>4</v>
      </c>
      <c r="I145" s="95"/>
      <c r="J145" s="302">
        <f>ROUND(I145*H145,2)</f>
        <v>0</v>
      </c>
      <c r="K145" s="299" t="s">
        <v>1323</v>
      </c>
      <c r="L145" s="303"/>
      <c r="M145" s="304" t="s">
        <v>1177</v>
      </c>
      <c r="N145" s="305" t="s">
        <v>1219</v>
      </c>
      <c r="O145" s="188"/>
      <c r="P145" s="274">
        <f>O145*H145</f>
        <v>0</v>
      </c>
      <c r="Q145" s="274">
        <v>2E-05</v>
      </c>
      <c r="R145" s="274">
        <f>Q145*H145</f>
        <v>8E-05</v>
      </c>
      <c r="S145" s="274">
        <v>0</v>
      </c>
      <c r="T145" s="275">
        <f>S145*H145</f>
        <v>0</v>
      </c>
      <c r="AR145" s="176" t="s">
        <v>1357</v>
      </c>
      <c r="AT145" s="176" t="s">
        <v>1382</v>
      </c>
      <c r="AU145" s="176" t="s">
        <v>1257</v>
      </c>
      <c r="AY145" s="176" t="s">
        <v>1317</v>
      </c>
      <c r="BE145" s="276">
        <f>IF(N145="základní",J145,0)</f>
        <v>0</v>
      </c>
      <c r="BF145" s="276">
        <f>IF(N145="snížená",J145,0)</f>
        <v>0</v>
      </c>
      <c r="BG145" s="276">
        <f>IF(N145="zákl. přenesená",J145,0)</f>
        <v>0</v>
      </c>
      <c r="BH145" s="276">
        <f>IF(N145="sníž. přenesená",J145,0)</f>
        <v>0</v>
      </c>
      <c r="BI145" s="276">
        <f>IF(N145="nulová",J145,0)</f>
        <v>0</v>
      </c>
      <c r="BJ145" s="176" t="s">
        <v>1196</v>
      </c>
      <c r="BK145" s="276">
        <f>ROUND(I145*H145,2)</f>
        <v>0</v>
      </c>
      <c r="BL145" s="176" t="s">
        <v>1324</v>
      </c>
      <c r="BM145" s="176" t="s">
        <v>1472</v>
      </c>
    </row>
    <row r="146" spans="2:47" s="186" customFormat="1" ht="13.5">
      <c r="B146" s="187"/>
      <c r="D146" s="277" t="s">
        <v>1326</v>
      </c>
      <c r="F146" s="278" t="s">
        <v>1159</v>
      </c>
      <c r="I146" s="92"/>
      <c r="L146" s="187"/>
      <c r="M146" s="279"/>
      <c r="N146" s="188"/>
      <c r="O146" s="188"/>
      <c r="P146" s="188"/>
      <c r="Q146" s="188"/>
      <c r="R146" s="188"/>
      <c r="S146" s="188"/>
      <c r="T146" s="280"/>
      <c r="AT146" s="176" t="s">
        <v>1326</v>
      </c>
      <c r="AU146" s="176" t="s">
        <v>1257</v>
      </c>
    </row>
    <row r="147" spans="2:65" s="186" customFormat="1" ht="16.5" customHeight="1">
      <c r="B147" s="187"/>
      <c r="C147" s="297" t="s">
        <v>1476</v>
      </c>
      <c r="D147" s="297" t="s">
        <v>1382</v>
      </c>
      <c r="E147" s="298" t="s">
        <v>1160</v>
      </c>
      <c r="F147" s="299" t="s">
        <v>1161</v>
      </c>
      <c r="G147" s="300" t="s">
        <v>1391</v>
      </c>
      <c r="H147" s="301">
        <v>24</v>
      </c>
      <c r="I147" s="95"/>
      <c r="J147" s="302">
        <f>ROUND(I147*H147,2)</f>
        <v>0</v>
      </c>
      <c r="K147" s="299" t="s">
        <v>1323</v>
      </c>
      <c r="L147" s="303"/>
      <c r="M147" s="304" t="s">
        <v>1177</v>
      </c>
      <c r="N147" s="305" t="s">
        <v>1219</v>
      </c>
      <c r="O147" s="188"/>
      <c r="P147" s="274">
        <f>O147*H147</f>
        <v>0</v>
      </c>
      <c r="Q147" s="274">
        <v>1E-05</v>
      </c>
      <c r="R147" s="274">
        <f>Q147*H147</f>
        <v>0.00024000000000000003</v>
      </c>
      <c r="S147" s="274">
        <v>0</v>
      </c>
      <c r="T147" s="275">
        <f>S147*H147</f>
        <v>0</v>
      </c>
      <c r="AR147" s="176" t="s">
        <v>1357</v>
      </c>
      <c r="AT147" s="176" t="s">
        <v>1382</v>
      </c>
      <c r="AU147" s="176" t="s">
        <v>1257</v>
      </c>
      <c r="AY147" s="176" t="s">
        <v>1317</v>
      </c>
      <c r="BE147" s="276">
        <f>IF(N147="základní",J147,0)</f>
        <v>0</v>
      </c>
      <c r="BF147" s="276">
        <f>IF(N147="snížená",J147,0)</f>
        <v>0</v>
      </c>
      <c r="BG147" s="276">
        <f>IF(N147="zákl. přenesená",J147,0)</f>
        <v>0</v>
      </c>
      <c r="BH147" s="276">
        <f>IF(N147="sníž. přenesená",J147,0)</f>
        <v>0</v>
      </c>
      <c r="BI147" s="276">
        <f>IF(N147="nulová",J147,0)</f>
        <v>0</v>
      </c>
      <c r="BJ147" s="176" t="s">
        <v>1196</v>
      </c>
      <c r="BK147" s="276">
        <f>ROUND(I147*H147,2)</f>
        <v>0</v>
      </c>
      <c r="BL147" s="176" t="s">
        <v>1324</v>
      </c>
      <c r="BM147" s="176" t="s">
        <v>1476</v>
      </c>
    </row>
    <row r="148" spans="2:47" s="186" customFormat="1" ht="13.5">
      <c r="B148" s="187"/>
      <c r="D148" s="277" t="s">
        <v>1326</v>
      </c>
      <c r="F148" s="278" t="s">
        <v>1162</v>
      </c>
      <c r="I148" s="92"/>
      <c r="L148" s="187"/>
      <c r="M148" s="279"/>
      <c r="N148" s="188"/>
      <c r="O148" s="188"/>
      <c r="P148" s="188"/>
      <c r="Q148" s="188"/>
      <c r="R148" s="188"/>
      <c r="S148" s="188"/>
      <c r="T148" s="280"/>
      <c r="AT148" s="176" t="s">
        <v>1326</v>
      </c>
      <c r="AU148" s="176" t="s">
        <v>1257</v>
      </c>
    </row>
    <row r="149" spans="2:65" s="186" customFormat="1" ht="16.5" customHeight="1">
      <c r="B149" s="187"/>
      <c r="C149" s="297" t="s">
        <v>1481</v>
      </c>
      <c r="D149" s="297" t="s">
        <v>1382</v>
      </c>
      <c r="E149" s="298" t="s">
        <v>1163</v>
      </c>
      <c r="F149" s="299" t="s">
        <v>1164</v>
      </c>
      <c r="G149" s="300" t="s">
        <v>1391</v>
      </c>
      <c r="H149" s="301">
        <v>1</v>
      </c>
      <c r="I149" s="95"/>
      <c r="J149" s="302">
        <f>ROUND(I149*H149,2)</f>
        <v>0</v>
      </c>
      <c r="K149" s="299" t="s">
        <v>1177</v>
      </c>
      <c r="L149" s="303"/>
      <c r="M149" s="304" t="s">
        <v>1177</v>
      </c>
      <c r="N149" s="305" t="s">
        <v>1219</v>
      </c>
      <c r="O149" s="188"/>
      <c r="P149" s="274">
        <f>O149*H149</f>
        <v>0</v>
      </c>
      <c r="Q149" s="274">
        <v>0</v>
      </c>
      <c r="R149" s="274">
        <f>Q149*H149</f>
        <v>0</v>
      </c>
      <c r="S149" s="274">
        <v>0</v>
      </c>
      <c r="T149" s="275">
        <f>S149*H149</f>
        <v>0</v>
      </c>
      <c r="AR149" s="176" t="s">
        <v>1357</v>
      </c>
      <c r="AT149" s="176" t="s">
        <v>1382</v>
      </c>
      <c r="AU149" s="176" t="s">
        <v>1257</v>
      </c>
      <c r="AY149" s="176" t="s">
        <v>1317</v>
      </c>
      <c r="BE149" s="276">
        <f>IF(N149="základní",J149,0)</f>
        <v>0</v>
      </c>
      <c r="BF149" s="276">
        <f>IF(N149="snížená",J149,0)</f>
        <v>0</v>
      </c>
      <c r="BG149" s="276">
        <f>IF(N149="zákl. přenesená",J149,0)</f>
        <v>0</v>
      </c>
      <c r="BH149" s="276">
        <f>IF(N149="sníž. přenesená",J149,0)</f>
        <v>0</v>
      </c>
      <c r="BI149" s="276">
        <f>IF(N149="nulová",J149,0)</f>
        <v>0</v>
      </c>
      <c r="BJ149" s="176" t="s">
        <v>1196</v>
      </c>
      <c r="BK149" s="276">
        <f>ROUND(I149*H149,2)</f>
        <v>0</v>
      </c>
      <c r="BL149" s="176" t="s">
        <v>1324</v>
      </c>
      <c r="BM149" s="176" t="s">
        <v>1481</v>
      </c>
    </row>
    <row r="150" spans="2:47" s="186" customFormat="1" ht="13.5">
      <c r="B150" s="187"/>
      <c r="D150" s="277" t="s">
        <v>1326</v>
      </c>
      <c r="F150" s="278" t="s">
        <v>1164</v>
      </c>
      <c r="I150" s="92"/>
      <c r="L150" s="187"/>
      <c r="M150" s="279"/>
      <c r="N150" s="188"/>
      <c r="O150" s="188"/>
      <c r="P150" s="188"/>
      <c r="Q150" s="188"/>
      <c r="R150" s="188"/>
      <c r="S150" s="188"/>
      <c r="T150" s="280"/>
      <c r="AT150" s="176" t="s">
        <v>1326</v>
      </c>
      <c r="AU150" s="176" t="s">
        <v>1257</v>
      </c>
    </row>
    <row r="151" spans="2:65" s="186" customFormat="1" ht="16.5" customHeight="1">
      <c r="B151" s="187"/>
      <c r="C151" s="297" t="s">
        <v>1485</v>
      </c>
      <c r="D151" s="297" t="s">
        <v>1382</v>
      </c>
      <c r="E151" s="298" t="s">
        <v>1165</v>
      </c>
      <c r="F151" s="299" t="s">
        <v>1166</v>
      </c>
      <c r="G151" s="300" t="s">
        <v>1391</v>
      </c>
      <c r="H151" s="301">
        <v>1</v>
      </c>
      <c r="I151" s="95"/>
      <c r="J151" s="302">
        <f>ROUND(I151*H151,2)</f>
        <v>0</v>
      </c>
      <c r="K151" s="299" t="s">
        <v>1177</v>
      </c>
      <c r="L151" s="303"/>
      <c r="M151" s="304" t="s">
        <v>1177</v>
      </c>
      <c r="N151" s="305" t="s">
        <v>1219</v>
      </c>
      <c r="O151" s="188"/>
      <c r="P151" s="274">
        <f>O151*H151</f>
        <v>0</v>
      </c>
      <c r="Q151" s="274">
        <v>0</v>
      </c>
      <c r="R151" s="274">
        <f>Q151*H151</f>
        <v>0</v>
      </c>
      <c r="S151" s="274">
        <v>0</v>
      </c>
      <c r="T151" s="275">
        <f>S151*H151</f>
        <v>0</v>
      </c>
      <c r="AR151" s="176" t="s">
        <v>1357</v>
      </c>
      <c r="AT151" s="176" t="s">
        <v>1382</v>
      </c>
      <c r="AU151" s="176" t="s">
        <v>1257</v>
      </c>
      <c r="AY151" s="176" t="s">
        <v>1317</v>
      </c>
      <c r="BE151" s="276">
        <f>IF(N151="základní",J151,0)</f>
        <v>0</v>
      </c>
      <c r="BF151" s="276">
        <f>IF(N151="snížená",J151,0)</f>
        <v>0</v>
      </c>
      <c r="BG151" s="276">
        <f>IF(N151="zákl. přenesená",J151,0)</f>
        <v>0</v>
      </c>
      <c r="BH151" s="276">
        <f>IF(N151="sníž. přenesená",J151,0)</f>
        <v>0</v>
      </c>
      <c r="BI151" s="276">
        <f>IF(N151="nulová",J151,0)</f>
        <v>0</v>
      </c>
      <c r="BJ151" s="176" t="s">
        <v>1196</v>
      </c>
      <c r="BK151" s="276">
        <f>ROUND(I151*H151,2)</f>
        <v>0</v>
      </c>
      <c r="BL151" s="176" t="s">
        <v>1324</v>
      </c>
      <c r="BM151" s="176" t="s">
        <v>1485</v>
      </c>
    </row>
    <row r="152" spans="2:47" s="186" customFormat="1" ht="13.5">
      <c r="B152" s="187"/>
      <c r="D152" s="277" t="s">
        <v>1326</v>
      </c>
      <c r="F152" s="278" t="s">
        <v>1166</v>
      </c>
      <c r="I152" s="92"/>
      <c r="L152" s="187"/>
      <c r="M152" s="279"/>
      <c r="N152" s="188"/>
      <c r="O152" s="188"/>
      <c r="P152" s="188"/>
      <c r="Q152" s="188"/>
      <c r="R152" s="188"/>
      <c r="S152" s="188"/>
      <c r="T152" s="280"/>
      <c r="AT152" s="176" t="s">
        <v>1326</v>
      </c>
      <c r="AU152" s="176" t="s">
        <v>1257</v>
      </c>
    </row>
    <row r="153" spans="2:65" s="186" customFormat="1" ht="16.5" customHeight="1">
      <c r="B153" s="187"/>
      <c r="C153" s="297" t="s">
        <v>1490</v>
      </c>
      <c r="D153" s="297" t="s">
        <v>1382</v>
      </c>
      <c r="E153" s="298" t="s">
        <v>1167</v>
      </c>
      <c r="F153" s="299" t="s">
        <v>1168</v>
      </c>
      <c r="G153" s="300" t="s">
        <v>1782</v>
      </c>
      <c r="H153" s="301">
        <v>1</v>
      </c>
      <c r="I153" s="95"/>
      <c r="J153" s="302">
        <f>ROUND(I153*H153,2)</f>
        <v>0</v>
      </c>
      <c r="K153" s="299" t="s">
        <v>1177</v>
      </c>
      <c r="L153" s="303"/>
      <c r="M153" s="304" t="s">
        <v>1177</v>
      </c>
      <c r="N153" s="305" t="s">
        <v>1219</v>
      </c>
      <c r="O153" s="188"/>
      <c r="P153" s="274">
        <f>O153*H153</f>
        <v>0</v>
      </c>
      <c r="Q153" s="274">
        <v>0</v>
      </c>
      <c r="R153" s="274">
        <f>Q153*H153</f>
        <v>0</v>
      </c>
      <c r="S153" s="274">
        <v>0</v>
      </c>
      <c r="T153" s="275">
        <f>S153*H153</f>
        <v>0</v>
      </c>
      <c r="AR153" s="176" t="s">
        <v>1357</v>
      </c>
      <c r="AT153" s="176" t="s">
        <v>1382</v>
      </c>
      <c r="AU153" s="176" t="s">
        <v>1257</v>
      </c>
      <c r="AY153" s="176" t="s">
        <v>1317</v>
      </c>
      <c r="BE153" s="276">
        <f>IF(N153="základní",J153,0)</f>
        <v>0</v>
      </c>
      <c r="BF153" s="276">
        <f>IF(N153="snížená",J153,0)</f>
        <v>0</v>
      </c>
      <c r="BG153" s="276">
        <f>IF(N153="zákl. přenesená",J153,0)</f>
        <v>0</v>
      </c>
      <c r="BH153" s="276">
        <f>IF(N153="sníž. přenesená",J153,0)</f>
        <v>0</v>
      </c>
      <c r="BI153" s="276">
        <f>IF(N153="nulová",J153,0)</f>
        <v>0</v>
      </c>
      <c r="BJ153" s="176" t="s">
        <v>1196</v>
      </c>
      <c r="BK153" s="276">
        <f>ROUND(I153*H153,2)</f>
        <v>0</v>
      </c>
      <c r="BL153" s="176" t="s">
        <v>1324</v>
      </c>
      <c r="BM153" s="176" t="s">
        <v>1490</v>
      </c>
    </row>
    <row r="154" spans="2:47" s="186" customFormat="1" ht="13.5">
      <c r="B154" s="187"/>
      <c r="D154" s="277" t="s">
        <v>1326</v>
      </c>
      <c r="F154" s="278" t="s">
        <v>1168</v>
      </c>
      <c r="I154" s="92"/>
      <c r="L154" s="187"/>
      <c r="M154" s="279"/>
      <c r="N154" s="188"/>
      <c r="O154" s="188"/>
      <c r="P154" s="188"/>
      <c r="Q154" s="188"/>
      <c r="R154" s="188"/>
      <c r="S154" s="188"/>
      <c r="T154" s="280"/>
      <c r="AT154" s="176" t="s">
        <v>1326</v>
      </c>
      <c r="AU154" s="176" t="s">
        <v>1257</v>
      </c>
    </row>
    <row r="155" spans="2:65" s="186" customFormat="1" ht="16.5" customHeight="1">
      <c r="B155" s="187"/>
      <c r="C155" s="297" t="s">
        <v>1494</v>
      </c>
      <c r="D155" s="297" t="s">
        <v>1382</v>
      </c>
      <c r="E155" s="298" t="s">
        <v>1169</v>
      </c>
      <c r="F155" s="299" t="s">
        <v>1170</v>
      </c>
      <c r="G155" s="300" t="s">
        <v>1782</v>
      </c>
      <c r="H155" s="301">
        <v>2</v>
      </c>
      <c r="I155" s="95"/>
      <c r="J155" s="302">
        <f>ROUND(I155*H155,2)</f>
        <v>0</v>
      </c>
      <c r="K155" s="299" t="s">
        <v>1177</v>
      </c>
      <c r="L155" s="303"/>
      <c r="M155" s="304" t="s">
        <v>1177</v>
      </c>
      <c r="N155" s="305" t="s">
        <v>1219</v>
      </c>
      <c r="O155" s="188"/>
      <c r="P155" s="274">
        <f>O155*H155</f>
        <v>0</v>
      </c>
      <c r="Q155" s="274">
        <v>0</v>
      </c>
      <c r="R155" s="274">
        <f>Q155*H155</f>
        <v>0</v>
      </c>
      <c r="S155" s="274">
        <v>0</v>
      </c>
      <c r="T155" s="275">
        <f>S155*H155</f>
        <v>0</v>
      </c>
      <c r="AR155" s="176" t="s">
        <v>1357</v>
      </c>
      <c r="AT155" s="176" t="s">
        <v>1382</v>
      </c>
      <c r="AU155" s="176" t="s">
        <v>1257</v>
      </c>
      <c r="AY155" s="176" t="s">
        <v>1317</v>
      </c>
      <c r="BE155" s="276">
        <f>IF(N155="základní",J155,0)</f>
        <v>0</v>
      </c>
      <c r="BF155" s="276">
        <f>IF(N155="snížená",J155,0)</f>
        <v>0</v>
      </c>
      <c r="BG155" s="276">
        <f>IF(N155="zákl. přenesená",J155,0)</f>
        <v>0</v>
      </c>
      <c r="BH155" s="276">
        <f>IF(N155="sníž. přenesená",J155,0)</f>
        <v>0</v>
      </c>
      <c r="BI155" s="276">
        <f>IF(N155="nulová",J155,0)</f>
        <v>0</v>
      </c>
      <c r="BJ155" s="176" t="s">
        <v>1196</v>
      </c>
      <c r="BK155" s="276">
        <f>ROUND(I155*H155,2)</f>
        <v>0</v>
      </c>
      <c r="BL155" s="176" t="s">
        <v>1324</v>
      </c>
      <c r="BM155" s="176" t="s">
        <v>1494</v>
      </c>
    </row>
    <row r="156" spans="2:47" s="186" customFormat="1" ht="13.5">
      <c r="B156" s="187"/>
      <c r="D156" s="277" t="s">
        <v>1326</v>
      </c>
      <c r="F156" s="278" t="s">
        <v>1170</v>
      </c>
      <c r="I156" s="92"/>
      <c r="L156" s="187"/>
      <c r="M156" s="279"/>
      <c r="N156" s="188"/>
      <c r="O156" s="188"/>
      <c r="P156" s="188"/>
      <c r="Q156" s="188"/>
      <c r="R156" s="188"/>
      <c r="S156" s="188"/>
      <c r="T156" s="280"/>
      <c r="AT156" s="176" t="s">
        <v>1326</v>
      </c>
      <c r="AU156" s="176" t="s">
        <v>1257</v>
      </c>
    </row>
    <row r="157" spans="2:65" s="186" customFormat="1" ht="16.5" customHeight="1">
      <c r="B157" s="187"/>
      <c r="C157" s="297" t="s">
        <v>1499</v>
      </c>
      <c r="D157" s="297" t="s">
        <v>1382</v>
      </c>
      <c r="E157" s="298" t="s">
        <v>1171</v>
      </c>
      <c r="F157" s="299" t="s">
        <v>0</v>
      </c>
      <c r="G157" s="300" t="s">
        <v>1782</v>
      </c>
      <c r="H157" s="301">
        <v>3</v>
      </c>
      <c r="I157" s="95"/>
      <c r="J157" s="302">
        <f>ROUND(I157*H157,2)</f>
        <v>0</v>
      </c>
      <c r="K157" s="299" t="s">
        <v>1177</v>
      </c>
      <c r="L157" s="303"/>
      <c r="M157" s="304" t="s">
        <v>1177</v>
      </c>
      <c r="N157" s="305" t="s">
        <v>1219</v>
      </c>
      <c r="O157" s="188"/>
      <c r="P157" s="274">
        <f>O157*H157</f>
        <v>0</v>
      </c>
      <c r="Q157" s="274">
        <v>0</v>
      </c>
      <c r="R157" s="274">
        <f>Q157*H157</f>
        <v>0</v>
      </c>
      <c r="S157" s="274">
        <v>0</v>
      </c>
      <c r="T157" s="275">
        <f>S157*H157</f>
        <v>0</v>
      </c>
      <c r="AR157" s="176" t="s">
        <v>1357</v>
      </c>
      <c r="AT157" s="176" t="s">
        <v>1382</v>
      </c>
      <c r="AU157" s="176" t="s">
        <v>1257</v>
      </c>
      <c r="AY157" s="176" t="s">
        <v>1317</v>
      </c>
      <c r="BE157" s="276">
        <f>IF(N157="základní",J157,0)</f>
        <v>0</v>
      </c>
      <c r="BF157" s="276">
        <f>IF(N157="snížená",J157,0)</f>
        <v>0</v>
      </c>
      <c r="BG157" s="276">
        <f>IF(N157="zákl. přenesená",J157,0)</f>
        <v>0</v>
      </c>
      <c r="BH157" s="276">
        <f>IF(N157="sníž. přenesená",J157,0)</f>
        <v>0</v>
      </c>
      <c r="BI157" s="276">
        <f>IF(N157="nulová",J157,0)</f>
        <v>0</v>
      </c>
      <c r="BJ157" s="176" t="s">
        <v>1196</v>
      </c>
      <c r="BK157" s="276">
        <f>ROUND(I157*H157,2)</f>
        <v>0</v>
      </c>
      <c r="BL157" s="176" t="s">
        <v>1324</v>
      </c>
      <c r="BM157" s="176" t="s">
        <v>1499</v>
      </c>
    </row>
    <row r="158" spans="2:47" s="186" customFormat="1" ht="13.5">
      <c r="B158" s="187"/>
      <c r="D158" s="277" t="s">
        <v>1326</v>
      </c>
      <c r="F158" s="278" t="s">
        <v>0</v>
      </c>
      <c r="I158" s="92"/>
      <c r="L158" s="187"/>
      <c r="M158" s="279"/>
      <c r="N158" s="188"/>
      <c r="O158" s="188"/>
      <c r="P158" s="188"/>
      <c r="Q158" s="188"/>
      <c r="R158" s="188"/>
      <c r="S158" s="188"/>
      <c r="T158" s="280"/>
      <c r="AT158" s="176" t="s">
        <v>1326</v>
      </c>
      <c r="AU158" s="176" t="s">
        <v>1257</v>
      </c>
    </row>
    <row r="159" spans="2:65" s="186" customFormat="1" ht="16.5" customHeight="1">
      <c r="B159" s="187"/>
      <c r="C159" s="297" t="s">
        <v>1505</v>
      </c>
      <c r="D159" s="297" t="s">
        <v>1382</v>
      </c>
      <c r="E159" s="298" t="s">
        <v>1</v>
      </c>
      <c r="F159" s="299" t="s">
        <v>2</v>
      </c>
      <c r="G159" s="300" t="s">
        <v>1391</v>
      </c>
      <c r="H159" s="301">
        <v>1</v>
      </c>
      <c r="I159" s="95"/>
      <c r="J159" s="302">
        <f>ROUND(I159*H159,2)</f>
        <v>0</v>
      </c>
      <c r="K159" s="299" t="s">
        <v>1177</v>
      </c>
      <c r="L159" s="303"/>
      <c r="M159" s="304" t="s">
        <v>1177</v>
      </c>
      <c r="N159" s="305" t="s">
        <v>1219</v>
      </c>
      <c r="O159" s="188"/>
      <c r="P159" s="274">
        <f>O159*H159</f>
        <v>0</v>
      </c>
      <c r="Q159" s="274">
        <v>0</v>
      </c>
      <c r="R159" s="274">
        <f>Q159*H159</f>
        <v>0</v>
      </c>
      <c r="S159" s="274">
        <v>0</v>
      </c>
      <c r="T159" s="275">
        <f>S159*H159</f>
        <v>0</v>
      </c>
      <c r="AR159" s="176" t="s">
        <v>1357</v>
      </c>
      <c r="AT159" s="176" t="s">
        <v>1382</v>
      </c>
      <c r="AU159" s="176" t="s">
        <v>1257</v>
      </c>
      <c r="AY159" s="176" t="s">
        <v>1317</v>
      </c>
      <c r="BE159" s="276">
        <f>IF(N159="základní",J159,0)</f>
        <v>0</v>
      </c>
      <c r="BF159" s="276">
        <f>IF(N159="snížená",J159,0)</f>
        <v>0</v>
      </c>
      <c r="BG159" s="276">
        <f>IF(N159="zákl. přenesená",J159,0)</f>
        <v>0</v>
      </c>
      <c r="BH159" s="276">
        <f>IF(N159="sníž. přenesená",J159,0)</f>
        <v>0</v>
      </c>
      <c r="BI159" s="276">
        <f>IF(N159="nulová",J159,0)</f>
        <v>0</v>
      </c>
      <c r="BJ159" s="176" t="s">
        <v>1196</v>
      </c>
      <c r="BK159" s="276">
        <f>ROUND(I159*H159,2)</f>
        <v>0</v>
      </c>
      <c r="BL159" s="176" t="s">
        <v>1324</v>
      </c>
      <c r="BM159" s="176" t="s">
        <v>1505</v>
      </c>
    </row>
    <row r="160" spans="2:47" s="186" customFormat="1" ht="13.5">
      <c r="B160" s="187"/>
      <c r="D160" s="277" t="s">
        <v>1326</v>
      </c>
      <c r="F160" s="278" t="s">
        <v>2</v>
      </c>
      <c r="I160" s="92"/>
      <c r="L160" s="187"/>
      <c r="M160" s="279"/>
      <c r="N160" s="188"/>
      <c r="O160" s="188"/>
      <c r="P160" s="188"/>
      <c r="Q160" s="188"/>
      <c r="R160" s="188"/>
      <c r="S160" s="188"/>
      <c r="T160" s="280"/>
      <c r="AT160" s="176" t="s">
        <v>1326</v>
      </c>
      <c r="AU160" s="176" t="s">
        <v>1257</v>
      </c>
    </row>
    <row r="161" spans="2:65" s="186" customFormat="1" ht="16.5" customHeight="1">
      <c r="B161" s="187"/>
      <c r="C161" s="297" t="s">
        <v>1514</v>
      </c>
      <c r="D161" s="297" t="s">
        <v>1382</v>
      </c>
      <c r="E161" s="298" t="s">
        <v>3</v>
      </c>
      <c r="F161" s="299" t="s">
        <v>4</v>
      </c>
      <c r="G161" s="300" t="s">
        <v>1432</v>
      </c>
      <c r="H161" s="301">
        <v>0.5</v>
      </c>
      <c r="I161" s="95"/>
      <c r="J161" s="302">
        <f>ROUND(I161*H161,2)</f>
        <v>0</v>
      </c>
      <c r="K161" s="299" t="s">
        <v>1177</v>
      </c>
      <c r="L161" s="303"/>
      <c r="M161" s="304" t="s">
        <v>1177</v>
      </c>
      <c r="N161" s="305" t="s">
        <v>1219</v>
      </c>
      <c r="O161" s="188"/>
      <c r="P161" s="274">
        <f>O161*H161</f>
        <v>0</v>
      </c>
      <c r="Q161" s="274">
        <v>0</v>
      </c>
      <c r="R161" s="274">
        <f>Q161*H161</f>
        <v>0</v>
      </c>
      <c r="S161" s="274">
        <v>0</v>
      </c>
      <c r="T161" s="275">
        <f>S161*H161</f>
        <v>0</v>
      </c>
      <c r="AR161" s="176" t="s">
        <v>1357</v>
      </c>
      <c r="AT161" s="176" t="s">
        <v>1382</v>
      </c>
      <c r="AU161" s="176" t="s">
        <v>1257</v>
      </c>
      <c r="AY161" s="176" t="s">
        <v>1317</v>
      </c>
      <c r="BE161" s="276">
        <f>IF(N161="základní",J161,0)</f>
        <v>0</v>
      </c>
      <c r="BF161" s="276">
        <f>IF(N161="snížená",J161,0)</f>
        <v>0</v>
      </c>
      <c r="BG161" s="276">
        <f>IF(N161="zákl. přenesená",J161,0)</f>
        <v>0</v>
      </c>
      <c r="BH161" s="276">
        <f>IF(N161="sníž. přenesená",J161,0)</f>
        <v>0</v>
      </c>
      <c r="BI161" s="276">
        <f>IF(N161="nulová",J161,0)</f>
        <v>0</v>
      </c>
      <c r="BJ161" s="176" t="s">
        <v>1196</v>
      </c>
      <c r="BK161" s="276">
        <f>ROUND(I161*H161,2)</f>
        <v>0</v>
      </c>
      <c r="BL161" s="176" t="s">
        <v>1324</v>
      </c>
      <c r="BM161" s="176" t="s">
        <v>1514</v>
      </c>
    </row>
    <row r="162" spans="2:47" s="186" customFormat="1" ht="13.5">
      <c r="B162" s="187"/>
      <c r="D162" s="277" t="s">
        <v>1326</v>
      </c>
      <c r="F162" s="278" t="s">
        <v>4</v>
      </c>
      <c r="I162" s="92"/>
      <c r="L162" s="187"/>
      <c r="M162" s="279"/>
      <c r="N162" s="188"/>
      <c r="O162" s="188"/>
      <c r="P162" s="188"/>
      <c r="Q162" s="188"/>
      <c r="R162" s="188"/>
      <c r="S162" s="188"/>
      <c r="T162" s="280"/>
      <c r="AT162" s="176" t="s">
        <v>1326</v>
      </c>
      <c r="AU162" s="176" t="s">
        <v>1257</v>
      </c>
    </row>
    <row r="163" spans="2:65" s="186" customFormat="1" ht="16.5" customHeight="1">
      <c r="B163" s="187"/>
      <c r="C163" s="297" t="s">
        <v>1518</v>
      </c>
      <c r="D163" s="297" t="s">
        <v>1382</v>
      </c>
      <c r="E163" s="298" t="s">
        <v>5</v>
      </c>
      <c r="F163" s="299" t="s">
        <v>6</v>
      </c>
      <c r="G163" s="300" t="s">
        <v>1432</v>
      </c>
      <c r="H163" s="301">
        <v>1</v>
      </c>
      <c r="I163" s="95"/>
      <c r="J163" s="302">
        <f>ROUND(I163*H163,2)</f>
        <v>0</v>
      </c>
      <c r="K163" s="299" t="s">
        <v>1177</v>
      </c>
      <c r="L163" s="303"/>
      <c r="M163" s="304" t="s">
        <v>1177</v>
      </c>
      <c r="N163" s="305" t="s">
        <v>1219</v>
      </c>
      <c r="O163" s="188"/>
      <c r="P163" s="274">
        <f>O163*H163</f>
        <v>0</v>
      </c>
      <c r="Q163" s="274">
        <v>0</v>
      </c>
      <c r="R163" s="274">
        <f>Q163*H163</f>
        <v>0</v>
      </c>
      <c r="S163" s="274">
        <v>0</v>
      </c>
      <c r="T163" s="275">
        <f>S163*H163</f>
        <v>0</v>
      </c>
      <c r="AR163" s="176" t="s">
        <v>1357</v>
      </c>
      <c r="AT163" s="176" t="s">
        <v>1382</v>
      </c>
      <c r="AU163" s="176" t="s">
        <v>1257</v>
      </c>
      <c r="AY163" s="176" t="s">
        <v>1317</v>
      </c>
      <c r="BE163" s="276">
        <f>IF(N163="základní",J163,0)</f>
        <v>0</v>
      </c>
      <c r="BF163" s="276">
        <f>IF(N163="snížená",J163,0)</f>
        <v>0</v>
      </c>
      <c r="BG163" s="276">
        <f>IF(N163="zákl. přenesená",J163,0)</f>
        <v>0</v>
      </c>
      <c r="BH163" s="276">
        <f>IF(N163="sníž. přenesená",J163,0)</f>
        <v>0</v>
      </c>
      <c r="BI163" s="276">
        <f>IF(N163="nulová",J163,0)</f>
        <v>0</v>
      </c>
      <c r="BJ163" s="176" t="s">
        <v>1196</v>
      </c>
      <c r="BK163" s="276">
        <f>ROUND(I163*H163,2)</f>
        <v>0</v>
      </c>
      <c r="BL163" s="176" t="s">
        <v>1324</v>
      </c>
      <c r="BM163" s="176" t="s">
        <v>1518</v>
      </c>
    </row>
    <row r="164" spans="2:47" s="186" customFormat="1" ht="13.5">
      <c r="B164" s="187"/>
      <c r="D164" s="277" t="s">
        <v>1326</v>
      </c>
      <c r="F164" s="278" t="s">
        <v>6</v>
      </c>
      <c r="I164" s="92"/>
      <c r="L164" s="187"/>
      <c r="M164" s="279"/>
      <c r="N164" s="188"/>
      <c r="O164" s="188"/>
      <c r="P164" s="188"/>
      <c r="Q164" s="188"/>
      <c r="R164" s="188"/>
      <c r="S164" s="188"/>
      <c r="T164" s="280"/>
      <c r="AT164" s="176" t="s">
        <v>1326</v>
      </c>
      <c r="AU164" s="176" t="s">
        <v>1257</v>
      </c>
    </row>
    <row r="165" spans="2:65" s="186" customFormat="1" ht="16.5" customHeight="1">
      <c r="B165" s="187"/>
      <c r="C165" s="297" t="s">
        <v>1523</v>
      </c>
      <c r="D165" s="297" t="s">
        <v>1382</v>
      </c>
      <c r="E165" s="298" t="s">
        <v>7</v>
      </c>
      <c r="F165" s="299" t="s">
        <v>8</v>
      </c>
      <c r="G165" s="300" t="s">
        <v>1391</v>
      </c>
      <c r="H165" s="301">
        <v>8</v>
      </c>
      <c r="I165" s="95"/>
      <c r="J165" s="302">
        <f>ROUND(I165*H165,2)</f>
        <v>0</v>
      </c>
      <c r="K165" s="299" t="s">
        <v>1177</v>
      </c>
      <c r="L165" s="303"/>
      <c r="M165" s="304" t="s">
        <v>1177</v>
      </c>
      <c r="N165" s="305" t="s">
        <v>1219</v>
      </c>
      <c r="O165" s="188"/>
      <c r="P165" s="274">
        <f>O165*H165</f>
        <v>0</v>
      </c>
      <c r="Q165" s="274">
        <v>0</v>
      </c>
      <c r="R165" s="274">
        <f>Q165*H165</f>
        <v>0</v>
      </c>
      <c r="S165" s="274">
        <v>0</v>
      </c>
      <c r="T165" s="275">
        <f>S165*H165</f>
        <v>0</v>
      </c>
      <c r="AR165" s="176" t="s">
        <v>1357</v>
      </c>
      <c r="AT165" s="176" t="s">
        <v>1382</v>
      </c>
      <c r="AU165" s="176" t="s">
        <v>1257</v>
      </c>
      <c r="AY165" s="176" t="s">
        <v>1317</v>
      </c>
      <c r="BE165" s="276">
        <f>IF(N165="základní",J165,0)</f>
        <v>0</v>
      </c>
      <c r="BF165" s="276">
        <f>IF(N165="snížená",J165,0)</f>
        <v>0</v>
      </c>
      <c r="BG165" s="276">
        <f>IF(N165="zákl. přenesená",J165,0)</f>
        <v>0</v>
      </c>
      <c r="BH165" s="276">
        <f>IF(N165="sníž. přenesená",J165,0)</f>
        <v>0</v>
      </c>
      <c r="BI165" s="276">
        <f>IF(N165="nulová",J165,0)</f>
        <v>0</v>
      </c>
      <c r="BJ165" s="176" t="s">
        <v>1196</v>
      </c>
      <c r="BK165" s="276">
        <f>ROUND(I165*H165,2)</f>
        <v>0</v>
      </c>
      <c r="BL165" s="176" t="s">
        <v>1324</v>
      </c>
      <c r="BM165" s="176" t="s">
        <v>1523</v>
      </c>
    </row>
    <row r="166" spans="2:47" s="186" customFormat="1" ht="13.5">
      <c r="B166" s="187"/>
      <c r="D166" s="277" t="s">
        <v>1326</v>
      </c>
      <c r="F166" s="278" t="s">
        <v>8</v>
      </c>
      <c r="I166" s="92"/>
      <c r="L166" s="187"/>
      <c r="M166" s="279"/>
      <c r="N166" s="188"/>
      <c r="O166" s="188"/>
      <c r="P166" s="188"/>
      <c r="Q166" s="188"/>
      <c r="R166" s="188"/>
      <c r="S166" s="188"/>
      <c r="T166" s="280"/>
      <c r="AT166" s="176" t="s">
        <v>1326</v>
      </c>
      <c r="AU166" s="176" t="s">
        <v>1257</v>
      </c>
    </row>
    <row r="167" spans="2:65" s="186" customFormat="1" ht="16.5" customHeight="1">
      <c r="B167" s="187"/>
      <c r="C167" s="297" t="s">
        <v>1528</v>
      </c>
      <c r="D167" s="297" t="s">
        <v>1382</v>
      </c>
      <c r="E167" s="298" t="s">
        <v>9</v>
      </c>
      <c r="F167" s="299" t="s">
        <v>10</v>
      </c>
      <c r="G167" s="300" t="s">
        <v>1391</v>
      </c>
      <c r="H167" s="301">
        <v>2</v>
      </c>
      <c r="I167" s="95"/>
      <c r="J167" s="302">
        <f>ROUND(I167*H167,2)</f>
        <v>0</v>
      </c>
      <c r="K167" s="299" t="s">
        <v>1177</v>
      </c>
      <c r="L167" s="303"/>
      <c r="M167" s="304" t="s">
        <v>1177</v>
      </c>
      <c r="N167" s="305" t="s">
        <v>1219</v>
      </c>
      <c r="O167" s="188"/>
      <c r="P167" s="274">
        <f>O167*H167</f>
        <v>0</v>
      </c>
      <c r="Q167" s="274">
        <v>0</v>
      </c>
      <c r="R167" s="274">
        <f>Q167*H167</f>
        <v>0</v>
      </c>
      <c r="S167" s="274">
        <v>0</v>
      </c>
      <c r="T167" s="275">
        <f>S167*H167</f>
        <v>0</v>
      </c>
      <c r="AR167" s="176" t="s">
        <v>1357</v>
      </c>
      <c r="AT167" s="176" t="s">
        <v>1382</v>
      </c>
      <c r="AU167" s="176" t="s">
        <v>1257</v>
      </c>
      <c r="AY167" s="176" t="s">
        <v>1317</v>
      </c>
      <c r="BE167" s="276">
        <f>IF(N167="základní",J167,0)</f>
        <v>0</v>
      </c>
      <c r="BF167" s="276">
        <f>IF(N167="snížená",J167,0)</f>
        <v>0</v>
      </c>
      <c r="BG167" s="276">
        <f>IF(N167="zákl. přenesená",J167,0)</f>
        <v>0</v>
      </c>
      <c r="BH167" s="276">
        <f>IF(N167="sníž. přenesená",J167,0)</f>
        <v>0</v>
      </c>
      <c r="BI167" s="276">
        <f>IF(N167="nulová",J167,0)</f>
        <v>0</v>
      </c>
      <c r="BJ167" s="176" t="s">
        <v>1196</v>
      </c>
      <c r="BK167" s="276">
        <f>ROUND(I167*H167,2)</f>
        <v>0</v>
      </c>
      <c r="BL167" s="176" t="s">
        <v>1324</v>
      </c>
      <c r="BM167" s="176" t="s">
        <v>1528</v>
      </c>
    </row>
    <row r="168" spans="2:47" s="186" customFormat="1" ht="13.5">
      <c r="B168" s="187"/>
      <c r="D168" s="277" t="s">
        <v>1326</v>
      </c>
      <c r="F168" s="278" t="s">
        <v>10</v>
      </c>
      <c r="I168" s="92"/>
      <c r="L168" s="187"/>
      <c r="M168" s="279"/>
      <c r="N168" s="188"/>
      <c r="O168" s="188"/>
      <c r="P168" s="188"/>
      <c r="Q168" s="188"/>
      <c r="R168" s="188"/>
      <c r="S168" s="188"/>
      <c r="T168" s="280"/>
      <c r="AT168" s="176" t="s">
        <v>1326</v>
      </c>
      <c r="AU168" s="176" t="s">
        <v>1257</v>
      </c>
    </row>
    <row r="169" spans="2:65" s="186" customFormat="1" ht="25.5" customHeight="1">
      <c r="B169" s="187"/>
      <c r="C169" s="297" t="s">
        <v>1535</v>
      </c>
      <c r="D169" s="297" t="s">
        <v>1382</v>
      </c>
      <c r="E169" s="298" t="s">
        <v>11</v>
      </c>
      <c r="F169" s="299" t="s">
        <v>12</v>
      </c>
      <c r="G169" s="300" t="s">
        <v>1391</v>
      </c>
      <c r="H169" s="301">
        <v>1</v>
      </c>
      <c r="I169" s="95"/>
      <c r="J169" s="302">
        <f>ROUND(I169*H169,2)</f>
        <v>0</v>
      </c>
      <c r="K169" s="299" t="s">
        <v>1177</v>
      </c>
      <c r="L169" s="303"/>
      <c r="M169" s="304" t="s">
        <v>1177</v>
      </c>
      <c r="N169" s="305" t="s">
        <v>1219</v>
      </c>
      <c r="O169" s="188"/>
      <c r="P169" s="274">
        <f>O169*H169</f>
        <v>0</v>
      </c>
      <c r="Q169" s="274">
        <v>0</v>
      </c>
      <c r="R169" s="274">
        <f>Q169*H169</f>
        <v>0</v>
      </c>
      <c r="S169" s="274">
        <v>0</v>
      </c>
      <c r="T169" s="275">
        <f>S169*H169</f>
        <v>0</v>
      </c>
      <c r="AR169" s="176" t="s">
        <v>1357</v>
      </c>
      <c r="AT169" s="176" t="s">
        <v>1382</v>
      </c>
      <c r="AU169" s="176" t="s">
        <v>1257</v>
      </c>
      <c r="AY169" s="176" t="s">
        <v>1317</v>
      </c>
      <c r="BE169" s="276">
        <f>IF(N169="základní",J169,0)</f>
        <v>0</v>
      </c>
      <c r="BF169" s="276">
        <f>IF(N169="snížená",J169,0)</f>
        <v>0</v>
      </c>
      <c r="BG169" s="276">
        <f>IF(N169="zákl. přenesená",J169,0)</f>
        <v>0</v>
      </c>
      <c r="BH169" s="276">
        <f>IF(N169="sníž. přenesená",J169,0)</f>
        <v>0</v>
      </c>
      <c r="BI169" s="276">
        <f>IF(N169="nulová",J169,0)</f>
        <v>0</v>
      </c>
      <c r="BJ169" s="176" t="s">
        <v>1196</v>
      </c>
      <c r="BK169" s="276">
        <f>ROUND(I169*H169,2)</f>
        <v>0</v>
      </c>
      <c r="BL169" s="176" t="s">
        <v>1324</v>
      </c>
      <c r="BM169" s="176" t="s">
        <v>1535</v>
      </c>
    </row>
    <row r="170" spans="2:47" s="186" customFormat="1" ht="13.5">
      <c r="B170" s="187"/>
      <c r="D170" s="277" t="s">
        <v>1326</v>
      </c>
      <c r="F170" s="278" t="s">
        <v>12</v>
      </c>
      <c r="I170" s="92"/>
      <c r="L170" s="187"/>
      <c r="M170" s="279"/>
      <c r="N170" s="188"/>
      <c r="O170" s="188"/>
      <c r="P170" s="188"/>
      <c r="Q170" s="188"/>
      <c r="R170" s="188"/>
      <c r="S170" s="188"/>
      <c r="T170" s="280"/>
      <c r="AT170" s="176" t="s">
        <v>1326</v>
      </c>
      <c r="AU170" s="176" t="s">
        <v>1257</v>
      </c>
    </row>
    <row r="171" spans="2:65" s="186" customFormat="1" ht="16.5" customHeight="1">
      <c r="B171" s="187"/>
      <c r="C171" s="297" t="s">
        <v>1540</v>
      </c>
      <c r="D171" s="297" t="s">
        <v>1382</v>
      </c>
      <c r="E171" s="298" t="s">
        <v>13</v>
      </c>
      <c r="F171" s="299" t="s">
        <v>14</v>
      </c>
      <c r="G171" s="300" t="s">
        <v>1391</v>
      </c>
      <c r="H171" s="301">
        <v>1</v>
      </c>
      <c r="I171" s="95"/>
      <c r="J171" s="302">
        <f>ROUND(I171*H171,2)</f>
        <v>0</v>
      </c>
      <c r="K171" s="299" t="s">
        <v>1177</v>
      </c>
      <c r="L171" s="303"/>
      <c r="M171" s="304" t="s">
        <v>1177</v>
      </c>
      <c r="N171" s="305" t="s">
        <v>1219</v>
      </c>
      <c r="O171" s="188"/>
      <c r="P171" s="274">
        <f>O171*H171</f>
        <v>0</v>
      </c>
      <c r="Q171" s="274">
        <v>0</v>
      </c>
      <c r="R171" s="274">
        <f>Q171*H171</f>
        <v>0</v>
      </c>
      <c r="S171" s="274">
        <v>0</v>
      </c>
      <c r="T171" s="275">
        <f>S171*H171</f>
        <v>0</v>
      </c>
      <c r="AR171" s="176" t="s">
        <v>1357</v>
      </c>
      <c r="AT171" s="176" t="s">
        <v>1382</v>
      </c>
      <c r="AU171" s="176" t="s">
        <v>1257</v>
      </c>
      <c r="AY171" s="176" t="s">
        <v>1317</v>
      </c>
      <c r="BE171" s="276">
        <f>IF(N171="základní",J171,0)</f>
        <v>0</v>
      </c>
      <c r="BF171" s="276">
        <f>IF(N171="snížená",J171,0)</f>
        <v>0</v>
      </c>
      <c r="BG171" s="276">
        <f>IF(N171="zákl. přenesená",J171,0)</f>
        <v>0</v>
      </c>
      <c r="BH171" s="276">
        <f>IF(N171="sníž. přenesená",J171,0)</f>
        <v>0</v>
      </c>
      <c r="BI171" s="276">
        <f>IF(N171="nulová",J171,0)</f>
        <v>0</v>
      </c>
      <c r="BJ171" s="176" t="s">
        <v>1196</v>
      </c>
      <c r="BK171" s="276">
        <f>ROUND(I171*H171,2)</f>
        <v>0</v>
      </c>
      <c r="BL171" s="176" t="s">
        <v>1324</v>
      </c>
      <c r="BM171" s="176" t="s">
        <v>1540</v>
      </c>
    </row>
    <row r="172" spans="2:47" s="186" customFormat="1" ht="13.5">
      <c r="B172" s="187"/>
      <c r="D172" s="277" t="s">
        <v>1326</v>
      </c>
      <c r="F172" s="278" t="s">
        <v>14</v>
      </c>
      <c r="I172" s="92"/>
      <c r="L172" s="187"/>
      <c r="M172" s="279"/>
      <c r="N172" s="188"/>
      <c r="O172" s="188"/>
      <c r="P172" s="188"/>
      <c r="Q172" s="188"/>
      <c r="R172" s="188"/>
      <c r="S172" s="188"/>
      <c r="T172" s="280"/>
      <c r="AT172" s="176" t="s">
        <v>1326</v>
      </c>
      <c r="AU172" s="176" t="s">
        <v>1257</v>
      </c>
    </row>
    <row r="173" spans="2:65" s="186" customFormat="1" ht="16.5" customHeight="1">
      <c r="B173" s="187"/>
      <c r="C173" s="297" t="s">
        <v>1544</v>
      </c>
      <c r="D173" s="297" t="s">
        <v>1382</v>
      </c>
      <c r="E173" s="298" t="s">
        <v>15</v>
      </c>
      <c r="F173" s="299" t="s">
        <v>16</v>
      </c>
      <c r="G173" s="300" t="s">
        <v>1391</v>
      </c>
      <c r="H173" s="301">
        <v>3</v>
      </c>
      <c r="I173" s="95"/>
      <c r="J173" s="302">
        <f>ROUND(I173*H173,2)</f>
        <v>0</v>
      </c>
      <c r="K173" s="299" t="s">
        <v>1177</v>
      </c>
      <c r="L173" s="303"/>
      <c r="M173" s="304" t="s">
        <v>1177</v>
      </c>
      <c r="N173" s="305" t="s">
        <v>1219</v>
      </c>
      <c r="O173" s="188"/>
      <c r="P173" s="274">
        <f>O173*H173</f>
        <v>0</v>
      </c>
      <c r="Q173" s="274">
        <v>0</v>
      </c>
      <c r="R173" s="274">
        <f>Q173*H173</f>
        <v>0</v>
      </c>
      <c r="S173" s="274">
        <v>0</v>
      </c>
      <c r="T173" s="275">
        <f>S173*H173</f>
        <v>0</v>
      </c>
      <c r="AR173" s="176" t="s">
        <v>1357</v>
      </c>
      <c r="AT173" s="176" t="s">
        <v>1382</v>
      </c>
      <c r="AU173" s="176" t="s">
        <v>1257</v>
      </c>
      <c r="AY173" s="176" t="s">
        <v>1317</v>
      </c>
      <c r="BE173" s="276">
        <f>IF(N173="základní",J173,0)</f>
        <v>0</v>
      </c>
      <c r="BF173" s="276">
        <f>IF(N173="snížená",J173,0)</f>
        <v>0</v>
      </c>
      <c r="BG173" s="276">
        <f>IF(N173="zákl. přenesená",J173,0)</f>
        <v>0</v>
      </c>
      <c r="BH173" s="276">
        <f>IF(N173="sníž. přenesená",J173,0)</f>
        <v>0</v>
      </c>
      <c r="BI173" s="276">
        <f>IF(N173="nulová",J173,0)</f>
        <v>0</v>
      </c>
      <c r="BJ173" s="176" t="s">
        <v>1196</v>
      </c>
      <c r="BK173" s="276">
        <f>ROUND(I173*H173,2)</f>
        <v>0</v>
      </c>
      <c r="BL173" s="176" t="s">
        <v>1324</v>
      </c>
      <c r="BM173" s="176" t="s">
        <v>1544</v>
      </c>
    </row>
    <row r="174" spans="2:47" s="186" customFormat="1" ht="13.5">
      <c r="B174" s="187"/>
      <c r="D174" s="277" t="s">
        <v>1326</v>
      </c>
      <c r="F174" s="278" t="s">
        <v>16</v>
      </c>
      <c r="I174" s="92"/>
      <c r="L174" s="187"/>
      <c r="M174" s="279"/>
      <c r="N174" s="188"/>
      <c r="O174" s="188"/>
      <c r="P174" s="188"/>
      <c r="Q174" s="188"/>
      <c r="R174" s="188"/>
      <c r="S174" s="188"/>
      <c r="T174" s="280"/>
      <c r="AT174" s="176" t="s">
        <v>1326</v>
      </c>
      <c r="AU174" s="176" t="s">
        <v>1257</v>
      </c>
    </row>
    <row r="175" spans="2:65" s="186" customFormat="1" ht="16.5" customHeight="1">
      <c r="B175" s="187"/>
      <c r="C175" s="297" t="s">
        <v>1551</v>
      </c>
      <c r="D175" s="297" t="s">
        <v>1382</v>
      </c>
      <c r="E175" s="298" t="s">
        <v>17</v>
      </c>
      <c r="F175" s="299" t="s">
        <v>18</v>
      </c>
      <c r="G175" s="300" t="s">
        <v>1391</v>
      </c>
      <c r="H175" s="301">
        <v>3</v>
      </c>
      <c r="I175" s="95"/>
      <c r="J175" s="302">
        <f>ROUND(I175*H175,2)</f>
        <v>0</v>
      </c>
      <c r="K175" s="299" t="s">
        <v>1177</v>
      </c>
      <c r="L175" s="303"/>
      <c r="M175" s="304" t="s">
        <v>1177</v>
      </c>
      <c r="N175" s="305" t="s">
        <v>1219</v>
      </c>
      <c r="O175" s="188"/>
      <c r="P175" s="274">
        <f>O175*H175</f>
        <v>0</v>
      </c>
      <c r="Q175" s="274">
        <v>0</v>
      </c>
      <c r="R175" s="274">
        <f>Q175*H175</f>
        <v>0</v>
      </c>
      <c r="S175" s="274">
        <v>0</v>
      </c>
      <c r="T175" s="275">
        <f>S175*H175</f>
        <v>0</v>
      </c>
      <c r="AR175" s="176" t="s">
        <v>1357</v>
      </c>
      <c r="AT175" s="176" t="s">
        <v>1382</v>
      </c>
      <c r="AU175" s="176" t="s">
        <v>1257</v>
      </c>
      <c r="AY175" s="176" t="s">
        <v>1317</v>
      </c>
      <c r="BE175" s="276">
        <f>IF(N175="základní",J175,0)</f>
        <v>0</v>
      </c>
      <c r="BF175" s="276">
        <f>IF(N175="snížená",J175,0)</f>
        <v>0</v>
      </c>
      <c r="BG175" s="276">
        <f>IF(N175="zákl. přenesená",J175,0)</f>
        <v>0</v>
      </c>
      <c r="BH175" s="276">
        <f>IF(N175="sníž. přenesená",J175,0)</f>
        <v>0</v>
      </c>
      <c r="BI175" s="276">
        <f>IF(N175="nulová",J175,0)</f>
        <v>0</v>
      </c>
      <c r="BJ175" s="176" t="s">
        <v>1196</v>
      </c>
      <c r="BK175" s="276">
        <f>ROUND(I175*H175,2)</f>
        <v>0</v>
      </c>
      <c r="BL175" s="176" t="s">
        <v>1324</v>
      </c>
      <c r="BM175" s="176" t="s">
        <v>1551</v>
      </c>
    </row>
    <row r="176" spans="2:47" s="186" customFormat="1" ht="13.5">
      <c r="B176" s="187"/>
      <c r="D176" s="277" t="s">
        <v>1326</v>
      </c>
      <c r="F176" s="278" t="s">
        <v>18</v>
      </c>
      <c r="I176" s="92"/>
      <c r="L176" s="187"/>
      <c r="M176" s="279"/>
      <c r="N176" s="188"/>
      <c r="O176" s="188"/>
      <c r="P176" s="188"/>
      <c r="Q176" s="188"/>
      <c r="R176" s="188"/>
      <c r="S176" s="188"/>
      <c r="T176" s="280"/>
      <c r="AT176" s="176" t="s">
        <v>1326</v>
      </c>
      <c r="AU176" s="176" t="s">
        <v>1257</v>
      </c>
    </row>
    <row r="177" spans="2:65" s="186" customFormat="1" ht="16.5" customHeight="1">
      <c r="B177" s="187"/>
      <c r="C177" s="297" t="s">
        <v>1557</v>
      </c>
      <c r="D177" s="297" t="s">
        <v>1382</v>
      </c>
      <c r="E177" s="298" t="s">
        <v>19</v>
      </c>
      <c r="F177" s="299" t="s">
        <v>20</v>
      </c>
      <c r="G177" s="300" t="s">
        <v>1782</v>
      </c>
      <c r="H177" s="301">
        <v>1</v>
      </c>
      <c r="I177" s="95"/>
      <c r="J177" s="302">
        <f>ROUND(I177*H177,2)</f>
        <v>0</v>
      </c>
      <c r="K177" s="299" t="s">
        <v>1177</v>
      </c>
      <c r="L177" s="303"/>
      <c r="M177" s="304" t="s">
        <v>1177</v>
      </c>
      <c r="N177" s="305" t="s">
        <v>1219</v>
      </c>
      <c r="O177" s="188"/>
      <c r="P177" s="274">
        <f>O177*H177</f>
        <v>0</v>
      </c>
      <c r="Q177" s="274">
        <v>0</v>
      </c>
      <c r="R177" s="274">
        <f>Q177*H177</f>
        <v>0</v>
      </c>
      <c r="S177" s="274">
        <v>0</v>
      </c>
      <c r="T177" s="275">
        <f>S177*H177</f>
        <v>0</v>
      </c>
      <c r="AR177" s="176" t="s">
        <v>1357</v>
      </c>
      <c r="AT177" s="176" t="s">
        <v>1382</v>
      </c>
      <c r="AU177" s="176" t="s">
        <v>1257</v>
      </c>
      <c r="AY177" s="176" t="s">
        <v>1317</v>
      </c>
      <c r="BE177" s="276">
        <f>IF(N177="základní",J177,0)</f>
        <v>0</v>
      </c>
      <c r="BF177" s="276">
        <f>IF(N177="snížená",J177,0)</f>
        <v>0</v>
      </c>
      <c r="BG177" s="276">
        <f>IF(N177="zákl. přenesená",J177,0)</f>
        <v>0</v>
      </c>
      <c r="BH177" s="276">
        <f>IF(N177="sníž. přenesená",J177,0)</f>
        <v>0</v>
      </c>
      <c r="BI177" s="276">
        <f>IF(N177="nulová",J177,0)</f>
        <v>0</v>
      </c>
      <c r="BJ177" s="176" t="s">
        <v>1196</v>
      </c>
      <c r="BK177" s="276">
        <f>ROUND(I177*H177,2)</f>
        <v>0</v>
      </c>
      <c r="BL177" s="176" t="s">
        <v>1324</v>
      </c>
      <c r="BM177" s="176" t="s">
        <v>1557</v>
      </c>
    </row>
    <row r="178" spans="2:47" s="186" customFormat="1" ht="13.5">
      <c r="B178" s="187"/>
      <c r="D178" s="277" t="s">
        <v>1326</v>
      </c>
      <c r="F178" s="278" t="s">
        <v>20</v>
      </c>
      <c r="I178" s="92"/>
      <c r="L178" s="187"/>
      <c r="M178" s="279"/>
      <c r="N178" s="188"/>
      <c r="O178" s="188"/>
      <c r="P178" s="188"/>
      <c r="Q178" s="188"/>
      <c r="R178" s="188"/>
      <c r="S178" s="188"/>
      <c r="T178" s="280"/>
      <c r="AT178" s="176" t="s">
        <v>1326</v>
      </c>
      <c r="AU178" s="176" t="s">
        <v>1257</v>
      </c>
    </row>
    <row r="179" spans="2:65" s="186" customFormat="1" ht="16.5" customHeight="1">
      <c r="B179" s="187"/>
      <c r="C179" s="297" t="s">
        <v>1566</v>
      </c>
      <c r="D179" s="297" t="s">
        <v>1382</v>
      </c>
      <c r="E179" s="298" t="s">
        <v>21</v>
      </c>
      <c r="F179" s="299" t="s">
        <v>22</v>
      </c>
      <c r="G179" s="300" t="s">
        <v>1391</v>
      </c>
      <c r="H179" s="301">
        <v>2</v>
      </c>
      <c r="I179" s="95"/>
      <c r="J179" s="302">
        <f>ROUND(I179*H179,2)</f>
        <v>0</v>
      </c>
      <c r="K179" s="299" t="s">
        <v>1177</v>
      </c>
      <c r="L179" s="303"/>
      <c r="M179" s="304" t="s">
        <v>1177</v>
      </c>
      <c r="N179" s="305" t="s">
        <v>1219</v>
      </c>
      <c r="O179" s="188"/>
      <c r="P179" s="274">
        <f>O179*H179</f>
        <v>0</v>
      </c>
      <c r="Q179" s="274">
        <v>0</v>
      </c>
      <c r="R179" s="274">
        <f>Q179*H179</f>
        <v>0</v>
      </c>
      <c r="S179" s="274">
        <v>0</v>
      </c>
      <c r="T179" s="275">
        <f>S179*H179</f>
        <v>0</v>
      </c>
      <c r="AR179" s="176" t="s">
        <v>1357</v>
      </c>
      <c r="AT179" s="176" t="s">
        <v>1382</v>
      </c>
      <c r="AU179" s="176" t="s">
        <v>1257</v>
      </c>
      <c r="AY179" s="176" t="s">
        <v>1317</v>
      </c>
      <c r="BE179" s="276">
        <f>IF(N179="základní",J179,0)</f>
        <v>0</v>
      </c>
      <c r="BF179" s="276">
        <f>IF(N179="snížená",J179,0)</f>
        <v>0</v>
      </c>
      <c r="BG179" s="276">
        <f>IF(N179="zákl. přenesená",J179,0)</f>
        <v>0</v>
      </c>
      <c r="BH179" s="276">
        <f>IF(N179="sníž. přenesená",J179,0)</f>
        <v>0</v>
      </c>
      <c r="BI179" s="276">
        <f>IF(N179="nulová",J179,0)</f>
        <v>0</v>
      </c>
      <c r="BJ179" s="176" t="s">
        <v>1196</v>
      </c>
      <c r="BK179" s="276">
        <f>ROUND(I179*H179,2)</f>
        <v>0</v>
      </c>
      <c r="BL179" s="176" t="s">
        <v>1324</v>
      </c>
      <c r="BM179" s="176" t="s">
        <v>1566</v>
      </c>
    </row>
    <row r="180" spans="2:47" s="186" customFormat="1" ht="13.5">
      <c r="B180" s="187"/>
      <c r="D180" s="277" t="s">
        <v>1326</v>
      </c>
      <c r="F180" s="278" t="s">
        <v>22</v>
      </c>
      <c r="I180" s="92"/>
      <c r="L180" s="187"/>
      <c r="M180" s="279"/>
      <c r="N180" s="188"/>
      <c r="O180" s="188"/>
      <c r="P180" s="188"/>
      <c r="Q180" s="188"/>
      <c r="R180" s="188"/>
      <c r="S180" s="188"/>
      <c r="T180" s="280"/>
      <c r="AT180" s="176" t="s">
        <v>1326</v>
      </c>
      <c r="AU180" s="176" t="s">
        <v>1257</v>
      </c>
    </row>
    <row r="181" spans="2:65" s="186" customFormat="1" ht="16.5" customHeight="1">
      <c r="B181" s="187"/>
      <c r="C181" s="297" t="s">
        <v>1572</v>
      </c>
      <c r="D181" s="297" t="s">
        <v>1382</v>
      </c>
      <c r="E181" s="298" t="s">
        <v>23</v>
      </c>
      <c r="F181" s="299" t="s">
        <v>24</v>
      </c>
      <c r="G181" s="300" t="s">
        <v>1782</v>
      </c>
      <c r="H181" s="301">
        <v>1</v>
      </c>
      <c r="I181" s="95"/>
      <c r="J181" s="302">
        <f>ROUND(I181*H181,2)</f>
        <v>0</v>
      </c>
      <c r="K181" s="299" t="s">
        <v>1177</v>
      </c>
      <c r="L181" s="303"/>
      <c r="M181" s="304" t="s">
        <v>1177</v>
      </c>
      <c r="N181" s="305" t="s">
        <v>1219</v>
      </c>
      <c r="O181" s="188"/>
      <c r="P181" s="274">
        <f>O181*H181</f>
        <v>0</v>
      </c>
      <c r="Q181" s="274">
        <v>0</v>
      </c>
      <c r="R181" s="274">
        <f>Q181*H181</f>
        <v>0</v>
      </c>
      <c r="S181" s="274">
        <v>0</v>
      </c>
      <c r="T181" s="275">
        <f>S181*H181</f>
        <v>0</v>
      </c>
      <c r="AR181" s="176" t="s">
        <v>1357</v>
      </c>
      <c r="AT181" s="176" t="s">
        <v>1382</v>
      </c>
      <c r="AU181" s="176" t="s">
        <v>1257</v>
      </c>
      <c r="AY181" s="176" t="s">
        <v>1317</v>
      </c>
      <c r="BE181" s="276">
        <f>IF(N181="základní",J181,0)</f>
        <v>0</v>
      </c>
      <c r="BF181" s="276">
        <f>IF(N181="snížená",J181,0)</f>
        <v>0</v>
      </c>
      <c r="BG181" s="276">
        <f>IF(N181="zákl. přenesená",J181,0)</f>
        <v>0</v>
      </c>
      <c r="BH181" s="276">
        <f>IF(N181="sníž. přenesená",J181,0)</f>
        <v>0</v>
      </c>
      <c r="BI181" s="276">
        <f>IF(N181="nulová",J181,0)</f>
        <v>0</v>
      </c>
      <c r="BJ181" s="176" t="s">
        <v>1196</v>
      </c>
      <c r="BK181" s="276">
        <f>ROUND(I181*H181,2)</f>
        <v>0</v>
      </c>
      <c r="BL181" s="176" t="s">
        <v>1324</v>
      </c>
      <c r="BM181" s="176" t="s">
        <v>1572</v>
      </c>
    </row>
    <row r="182" spans="2:47" s="186" customFormat="1" ht="13.5">
      <c r="B182" s="187"/>
      <c r="D182" s="277" t="s">
        <v>1326</v>
      </c>
      <c r="F182" s="278" t="s">
        <v>24</v>
      </c>
      <c r="I182" s="92"/>
      <c r="L182" s="187"/>
      <c r="M182" s="279"/>
      <c r="N182" s="188"/>
      <c r="O182" s="188"/>
      <c r="P182" s="188"/>
      <c r="Q182" s="188"/>
      <c r="R182" s="188"/>
      <c r="S182" s="188"/>
      <c r="T182" s="280"/>
      <c r="AT182" s="176" t="s">
        <v>1326</v>
      </c>
      <c r="AU182" s="176" t="s">
        <v>1257</v>
      </c>
    </row>
    <row r="183" spans="2:65" s="186" customFormat="1" ht="16.5" customHeight="1">
      <c r="B183" s="187"/>
      <c r="C183" s="297" t="s">
        <v>1577</v>
      </c>
      <c r="D183" s="297" t="s">
        <v>1382</v>
      </c>
      <c r="E183" s="298" t="s">
        <v>25</v>
      </c>
      <c r="F183" s="299" t="s">
        <v>26</v>
      </c>
      <c r="G183" s="300" t="s">
        <v>1391</v>
      </c>
      <c r="H183" s="301">
        <v>2</v>
      </c>
      <c r="I183" s="95"/>
      <c r="J183" s="302">
        <f>ROUND(I183*H183,2)</f>
        <v>0</v>
      </c>
      <c r="K183" s="299" t="s">
        <v>1177</v>
      </c>
      <c r="L183" s="303"/>
      <c r="M183" s="304" t="s">
        <v>1177</v>
      </c>
      <c r="N183" s="305" t="s">
        <v>1219</v>
      </c>
      <c r="O183" s="188"/>
      <c r="P183" s="274">
        <f>O183*H183</f>
        <v>0</v>
      </c>
      <c r="Q183" s="274">
        <v>0</v>
      </c>
      <c r="R183" s="274">
        <f>Q183*H183</f>
        <v>0</v>
      </c>
      <c r="S183" s="274">
        <v>0</v>
      </c>
      <c r="T183" s="275">
        <f>S183*H183</f>
        <v>0</v>
      </c>
      <c r="AR183" s="176" t="s">
        <v>1357</v>
      </c>
      <c r="AT183" s="176" t="s">
        <v>1382</v>
      </c>
      <c r="AU183" s="176" t="s">
        <v>1257</v>
      </c>
      <c r="AY183" s="176" t="s">
        <v>1317</v>
      </c>
      <c r="BE183" s="276">
        <f>IF(N183="základní",J183,0)</f>
        <v>0</v>
      </c>
      <c r="BF183" s="276">
        <f>IF(N183="snížená",J183,0)</f>
        <v>0</v>
      </c>
      <c r="BG183" s="276">
        <f>IF(N183="zákl. přenesená",J183,0)</f>
        <v>0</v>
      </c>
      <c r="BH183" s="276">
        <f>IF(N183="sníž. přenesená",J183,0)</f>
        <v>0</v>
      </c>
      <c r="BI183" s="276">
        <f>IF(N183="nulová",J183,0)</f>
        <v>0</v>
      </c>
      <c r="BJ183" s="176" t="s">
        <v>1196</v>
      </c>
      <c r="BK183" s="276">
        <f>ROUND(I183*H183,2)</f>
        <v>0</v>
      </c>
      <c r="BL183" s="176" t="s">
        <v>1324</v>
      </c>
      <c r="BM183" s="176" t="s">
        <v>1577</v>
      </c>
    </row>
    <row r="184" spans="2:47" s="186" customFormat="1" ht="13.5">
      <c r="B184" s="187"/>
      <c r="D184" s="277" t="s">
        <v>1326</v>
      </c>
      <c r="F184" s="278" t="s">
        <v>26</v>
      </c>
      <c r="I184" s="92"/>
      <c r="L184" s="187"/>
      <c r="M184" s="279"/>
      <c r="N184" s="188"/>
      <c r="O184" s="188"/>
      <c r="P184" s="188"/>
      <c r="Q184" s="188"/>
      <c r="R184" s="188"/>
      <c r="S184" s="188"/>
      <c r="T184" s="280"/>
      <c r="AT184" s="176" t="s">
        <v>1326</v>
      </c>
      <c r="AU184" s="176" t="s">
        <v>1257</v>
      </c>
    </row>
    <row r="185" spans="2:65" s="186" customFormat="1" ht="16.5" customHeight="1">
      <c r="B185" s="187"/>
      <c r="C185" s="297" t="s">
        <v>1582</v>
      </c>
      <c r="D185" s="297" t="s">
        <v>1382</v>
      </c>
      <c r="E185" s="298" t="s">
        <v>27</v>
      </c>
      <c r="F185" s="299" t="s">
        <v>28</v>
      </c>
      <c r="G185" s="300" t="s">
        <v>1391</v>
      </c>
      <c r="H185" s="301">
        <v>1</v>
      </c>
      <c r="I185" s="95"/>
      <c r="J185" s="302">
        <f>ROUND(I185*H185,2)</f>
        <v>0</v>
      </c>
      <c r="K185" s="299" t="s">
        <v>1177</v>
      </c>
      <c r="L185" s="303"/>
      <c r="M185" s="304" t="s">
        <v>1177</v>
      </c>
      <c r="N185" s="305" t="s">
        <v>1219</v>
      </c>
      <c r="O185" s="188"/>
      <c r="P185" s="274">
        <f>O185*H185</f>
        <v>0</v>
      </c>
      <c r="Q185" s="274">
        <v>0</v>
      </c>
      <c r="R185" s="274">
        <f>Q185*H185</f>
        <v>0</v>
      </c>
      <c r="S185" s="274">
        <v>0</v>
      </c>
      <c r="T185" s="275">
        <f>S185*H185</f>
        <v>0</v>
      </c>
      <c r="AR185" s="176" t="s">
        <v>1357</v>
      </c>
      <c r="AT185" s="176" t="s">
        <v>1382</v>
      </c>
      <c r="AU185" s="176" t="s">
        <v>1257</v>
      </c>
      <c r="AY185" s="176" t="s">
        <v>1317</v>
      </c>
      <c r="BE185" s="276">
        <f>IF(N185="základní",J185,0)</f>
        <v>0</v>
      </c>
      <c r="BF185" s="276">
        <f>IF(N185="snížená",J185,0)</f>
        <v>0</v>
      </c>
      <c r="BG185" s="276">
        <f>IF(N185="zákl. přenesená",J185,0)</f>
        <v>0</v>
      </c>
      <c r="BH185" s="276">
        <f>IF(N185="sníž. přenesená",J185,0)</f>
        <v>0</v>
      </c>
      <c r="BI185" s="276">
        <f>IF(N185="nulová",J185,0)</f>
        <v>0</v>
      </c>
      <c r="BJ185" s="176" t="s">
        <v>1196</v>
      </c>
      <c r="BK185" s="276">
        <f>ROUND(I185*H185,2)</f>
        <v>0</v>
      </c>
      <c r="BL185" s="176" t="s">
        <v>1324</v>
      </c>
      <c r="BM185" s="176" t="s">
        <v>1582</v>
      </c>
    </row>
    <row r="186" spans="2:47" s="186" customFormat="1" ht="13.5">
      <c r="B186" s="187"/>
      <c r="D186" s="277" t="s">
        <v>1326</v>
      </c>
      <c r="F186" s="278" t="s">
        <v>28</v>
      </c>
      <c r="I186" s="92"/>
      <c r="L186" s="187"/>
      <c r="M186" s="279"/>
      <c r="N186" s="188"/>
      <c r="O186" s="188"/>
      <c r="P186" s="188"/>
      <c r="Q186" s="188"/>
      <c r="R186" s="188"/>
      <c r="S186" s="188"/>
      <c r="T186" s="280"/>
      <c r="AT186" s="176" t="s">
        <v>1326</v>
      </c>
      <c r="AU186" s="176" t="s">
        <v>1257</v>
      </c>
    </row>
    <row r="187" spans="2:65" s="186" customFormat="1" ht="16.5" customHeight="1">
      <c r="B187" s="187"/>
      <c r="C187" s="297" t="s">
        <v>1585</v>
      </c>
      <c r="D187" s="297" t="s">
        <v>1382</v>
      </c>
      <c r="E187" s="298" t="s">
        <v>29</v>
      </c>
      <c r="F187" s="299" t="s">
        <v>30</v>
      </c>
      <c r="G187" s="300" t="s">
        <v>1391</v>
      </c>
      <c r="H187" s="301">
        <v>2</v>
      </c>
      <c r="I187" s="95"/>
      <c r="J187" s="302">
        <f>ROUND(I187*H187,2)</f>
        <v>0</v>
      </c>
      <c r="K187" s="299" t="s">
        <v>1177</v>
      </c>
      <c r="L187" s="303"/>
      <c r="M187" s="304" t="s">
        <v>1177</v>
      </c>
      <c r="N187" s="305" t="s">
        <v>1219</v>
      </c>
      <c r="O187" s="188"/>
      <c r="P187" s="274">
        <f>O187*H187</f>
        <v>0</v>
      </c>
      <c r="Q187" s="274">
        <v>0</v>
      </c>
      <c r="R187" s="274">
        <f>Q187*H187</f>
        <v>0</v>
      </c>
      <c r="S187" s="274">
        <v>0</v>
      </c>
      <c r="T187" s="275">
        <f>S187*H187</f>
        <v>0</v>
      </c>
      <c r="AR187" s="176" t="s">
        <v>1357</v>
      </c>
      <c r="AT187" s="176" t="s">
        <v>1382</v>
      </c>
      <c r="AU187" s="176" t="s">
        <v>1257</v>
      </c>
      <c r="AY187" s="176" t="s">
        <v>1317</v>
      </c>
      <c r="BE187" s="276">
        <f>IF(N187="základní",J187,0)</f>
        <v>0</v>
      </c>
      <c r="BF187" s="276">
        <f>IF(N187="snížená",J187,0)</f>
        <v>0</v>
      </c>
      <c r="BG187" s="276">
        <f>IF(N187="zákl. přenesená",J187,0)</f>
        <v>0</v>
      </c>
      <c r="BH187" s="276">
        <f>IF(N187="sníž. přenesená",J187,0)</f>
        <v>0</v>
      </c>
      <c r="BI187" s="276">
        <f>IF(N187="nulová",J187,0)</f>
        <v>0</v>
      </c>
      <c r="BJ187" s="176" t="s">
        <v>1196</v>
      </c>
      <c r="BK187" s="276">
        <f>ROUND(I187*H187,2)</f>
        <v>0</v>
      </c>
      <c r="BL187" s="176" t="s">
        <v>1324</v>
      </c>
      <c r="BM187" s="176" t="s">
        <v>1585</v>
      </c>
    </row>
    <row r="188" spans="2:47" s="186" customFormat="1" ht="13.5">
      <c r="B188" s="187"/>
      <c r="D188" s="277" t="s">
        <v>1326</v>
      </c>
      <c r="F188" s="278" t="s">
        <v>30</v>
      </c>
      <c r="I188" s="92"/>
      <c r="L188" s="187"/>
      <c r="M188" s="279"/>
      <c r="N188" s="188"/>
      <c r="O188" s="188"/>
      <c r="P188" s="188"/>
      <c r="Q188" s="188"/>
      <c r="R188" s="188"/>
      <c r="S188" s="188"/>
      <c r="T188" s="280"/>
      <c r="AT188" s="176" t="s">
        <v>1326</v>
      </c>
      <c r="AU188" s="176" t="s">
        <v>1257</v>
      </c>
    </row>
    <row r="189" spans="2:65" s="186" customFormat="1" ht="16.5" customHeight="1">
      <c r="B189" s="187"/>
      <c r="C189" s="297" t="s">
        <v>1588</v>
      </c>
      <c r="D189" s="297" t="s">
        <v>1382</v>
      </c>
      <c r="E189" s="298" t="s">
        <v>31</v>
      </c>
      <c r="F189" s="299" t="s">
        <v>32</v>
      </c>
      <c r="G189" s="300" t="s">
        <v>1391</v>
      </c>
      <c r="H189" s="301">
        <v>1</v>
      </c>
      <c r="I189" s="95"/>
      <c r="J189" s="302">
        <f>ROUND(I189*H189,2)</f>
        <v>0</v>
      </c>
      <c r="K189" s="299" t="s">
        <v>1177</v>
      </c>
      <c r="L189" s="303"/>
      <c r="M189" s="304" t="s">
        <v>1177</v>
      </c>
      <c r="N189" s="305" t="s">
        <v>1219</v>
      </c>
      <c r="O189" s="188"/>
      <c r="P189" s="274">
        <f>O189*H189</f>
        <v>0</v>
      </c>
      <c r="Q189" s="274">
        <v>0</v>
      </c>
      <c r="R189" s="274">
        <f>Q189*H189</f>
        <v>0</v>
      </c>
      <c r="S189" s="274">
        <v>0</v>
      </c>
      <c r="T189" s="275">
        <f>S189*H189</f>
        <v>0</v>
      </c>
      <c r="AR189" s="176" t="s">
        <v>1357</v>
      </c>
      <c r="AT189" s="176" t="s">
        <v>1382</v>
      </c>
      <c r="AU189" s="176" t="s">
        <v>1257</v>
      </c>
      <c r="AY189" s="176" t="s">
        <v>1317</v>
      </c>
      <c r="BE189" s="276">
        <f>IF(N189="základní",J189,0)</f>
        <v>0</v>
      </c>
      <c r="BF189" s="276">
        <f>IF(N189="snížená",J189,0)</f>
        <v>0</v>
      </c>
      <c r="BG189" s="276">
        <f>IF(N189="zákl. přenesená",J189,0)</f>
        <v>0</v>
      </c>
      <c r="BH189" s="276">
        <f>IF(N189="sníž. přenesená",J189,0)</f>
        <v>0</v>
      </c>
      <c r="BI189" s="276">
        <f>IF(N189="nulová",J189,0)</f>
        <v>0</v>
      </c>
      <c r="BJ189" s="176" t="s">
        <v>1196</v>
      </c>
      <c r="BK189" s="276">
        <f>ROUND(I189*H189,2)</f>
        <v>0</v>
      </c>
      <c r="BL189" s="176" t="s">
        <v>1324</v>
      </c>
      <c r="BM189" s="176" t="s">
        <v>1588</v>
      </c>
    </row>
    <row r="190" spans="2:47" s="186" customFormat="1" ht="13.5">
      <c r="B190" s="187"/>
      <c r="D190" s="277" t="s">
        <v>1326</v>
      </c>
      <c r="F190" s="278" t="s">
        <v>32</v>
      </c>
      <c r="I190" s="92"/>
      <c r="L190" s="187"/>
      <c r="M190" s="279"/>
      <c r="N190" s="188"/>
      <c r="O190" s="188"/>
      <c r="P190" s="188"/>
      <c r="Q190" s="188"/>
      <c r="R190" s="188"/>
      <c r="S190" s="188"/>
      <c r="T190" s="280"/>
      <c r="AT190" s="176" t="s">
        <v>1326</v>
      </c>
      <c r="AU190" s="176" t="s">
        <v>1257</v>
      </c>
    </row>
    <row r="191" spans="2:65" s="186" customFormat="1" ht="16.5" customHeight="1">
      <c r="B191" s="187"/>
      <c r="C191" s="297" t="s">
        <v>1591</v>
      </c>
      <c r="D191" s="297" t="s">
        <v>1382</v>
      </c>
      <c r="E191" s="298" t="s">
        <v>33</v>
      </c>
      <c r="F191" s="299" t="s">
        <v>34</v>
      </c>
      <c r="G191" s="300" t="s">
        <v>1391</v>
      </c>
      <c r="H191" s="301">
        <v>2</v>
      </c>
      <c r="I191" s="95"/>
      <c r="J191" s="302">
        <f>ROUND(I191*H191,2)</f>
        <v>0</v>
      </c>
      <c r="K191" s="299" t="s">
        <v>1177</v>
      </c>
      <c r="L191" s="303"/>
      <c r="M191" s="304" t="s">
        <v>1177</v>
      </c>
      <c r="N191" s="305" t="s">
        <v>1219</v>
      </c>
      <c r="O191" s="188"/>
      <c r="P191" s="274">
        <f>O191*H191</f>
        <v>0</v>
      </c>
      <c r="Q191" s="274">
        <v>0</v>
      </c>
      <c r="R191" s="274">
        <f>Q191*H191</f>
        <v>0</v>
      </c>
      <c r="S191" s="274">
        <v>0</v>
      </c>
      <c r="T191" s="275">
        <f>S191*H191</f>
        <v>0</v>
      </c>
      <c r="AR191" s="176" t="s">
        <v>1357</v>
      </c>
      <c r="AT191" s="176" t="s">
        <v>1382</v>
      </c>
      <c r="AU191" s="176" t="s">
        <v>1257</v>
      </c>
      <c r="AY191" s="176" t="s">
        <v>1317</v>
      </c>
      <c r="BE191" s="276">
        <f>IF(N191="základní",J191,0)</f>
        <v>0</v>
      </c>
      <c r="BF191" s="276">
        <f>IF(N191="snížená",J191,0)</f>
        <v>0</v>
      </c>
      <c r="BG191" s="276">
        <f>IF(N191="zákl. přenesená",J191,0)</f>
        <v>0</v>
      </c>
      <c r="BH191" s="276">
        <f>IF(N191="sníž. přenesená",J191,0)</f>
        <v>0</v>
      </c>
      <c r="BI191" s="276">
        <f>IF(N191="nulová",J191,0)</f>
        <v>0</v>
      </c>
      <c r="BJ191" s="176" t="s">
        <v>1196</v>
      </c>
      <c r="BK191" s="276">
        <f>ROUND(I191*H191,2)</f>
        <v>0</v>
      </c>
      <c r="BL191" s="176" t="s">
        <v>1324</v>
      </c>
      <c r="BM191" s="176" t="s">
        <v>1591</v>
      </c>
    </row>
    <row r="192" spans="2:47" s="186" customFormat="1" ht="13.5">
      <c r="B192" s="187"/>
      <c r="D192" s="277" t="s">
        <v>1326</v>
      </c>
      <c r="F192" s="278" t="s">
        <v>34</v>
      </c>
      <c r="I192" s="92"/>
      <c r="L192" s="187"/>
      <c r="M192" s="279"/>
      <c r="N192" s="188"/>
      <c r="O192" s="188"/>
      <c r="P192" s="188"/>
      <c r="Q192" s="188"/>
      <c r="R192" s="188"/>
      <c r="S192" s="188"/>
      <c r="T192" s="280"/>
      <c r="AT192" s="176" t="s">
        <v>1326</v>
      </c>
      <c r="AU192" s="176" t="s">
        <v>1257</v>
      </c>
    </row>
    <row r="193" spans="2:65" s="186" customFormat="1" ht="16.5" customHeight="1">
      <c r="B193" s="187"/>
      <c r="C193" s="297" t="s">
        <v>1594</v>
      </c>
      <c r="D193" s="297" t="s">
        <v>1382</v>
      </c>
      <c r="E193" s="298" t="s">
        <v>35</v>
      </c>
      <c r="F193" s="299" t="s">
        <v>36</v>
      </c>
      <c r="G193" s="300" t="s">
        <v>1782</v>
      </c>
      <c r="H193" s="301">
        <v>1</v>
      </c>
      <c r="I193" s="95"/>
      <c r="J193" s="302">
        <f>ROUND(I193*H193,2)</f>
        <v>0</v>
      </c>
      <c r="K193" s="299" t="s">
        <v>1177</v>
      </c>
      <c r="L193" s="303"/>
      <c r="M193" s="304" t="s">
        <v>1177</v>
      </c>
      <c r="N193" s="305" t="s">
        <v>1219</v>
      </c>
      <c r="O193" s="188"/>
      <c r="P193" s="274">
        <f>O193*H193</f>
        <v>0</v>
      </c>
      <c r="Q193" s="274">
        <v>0</v>
      </c>
      <c r="R193" s="274">
        <f>Q193*H193</f>
        <v>0</v>
      </c>
      <c r="S193" s="274">
        <v>0</v>
      </c>
      <c r="T193" s="275">
        <f>S193*H193</f>
        <v>0</v>
      </c>
      <c r="AR193" s="176" t="s">
        <v>1357</v>
      </c>
      <c r="AT193" s="176" t="s">
        <v>1382</v>
      </c>
      <c r="AU193" s="176" t="s">
        <v>1257</v>
      </c>
      <c r="AY193" s="176" t="s">
        <v>1317</v>
      </c>
      <c r="BE193" s="276">
        <f>IF(N193="základní",J193,0)</f>
        <v>0</v>
      </c>
      <c r="BF193" s="276">
        <f>IF(N193="snížená",J193,0)</f>
        <v>0</v>
      </c>
      <c r="BG193" s="276">
        <f>IF(N193="zákl. přenesená",J193,0)</f>
        <v>0</v>
      </c>
      <c r="BH193" s="276">
        <f>IF(N193="sníž. přenesená",J193,0)</f>
        <v>0</v>
      </c>
      <c r="BI193" s="276">
        <f>IF(N193="nulová",J193,0)</f>
        <v>0</v>
      </c>
      <c r="BJ193" s="176" t="s">
        <v>1196</v>
      </c>
      <c r="BK193" s="276">
        <f>ROUND(I193*H193,2)</f>
        <v>0</v>
      </c>
      <c r="BL193" s="176" t="s">
        <v>1324</v>
      </c>
      <c r="BM193" s="176" t="s">
        <v>1594</v>
      </c>
    </row>
    <row r="194" spans="2:47" s="186" customFormat="1" ht="13.5">
      <c r="B194" s="187"/>
      <c r="D194" s="277" t="s">
        <v>1326</v>
      </c>
      <c r="F194" s="278" t="s">
        <v>36</v>
      </c>
      <c r="I194" s="92"/>
      <c r="L194" s="187"/>
      <c r="M194" s="279"/>
      <c r="N194" s="188"/>
      <c r="O194" s="188"/>
      <c r="P194" s="188"/>
      <c r="Q194" s="188"/>
      <c r="R194" s="188"/>
      <c r="S194" s="188"/>
      <c r="T194" s="280"/>
      <c r="AT194" s="176" t="s">
        <v>1326</v>
      </c>
      <c r="AU194" s="176" t="s">
        <v>1257</v>
      </c>
    </row>
    <row r="195" spans="2:65" s="186" customFormat="1" ht="16.5" customHeight="1">
      <c r="B195" s="187"/>
      <c r="C195" s="297" t="s">
        <v>1597</v>
      </c>
      <c r="D195" s="297" t="s">
        <v>1382</v>
      </c>
      <c r="E195" s="298" t="s">
        <v>37</v>
      </c>
      <c r="F195" s="299" t="s">
        <v>38</v>
      </c>
      <c r="G195" s="300" t="s">
        <v>1391</v>
      </c>
      <c r="H195" s="301">
        <v>2</v>
      </c>
      <c r="I195" s="95"/>
      <c r="J195" s="302">
        <f>ROUND(I195*H195,2)</f>
        <v>0</v>
      </c>
      <c r="K195" s="299" t="s">
        <v>1177</v>
      </c>
      <c r="L195" s="303"/>
      <c r="M195" s="304" t="s">
        <v>1177</v>
      </c>
      <c r="N195" s="305" t="s">
        <v>1219</v>
      </c>
      <c r="O195" s="188"/>
      <c r="P195" s="274">
        <f>O195*H195</f>
        <v>0</v>
      </c>
      <c r="Q195" s="274">
        <v>0</v>
      </c>
      <c r="R195" s="274">
        <f>Q195*H195</f>
        <v>0</v>
      </c>
      <c r="S195" s="274">
        <v>0</v>
      </c>
      <c r="T195" s="275">
        <f>S195*H195</f>
        <v>0</v>
      </c>
      <c r="AR195" s="176" t="s">
        <v>1357</v>
      </c>
      <c r="AT195" s="176" t="s">
        <v>1382</v>
      </c>
      <c r="AU195" s="176" t="s">
        <v>1257</v>
      </c>
      <c r="AY195" s="176" t="s">
        <v>1317</v>
      </c>
      <c r="BE195" s="276">
        <f>IF(N195="základní",J195,0)</f>
        <v>0</v>
      </c>
      <c r="BF195" s="276">
        <f>IF(N195="snížená",J195,0)</f>
        <v>0</v>
      </c>
      <c r="BG195" s="276">
        <f>IF(N195="zákl. přenesená",J195,0)</f>
        <v>0</v>
      </c>
      <c r="BH195" s="276">
        <f>IF(N195="sníž. přenesená",J195,0)</f>
        <v>0</v>
      </c>
      <c r="BI195" s="276">
        <f>IF(N195="nulová",J195,0)</f>
        <v>0</v>
      </c>
      <c r="BJ195" s="176" t="s">
        <v>1196</v>
      </c>
      <c r="BK195" s="276">
        <f>ROUND(I195*H195,2)</f>
        <v>0</v>
      </c>
      <c r="BL195" s="176" t="s">
        <v>1324</v>
      </c>
      <c r="BM195" s="176" t="s">
        <v>1597</v>
      </c>
    </row>
    <row r="196" spans="2:47" s="186" customFormat="1" ht="13.5">
      <c r="B196" s="187"/>
      <c r="D196" s="277" t="s">
        <v>1326</v>
      </c>
      <c r="F196" s="278" t="s">
        <v>38</v>
      </c>
      <c r="I196" s="92"/>
      <c r="L196" s="187"/>
      <c r="M196" s="279"/>
      <c r="N196" s="188"/>
      <c r="O196" s="188"/>
      <c r="P196" s="188"/>
      <c r="Q196" s="188"/>
      <c r="R196" s="188"/>
      <c r="S196" s="188"/>
      <c r="T196" s="280"/>
      <c r="AT196" s="176" t="s">
        <v>1326</v>
      </c>
      <c r="AU196" s="176" t="s">
        <v>1257</v>
      </c>
    </row>
    <row r="197" spans="2:65" s="186" customFormat="1" ht="16.5" customHeight="1">
      <c r="B197" s="187"/>
      <c r="C197" s="297" t="s">
        <v>1600</v>
      </c>
      <c r="D197" s="297" t="s">
        <v>1382</v>
      </c>
      <c r="E197" s="298" t="s">
        <v>39</v>
      </c>
      <c r="F197" s="299" t="s">
        <v>40</v>
      </c>
      <c r="G197" s="300" t="s">
        <v>1391</v>
      </c>
      <c r="H197" s="301">
        <v>1</v>
      </c>
      <c r="I197" s="95"/>
      <c r="J197" s="302">
        <f>ROUND(I197*H197,2)</f>
        <v>0</v>
      </c>
      <c r="K197" s="299" t="s">
        <v>1177</v>
      </c>
      <c r="L197" s="303"/>
      <c r="M197" s="304" t="s">
        <v>1177</v>
      </c>
      <c r="N197" s="305" t="s">
        <v>1219</v>
      </c>
      <c r="O197" s="188"/>
      <c r="P197" s="274">
        <f>O197*H197</f>
        <v>0</v>
      </c>
      <c r="Q197" s="274">
        <v>0</v>
      </c>
      <c r="R197" s="274">
        <f>Q197*H197</f>
        <v>0</v>
      </c>
      <c r="S197" s="274">
        <v>0</v>
      </c>
      <c r="T197" s="275">
        <f>S197*H197</f>
        <v>0</v>
      </c>
      <c r="AR197" s="176" t="s">
        <v>1357</v>
      </c>
      <c r="AT197" s="176" t="s">
        <v>1382</v>
      </c>
      <c r="AU197" s="176" t="s">
        <v>1257</v>
      </c>
      <c r="AY197" s="176" t="s">
        <v>1317</v>
      </c>
      <c r="BE197" s="276">
        <f>IF(N197="základní",J197,0)</f>
        <v>0</v>
      </c>
      <c r="BF197" s="276">
        <f>IF(N197="snížená",J197,0)</f>
        <v>0</v>
      </c>
      <c r="BG197" s="276">
        <f>IF(N197="zákl. přenesená",J197,0)</f>
        <v>0</v>
      </c>
      <c r="BH197" s="276">
        <f>IF(N197="sníž. přenesená",J197,0)</f>
        <v>0</v>
      </c>
      <c r="BI197" s="276">
        <f>IF(N197="nulová",J197,0)</f>
        <v>0</v>
      </c>
      <c r="BJ197" s="176" t="s">
        <v>1196</v>
      </c>
      <c r="BK197" s="276">
        <f>ROUND(I197*H197,2)</f>
        <v>0</v>
      </c>
      <c r="BL197" s="176" t="s">
        <v>1324</v>
      </c>
      <c r="BM197" s="176" t="s">
        <v>1600</v>
      </c>
    </row>
    <row r="198" spans="2:47" s="186" customFormat="1" ht="13.5">
      <c r="B198" s="187"/>
      <c r="D198" s="277" t="s">
        <v>1326</v>
      </c>
      <c r="F198" s="278" t="s">
        <v>40</v>
      </c>
      <c r="I198" s="92"/>
      <c r="L198" s="187"/>
      <c r="M198" s="279"/>
      <c r="N198" s="188"/>
      <c r="O198" s="188"/>
      <c r="P198" s="188"/>
      <c r="Q198" s="188"/>
      <c r="R198" s="188"/>
      <c r="S198" s="188"/>
      <c r="T198" s="280"/>
      <c r="AT198" s="176" t="s">
        <v>1326</v>
      </c>
      <c r="AU198" s="176" t="s">
        <v>1257</v>
      </c>
    </row>
    <row r="199" spans="2:65" s="186" customFormat="1" ht="16.5" customHeight="1">
      <c r="B199" s="187"/>
      <c r="C199" s="297" t="s">
        <v>1604</v>
      </c>
      <c r="D199" s="297" t="s">
        <v>1382</v>
      </c>
      <c r="E199" s="298" t="s">
        <v>41</v>
      </c>
      <c r="F199" s="299" t="s">
        <v>42</v>
      </c>
      <c r="G199" s="300" t="s">
        <v>1391</v>
      </c>
      <c r="H199" s="301">
        <v>1</v>
      </c>
      <c r="I199" s="95"/>
      <c r="J199" s="302">
        <f>ROUND(I199*H199,2)</f>
        <v>0</v>
      </c>
      <c r="K199" s="299" t="s">
        <v>1177</v>
      </c>
      <c r="L199" s="303"/>
      <c r="M199" s="304" t="s">
        <v>1177</v>
      </c>
      <c r="N199" s="305" t="s">
        <v>1219</v>
      </c>
      <c r="O199" s="188"/>
      <c r="P199" s="274">
        <f>O199*H199</f>
        <v>0</v>
      </c>
      <c r="Q199" s="274">
        <v>0</v>
      </c>
      <c r="R199" s="274">
        <f>Q199*H199</f>
        <v>0</v>
      </c>
      <c r="S199" s="274">
        <v>0</v>
      </c>
      <c r="T199" s="275">
        <f>S199*H199</f>
        <v>0</v>
      </c>
      <c r="AR199" s="176" t="s">
        <v>1357</v>
      </c>
      <c r="AT199" s="176" t="s">
        <v>1382</v>
      </c>
      <c r="AU199" s="176" t="s">
        <v>1257</v>
      </c>
      <c r="AY199" s="176" t="s">
        <v>1317</v>
      </c>
      <c r="BE199" s="276">
        <f>IF(N199="základní",J199,0)</f>
        <v>0</v>
      </c>
      <c r="BF199" s="276">
        <f>IF(N199="snížená",J199,0)</f>
        <v>0</v>
      </c>
      <c r="BG199" s="276">
        <f>IF(N199="zákl. přenesená",J199,0)</f>
        <v>0</v>
      </c>
      <c r="BH199" s="276">
        <f>IF(N199="sníž. přenesená",J199,0)</f>
        <v>0</v>
      </c>
      <c r="BI199" s="276">
        <f>IF(N199="nulová",J199,0)</f>
        <v>0</v>
      </c>
      <c r="BJ199" s="176" t="s">
        <v>1196</v>
      </c>
      <c r="BK199" s="276">
        <f>ROUND(I199*H199,2)</f>
        <v>0</v>
      </c>
      <c r="BL199" s="176" t="s">
        <v>1324</v>
      </c>
      <c r="BM199" s="176" t="s">
        <v>1604</v>
      </c>
    </row>
    <row r="200" spans="2:47" s="186" customFormat="1" ht="13.5">
      <c r="B200" s="187"/>
      <c r="D200" s="277" t="s">
        <v>1326</v>
      </c>
      <c r="F200" s="278" t="s">
        <v>42</v>
      </c>
      <c r="I200" s="92"/>
      <c r="L200" s="187"/>
      <c r="M200" s="279"/>
      <c r="N200" s="188"/>
      <c r="O200" s="188"/>
      <c r="P200" s="188"/>
      <c r="Q200" s="188"/>
      <c r="R200" s="188"/>
      <c r="S200" s="188"/>
      <c r="T200" s="280"/>
      <c r="AT200" s="176" t="s">
        <v>1326</v>
      </c>
      <c r="AU200" s="176" t="s">
        <v>1257</v>
      </c>
    </row>
    <row r="201" spans="2:65" s="186" customFormat="1" ht="16.5" customHeight="1">
      <c r="B201" s="187"/>
      <c r="C201" s="297" t="s">
        <v>1608</v>
      </c>
      <c r="D201" s="297" t="s">
        <v>1382</v>
      </c>
      <c r="E201" s="298" t="s">
        <v>43</v>
      </c>
      <c r="F201" s="299" t="s">
        <v>44</v>
      </c>
      <c r="G201" s="300" t="s">
        <v>1391</v>
      </c>
      <c r="H201" s="301">
        <v>2</v>
      </c>
      <c r="I201" s="95"/>
      <c r="J201" s="302">
        <f>ROUND(I201*H201,2)</f>
        <v>0</v>
      </c>
      <c r="K201" s="299" t="s">
        <v>1177</v>
      </c>
      <c r="L201" s="303"/>
      <c r="M201" s="304" t="s">
        <v>1177</v>
      </c>
      <c r="N201" s="305" t="s">
        <v>1219</v>
      </c>
      <c r="O201" s="188"/>
      <c r="P201" s="274">
        <f>O201*H201</f>
        <v>0</v>
      </c>
      <c r="Q201" s="274">
        <v>0</v>
      </c>
      <c r="R201" s="274">
        <f>Q201*H201</f>
        <v>0</v>
      </c>
      <c r="S201" s="274">
        <v>0</v>
      </c>
      <c r="T201" s="275">
        <f>S201*H201</f>
        <v>0</v>
      </c>
      <c r="AR201" s="176" t="s">
        <v>1357</v>
      </c>
      <c r="AT201" s="176" t="s">
        <v>1382</v>
      </c>
      <c r="AU201" s="176" t="s">
        <v>1257</v>
      </c>
      <c r="AY201" s="176" t="s">
        <v>1317</v>
      </c>
      <c r="BE201" s="276">
        <f>IF(N201="základní",J201,0)</f>
        <v>0</v>
      </c>
      <c r="BF201" s="276">
        <f>IF(N201="snížená",J201,0)</f>
        <v>0</v>
      </c>
      <c r="BG201" s="276">
        <f>IF(N201="zákl. přenesená",J201,0)</f>
        <v>0</v>
      </c>
      <c r="BH201" s="276">
        <f>IF(N201="sníž. přenesená",J201,0)</f>
        <v>0</v>
      </c>
      <c r="BI201" s="276">
        <f>IF(N201="nulová",J201,0)</f>
        <v>0</v>
      </c>
      <c r="BJ201" s="176" t="s">
        <v>1196</v>
      </c>
      <c r="BK201" s="276">
        <f>ROUND(I201*H201,2)</f>
        <v>0</v>
      </c>
      <c r="BL201" s="176" t="s">
        <v>1324</v>
      </c>
      <c r="BM201" s="176" t="s">
        <v>1608</v>
      </c>
    </row>
    <row r="202" spans="2:47" s="186" customFormat="1" ht="13.5">
      <c r="B202" s="187"/>
      <c r="D202" s="277" t="s">
        <v>1326</v>
      </c>
      <c r="F202" s="278" t="s">
        <v>44</v>
      </c>
      <c r="I202" s="92"/>
      <c r="L202" s="187"/>
      <c r="M202" s="279"/>
      <c r="N202" s="188"/>
      <c r="O202" s="188"/>
      <c r="P202" s="188"/>
      <c r="Q202" s="188"/>
      <c r="R202" s="188"/>
      <c r="S202" s="188"/>
      <c r="T202" s="280"/>
      <c r="AT202" s="176" t="s">
        <v>1326</v>
      </c>
      <c r="AU202" s="176" t="s">
        <v>1257</v>
      </c>
    </row>
    <row r="203" spans="2:65" s="186" customFormat="1" ht="16.5" customHeight="1">
      <c r="B203" s="187"/>
      <c r="C203" s="266" t="s">
        <v>1615</v>
      </c>
      <c r="D203" s="266" t="s">
        <v>1319</v>
      </c>
      <c r="E203" s="267" t="s">
        <v>45</v>
      </c>
      <c r="F203" s="268" t="s">
        <v>46</v>
      </c>
      <c r="G203" s="269" t="s">
        <v>1782</v>
      </c>
      <c r="H203" s="270">
        <v>348</v>
      </c>
      <c r="I203" s="91"/>
      <c r="J203" s="271">
        <f>ROUND(I203*H203,2)</f>
        <v>0</v>
      </c>
      <c r="K203" s="268" t="s">
        <v>1177</v>
      </c>
      <c r="L203" s="187"/>
      <c r="M203" s="272" t="s">
        <v>1177</v>
      </c>
      <c r="N203" s="273" t="s">
        <v>1219</v>
      </c>
      <c r="O203" s="188"/>
      <c r="P203" s="274">
        <f>O203*H203</f>
        <v>0</v>
      </c>
      <c r="Q203" s="274">
        <v>0</v>
      </c>
      <c r="R203" s="274">
        <f>Q203*H203</f>
        <v>0</v>
      </c>
      <c r="S203" s="274">
        <v>0</v>
      </c>
      <c r="T203" s="275">
        <f>S203*H203</f>
        <v>0</v>
      </c>
      <c r="AR203" s="176" t="s">
        <v>1324</v>
      </c>
      <c r="AT203" s="176" t="s">
        <v>1319</v>
      </c>
      <c r="AU203" s="176" t="s">
        <v>1257</v>
      </c>
      <c r="AY203" s="176" t="s">
        <v>1317</v>
      </c>
      <c r="BE203" s="276">
        <f>IF(N203="základní",J203,0)</f>
        <v>0</v>
      </c>
      <c r="BF203" s="276">
        <f>IF(N203="snížená",J203,0)</f>
        <v>0</v>
      </c>
      <c r="BG203" s="276">
        <f>IF(N203="zákl. přenesená",J203,0)</f>
        <v>0</v>
      </c>
      <c r="BH203" s="276">
        <f>IF(N203="sníž. přenesená",J203,0)</f>
        <v>0</v>
      </c>
      <c r="BI203" s="276">
        <f>IF(N203="nulová",J203,0)</f>
        <v>0</v>
      </c>
      <c r="BJ203" s="176" t="s">
        <v>1196</v>
      </c>
      <c r="BK203" s="276">
        <f>ROUND(I203*H203,2)</f>
        <v>0</v>
      </c>
      <c r="BL203" s="176" t="s">
        <v>1324</v>
      </c>
      <c r="BM203" s="176" t="s">
        <v>1615</v>
      </c>
    </row>
    <row r="204" spans="2:47" s="186" customFormat="1" ht="13.5">
      <c r="B204" s="187"/>
      <c r="D204" s="277" t="s">
        <v>1326</v>
      </c>
      <c r="F204" s="278" t="s">
        <v>46</v>
      </c>
      <c r="I204" s="92"/>
      <c r="L204" s="187"/>
      <c r="M204" s="279"/>
      <c r="N204" s="188"/>
      <c r="O204" s="188"/>
      <c r="P204" s="188"/>
      <c r="Q204" s="188"/>
      <c r="R204" s="188"/>
      <c r="S204" s="188"/>
      <c r="T204" s="280"/>
      <c r="AT204" s="176" t="s">
        <v>1326</v>
      </c>
      <c r="AU204" s="176" t="s">
        <v>1257</v>
      </c>
    </row>
    <row r="205" spans="2:65" s="186" customFormat="1" ht="16.5" customHeight="1">
      <c r="B205" s="187"/>
      <c r="C205" s="266" t="s">
        <v>1620</v>
      </c>
      <c r="D205" s="266" t="s">
        <v>1319</v>
      </c>
      <c r="E205" s="267" t="s">
        <v>47</v>
      </c>
      <c r="F205" s="268" t="s">
        <v>48</v>
      </c>
      <c r="G205" s="269" t="s">
        <v>1782</v>
      </c>
      <c r="H205" s="270">
        <v>16</v>
      </c>
      <c r="I205" s="91"/>
      <c r="J205" s="271">
        <f>ROUND(I205*H205,2)</f>
        <v>0</v>
      </c>
      <c r="K205" s="268" t="s">
        <v>1177</v>
      </c>
      <c r="L205" s="187"/>
      <c r="M205" s="272" t="s">
        <v>1177</v>
      </c>
      <c r="N205" s="273" t="s">
        <v>1219</v>
      </c>
      <c r="O205" s="188"/>
      <c r="P205" s="274">
        <f>O205*H205</f>
        <v>0</v>
      </c>
      <c r="Q205" s="274">
        <v>0</v>
      </c>
      <c r="R205" s="274">
        <f>Q205*H205</f>
        <v>0</v>
      </c>
      <c r="S205" s="274">
        <v>0</v>
      </c>
      <c r="T205" s="275">
        <f>S205*H205</f>
        <v>0</v>
      </c>
      <c r="AR205" s="176" t="s">
        <v>1324</v>
      </c>
      <c r="AT205" s="176" t="s">
        <v>1319</v>
      </c>
      <c r="AU205" s="176" t="s">
        <v>1257</v>
      </c>
      <c r="AY205" s="176" t="s">
        <v>1317</v>
      </c>
      <c r="BE205" s="276">
        <f>IF(N205="základní",J205,0)</f>
        <v>0</v>
      </c>
      <c r="BF205" s="276">
        <f>IF(N205="snížená",J205,0)</f>
        <v>0</v>
      </c>
      <c r="BG205" s="276">
        <f>IF(N205="zákl. přenesená",J205,0)</f>
        <v>0</v>
      </c>
      <c r="BH205" s="276">
        <f>IF(N205="sníž. přenesená",J205,0)</f>
        <v>0</v>
      </c>
      <c r="BI205" s="276">
        <f>IF(N205="nulová",J205,0)</f>
        <v>0</v>
      </c>
      <c r="BJ205" s="176" t="s">
        <v>1196</v>
      </c>
      <c r="BK205" s="276">
        <f>ROUND(I205*H205,2)</f>
        <v>0</v>
      </c>
      <c r="BL205" s="176" t="s">
        <v>1324</v>
      </c>
      <c r="BM205" s="176" t="s">
        <v>1620</v>
      </c>
    </row>
    <row r="206" spans="2:47" s="186" customFormat="1" ht="13.5">
      <c r="B206" s="187"/>
      <c r="D206" s="277" t="s">
        <v>1326</v>
      </c>
      <c r="F206" s="278" t="s">
        <v>48</v>
      </c>
      <c r="I206" s="92"/>
      <c r="L206" s="187"/>
      <c r="M206" s="279"/>
      <c r="N206" s="188"/>
      <c r="O206" s="188"/>
      <c r="P206" s="188"/>
      <c r="Q206" s="188"/>
      <c r="R206" s="188"/>
      <c r="S206" s="188"/>
      <c r="T206" s="280"/>
      <c r="AT206" s="176" t="s">
        <v>1326</v>
      </c>
      <c r="AU206" s="176" t="s">
        <v>1257</v>
      </c>
    </row>
    <row r="207" spans="2:65" s="186" customFormat="1" ht="16.5" customHeight="1">
      <c r="B207" s="187"/>
      <c r="C207" s="266" t="s">
        <v>1626</v>
      </c>
      <c r="D207" s="266" t="s">
        <v>1319</v>
      </c>
      <c r="E207" s="267" t="s">
        <v>49</v>
      </c>
      <c r="F207" s="268" t="s">
        <v>50</v>
      </c>
      <c r="G207" s="269" t="s">
        <v>1782</v>
      </c>
      <c r="H207" s="270">
        <v>8</v>
      </c>
      <c r="I207" s="91"/>
      <c r="J207" s="271">
        <f>ROUND(I207*H207,2)</f>
        <v>0</v>
      </c>
      <c r="K207" s="268" t="s">
        <v>1177</v>
      </c>
      <c r="L207" s="187"/>
      <c r="M207" s="272" t="s">
        <v>1177</v>
      </c>
      <c r="N207" s="273" t="s">
        <v>1219</v>
      </c>
      <c r="O207" s="188"/>
      <c r="P207" s="274">
        <f>O207*H207</f>
        <v>0</v>
      </c>
      <c r="Q207" s="274">
        <v>0</v>
      </c>
      <c r="R207" s="274">
        <f>Q207*H207</f>
        <v>0</v>
      </c>
      <c r="S207" s="274">
        <v>0</v>
      </c>
      <c r="T207" s="275">
        <f>S207*H207</f>
        <v>0</v>
      </c>
      <c r="AR207" s="176" t="s">
        <v>1324</v>
      </c>
      <c r="AT207" s="176" t="s">
        <v>1319</v>
      </c>
      <c r="AU207" s="176" t="s">
        <v>1257</v>
      </c>
      <c r="AY207" s="176" t="s">
        <v>1317</v>
      </c>
      <c r="BE207" s="276">
        <f>IF(N207="základní",J207,0)</f>
        <v>0</v>
      </c>
      <c r="BF207" s="276">
        <f>IF(N207="snížená",J207,0)</f>
        <v>0</v>
      </c>
      <c r="BG207" s="276">
        <f>IF(N207="zákl. přenesená",J207,0)</f>
        <v>0</v>
      </c>
      <c r="BH207" s="276">
        <f>IF(N207="sníž. přenesená",J207,0)</f>
        <v>0</v>
      </c>
      <c r="BI207" s="276">
        <f>IF(N207="nulová",J207,0)</f>
        <v>0</v>
      </c>
      <c r="BJ207" s="176" t="s">
        <v>1196</v>
      </c>
      <c r="BK207" s="276">
        <f>ROUND(I207*H207,2)</f>
        <v>0</v>
      </c>
      <c r="BL207" s="176" t="s">
        <v>1324</v>
      </c>
      <c r="BM207" s="176" t="s">
        <v>1626</v>
      </c>
    </row>
    <row r="208" spans="2:47" s="186" customFormat="1" ht="13.5">
      <c r="B208" s="187"/>
      <c r="D208" s="277" t="s">
        <v>1326</v>
      </c>
      <c r="F208" s="278" t="s">
        <v>50</v>
      </c>
      <c r="I208" s="92"/>
      <c r="L208" s="187"/>
      <c r="M208" s="279"/>
      <c r="N208" s="188"/>
      <c r="O208" s="188"/>
      <c r="P208" s="188"/>
      <c r="Q208" s="188"/>
      <c r="R208" s="188"/>
      <c r="S208" s="188"/>
      <c r="T208" s="280"/>
      <c r="AT208" s="176" t="s">
        <v>1326</v>
      </c>
      <c r="AU208" s="176" t="s">
        <v>1257</v>
      </c>
    </row>
    <row r="209" spans="2:65" s="186" customFormat="1" ht="16.5" customHeight="1">
      <c r="B209" s="187"/>
      <c r="C209" s="266" t="s">
        <v>1632</v>
      </c>
      <c r="D209" s="266" t="s">
        <v>1319</v>
      </c>
      <c r="E209" s="267" t="s">
        <v>51</v>
      </c>
      <c r="F209" s="268" t="s">
        <v>52</v>
      </c>
      <c r="G209" s="269" t="s">
        <v>1782</v>
      </c>
      <c r="H209" s="270">
        <v>82</v>
      </c>
      <c r="I209" s="91"/>
      <c r="J209" s="271">
        <f>ROUND(I209*H209,2)</f>
        <v>0</v>
      </c>
      <c r="K209" s="268" t="s">
        <v>1177</v>
      </c>
      <c r="L209" s="187"/>
      <c r="M209" s="272" t="s">
        <v>1177</v>
      </c>
      <c r="N209" s="273" t="s">
        <v>1219</v>
      </c>
      <c r="O209" s="188"/>
      <c r="P209" s="274">
        <f>O209*H209</f>
        <v>0</v>
      </c>
      <c r="Q209" s="274">
        <v>0</v>
      </c>
      <c r="R209" s="274">
        <f>Q209*H209</f>
        <v>0</v>
      </c>
      <c r="S209" s="274">
        <v>0</v>
      </c>
      <c r="T209" s="275">
        <f>S209*H209</f>
        <v>0</v>
      </c>
      <c r="AR209" s="176" t="s">
        <v>1324</v>
      </c>
      <c r="AT209" s="176" t="s">
        <v>1319</v>
      </c>
      <c r="AU209" s="176" t="s">
        <v>1257</v>
      </c>
      <c r="AY209" s="176" t="s">
        <v>1317</v>
      </c>
      <c r="BE209" s="276">
        <f>IF(N209="základní",J209,0)</f>
        <v>0</v>
      </c>
      <c r="BF209" s="276">
        <f>IF(N209="snížená",J209,0)</f>
        <v>0</v>
      </c>
      <c r="BG209" s="276">
        <f>IF(N209="zákl. přenesená",J209,0)</f>
        <v>0</v>
      </c>
      <c r="BH209" s="276">
        <f>IF(N209="sníž. přenesená",J209,0)</f>
        <v>0</v>
      </c>
      <c r="BI209" s="276">
        <f>IF(N209="nulová",J209,0)</f>
        <v>0</v>
      </c>
      <c r="BJ209" s="176" t="s">
        <v>1196</v>
      </c>
      <c r="BK209" s="276">
        <f>ROUND(I209*H209,2)</f>
        <v>0</v>
      </c>
      <c r="BL209" s="176" t="s">
        <v>1324</v>
      </c>
      <c r="BM209" s="176" t="s">
        <v>1632</v>
      </c>
    </row>
    <row r="210" spans="2:47" s="186" customFormat="1" ht="13.5">
      <c r="B210" s="187"/>
      <c r="D210" s="277" t="s">
        <v>1326</v>
      </c>
      <c r="F210" s="278" t="s">
        <v>52</v>
      </c>
      <c r="I210" s="92"/>
      <c r="L210" s="187"/>
      <c r="M210" s="279"/>
      <c r="N210" s="188"/>
      <c r="O210" s="188"/>
      <c r="P210" s="188"/>
      <c r="Q210" s="188"/>
      <c r="R210" s="188"/>
      <c r="S210" s="188"/>
      <c r="T210" s="280"/>
      <c r="AT210" s="176" t="s">
        <v>1326</v>
      </c>
      <c r="AU210" s="176" t="s">
        <v>1257</v>
      </c>
    </row>
    <row r="211" spans="2:65" s="186" customFormat="1" ht="16.5" customHeight="1">
      <c r="B211" s="187"/>
      <c r="C211" s="266" t="s">
        <v>1639</v>
      </c>
      <c r="D211" s="266" t="s">
        <v>1319</v>
      </c>
      <c r="E211" s="267" t="s">
        <v>53</v>
      </c>
      <c r="F211" s="268" t="s">
        <v>54</v>
      </c>
      <c r="G211" s="269" t="s">
        <v>1782</v>
      </c>
      <c r="H211" s="270">
        <v>14</v>
      </c>
      <c r="I211" s="91"/>
      <c r="J211" s="271">
        <f>ROUND(I211*H211,2)</f>
        <v>0</v>
      </c>
      <c r="K211" s="268" t="s">
        <v>1177</v>
      </c>
      <c r="L211" s="187"/>
      <c r="M211" s="272" t="s">
        <v>1177</v>
      </c>
      <c r="N211" s="273" t="s">
        <v>1219</v>
      </c>
      <c r="O211" s="188"/>
      <c r="P211" s="274">
        <f>O211*H211</f>
        <v>0</v>
      </c>
      <c r="Q211" s="274">
        <v>0</v>
      </c>
      <c r="R211" s="274">
        <f>Q211*H211</f>
        <v>0</v>
      </c>
      <c r="S211" s="274">
        <v>0</v>
      </c>
      <c r="T211" s="275">
        <f>S211*H211</f>
        <v>0</v>
      </c>
      <c r="AR211" s="176" t="s">
        <v>1324</v>
      </c>
      <c r="AT211" s="176" t="s">
        <v>1319</v>
      </c>
      <c r="AU211" s="176" t="s">
        <v>1257</v>
      </c>
      <c r="AY211" s="176" t="s">
        <v>1317</v>
      </c>
      <c r="BE211" s="276">
        <f>IF(N211="základní",J211,0)</f>
        <v>0</v>
      </c>
      <c r="BF211" s="276">
        <f>IF(N211="snížená",J211,0)</f>
        <v>0</v>
      </c>
      <c r="BG211" s="276">
        <f>IF(N211="zákl. přenesená",J211,0)</f>
        <v>0</v>
      </c>
      <c r="BH211" s="276">
        <f>IF(N211="sníž. přenesená",J211,0)</f>
        <v>0</v>
      </c>
      <c r="BI211" s="276">
        <f>IF(N211="nulová",J211,0)</f>
        <v>0</v>
      </c>
      <c r="BJ211" s="176" t="s">
        <v>1196</v>
      </c>
      <c r="BK211" s="276">
        <f>ROUND(I211*H211,2)</f>
        <v>0</v>
      </c>
      <c r="BL211" s="176" t="s">
        <v>1324</v>
      </c>
      <c r="BM211" s="176" t="s">
        <v>1639</v>
      </c>
    </row>
    <row r="212" spans="2:47" s="186" customFormat="1" ht="13.5">
      <c r="B212" s="187"/>
      <c r="D212" s="277" t="s">
        <v>1326</v>
      </c>
      <c r="F212" s="278" t="s">
        <v>54</v>
      </c>
      <c r="I212" s="92"/>
      <c r="L212" s="187"/>
      <c r="M212" s="279"/>
      <c r="N212" s="188"/>
      <c r="O212" s="188"/>
      <c r="P212" s="188"/>
      <c r="Q212" s="188"/>
      <c r="R212" s="188"/>
      <c r="S212" s="188"/>
      <c r="T212" s="280"/>
      <c r="AT212" s="176" t="s">
        <v>1326</v>
      </c>
      <c r="AU212" s="176" t="s">
        <v>1257</v>
      </c>
    </row>
    <row r="213" spans="2:65" s="186" customFormat="1" ht="16.5" customHeight="1">
      <c r="B213" s="187"/>
      <c r="C213" s="266" t="s">
        <v>1916</v>
      </c>
      <c r="D213" s="266" t="s">
        <v>1319</v>
      </c>
      <c r="E213" s="267" t="s">
        <v>55</v>
      </c>
      <c r="F213" s="268" t="s">
        <v>561</v>
      </c>
      <c r="G213" s="317" t="s">
        <v>299</v>
      </c>
      <c r="H213" s="270">
        <v>1</v>
      </c>
      <c r="I213" s="91"/>
      <c r="J213" s="271">
        <f>ROUND(I213*H213,2)</f>
        <v>0</v>
      </c>
      <c r="K213" s="268" t="s">
        <v>1177</v>
      </c>
      <c r="L213" s="187"/>
      <c r="M213" s="272" t="s">
        <v>1177</v>
      </c>
      <c r="N213" s="273" t="s">
        <v>1219</v>
      </c>
      <c r="O213" s="188"/>
      <c r="P213" s="274">
        <f>O213*H213</f>
        <v>0</v>
      </c>
      <c r="Q213" s="274">
        <v>0</v>
      </c>
      <c r="R213" s="274">
        <f>Q213*H213</f>
        <v>0</v>
      </c>
      <c r="S213" s="274">
        <v>0</v>
      </c>
      <c r="T213" s="275">
        <f>S213*H213</f>
        <v>0</v>
      </c>
      <c r="AR213" s="176" t="s">
        <v>1324</v>
      </c>
      <c r="AT213" s="176" t="s">
        <v>1319</v>
      </c>
      <c r="AU213" s="176" t="s">
        <v>1257</v>
      </c>
      <c r="AY213" s="176" t="s">
        <v>1317</v>
      </c>
      <c r="BE213" s="276">
        <f>IF(N213="základní",J213,0)</f>
        <v>0</v>
      </c>
      <c r="BF213" s="276">
        <f>IF(N213="snížená",J213,0)</f>
        <v>0</v>
      </c>
      <c r="BG213" s="276">
        <f>IF(N213="zákl. přenesená",J213,0)</f>
        <v>0</v>
      </c>
      <c r="BH213" s="276">
        <f>IF(N213="sníž. přenesená",J213,0)</f>
        <v>0</v>
      </c>
      <c r="BI213" s="276">
        <f>IF(N213="nulová",J213,0)</f>
        <v>0</v>
      </c>
      <c r="BJ213" s="176" t="s">
        <v>1196</v>
      </c>
      <c r="BK213" s="276">
        <f>ROUND(I213*H213,2)</f>
        <v>0</v>
      </c>
      <c r="BL213" s="176" t="s">
        <v>1324</v>
      </c>
      <c r="BM213" s="176" t="s">
        <v>1916</v>
      </c>
    </row>
    <row r="214" spans="2:47" s="186" customFormat="1" ht="13.5">
      <c r="B214" s="187"/>
      <c r="D214" s="277" t="s">
        <v>1326</v>
      </c>
      <c r="F214" s="278" t="s">
        <v>561</v>
      </c>
      <c r="I214" s="92"/>
      <c r="L214" s="187"/>
      <c r="M214" s="279"/>
      <c r="N214" s="188"/>
      <c r="O214" s="188"/>
      <c r="P214" s="188"/>
      <c r="Q214" s="188"/>
      <c r="R214" s="188"/>
      <c r="S214" s="188"/>
      <c r="T214" s="280"/>
      <c r="AT214" s="176" t="s">
        <v>1326</v>
      </c>
      <c r="AU214" s="176" t="s">
        <v>1257</v>
      </c>
    </row>
    <row r="215" spans="2:65" s="186" customFormat="1" ht="16.5" customHeight="1">
      <c r="B215" s="187"/>
      <c r="C215" s="266" t="s">
        <v>1920</v>
      </c>
      <c r="D215" s="266" t="s">
        <v>1319</v>
      </c>
      <c r="E215" s="267" t="s">
        <v>56</v>
      </c>
      <c r="F215" s="268" t="s">
        <v>57</v>
      </c>
      <c r="G215" s="269" t="s">
        <v>1782</v>
      </c>
      <c r="H215" s="270">
        <v>3</v>
      </c>
      <c r="I215" s="91"/>
      <c r="J215" s="271">
        <f>ROUND(I215*H215,2)</f>
        <v>0</v>
      </c>
      <c r="K215" s="268" t="s">
        <v>1177</v>
      </c>
      <c r="L215" s="187"/>
      <c r="M215" s="272" t="s">
        <v>1177</v>
      </c>
      <c r="N215" s="273" t="s">
        <v>1219</v>
      </c>
      <c r="O215" s="188"/>
      <c r="P215" s="274">
        <f>O215*H215</f>
        <v>0</v>
      </c>
      <c r="Q215" s="274">
        <v>0</v>
      </c>
      <c r="R215" s="274">
        <f>Q215*H215</f>
        <v>0</v>
      </c>
      <c r="S215" s="274">
        <v>0</v>
      </c>
      <c r="T215" s="275">
        <f>S215*H215</f>
        <v>0</v>
      </c>
      <c r="AR215" s="176" t="s">
        <v>1324</v>
      </c>
      <c r="AT215" s="176" t="s">
        <v>1319</v>
      </c>
      <c r="AU215" s="176" t="s">
        <v>1257</v>
      </c>
      <c r="AY215" s="176" t="s">
        <v>1317</v>
      </c>
      <c r="BE215" s="276">
        <f>IF(N215="základní",J215,0)</f>
        <v>0</v>
      </c>
      <c r="BF215" s="276">
        <f>IF(N215="snížená",J215,0)</f>
        <v>0</v>
      </c>
      <c r="BG215" s="276">
        <f>IF(N215="zákl. přenesená",J215,0)</f>
        <v>0</v>
      </c>
      <c r="BH215" s="276">
        <f>IF(N215="sníž. přenesená",J215,0)</f>
        <v>0</v>
      </c>
      <c r="BI215" s="276">
        <f>IF(N215="nulová",J215,0)</f>
        <v>0</v>
      </c>
      <c r="BJ215" s="176" t="s">
        <v>1196</v>
      </c>
      <c r="BK215" s="276">
        <f>ROUND(I215*H215,2)</f>
        <v>0</v>
      </c>
      <c r="BL215" s="176" t="s">
        <v>1324</v>
      </c>
      <c r="BM215" s="176" t="s">
        <v>1920</v>
      </c>
    </row>
    <row r="216" spans="2:47" s="186" customFormat="1" ht="13.5">
      <c r="B216" s="187"/>
      <c r="D216" s="277" t="s">
        <v>1326</v>
      </c>
      <c r="F216" s="278" t="s">
        <v>57</v>
      </c>
      <c r="I216" s="92"/>
      <c r="L216" s="187"/>
      <c r="M216" s="279"/>
      <c r="N216" s="188"/>
      <c r="O216" s="188"/>
      <c r="P216" s="188"/>
      <c r="Q216" s="188"/>
      <c r="R216" s="188"/>
      <c r="S216" s="188"/>
      <c r="T216" s="280"/>
      <c r="AT216" s="176" t="s">
        <v>1326</v>
      </c>
      <c r="AU216" s="176" t="s">
        <v>1257</v>
      </c>
    </row>
    <row r="217" spans="2:65" s="186" customFormat="1" ht="16.5" customHeight="1">
      <c r="B217" s="187"/>
      <c r="C217" s="266" t="s">
        <v>1925</v>
      </c>
      <c r="D217" s="266" t="s">
        <v>1319</v>
      </c>
      <c r="E217" s="267" t="s">
        <v>58</v>
      </c>
      <c r="F217" s="268" t="s">
        <v>59</v>
      </c>
      <c r="G217" s="269" t="s">
        <v>1782</v>
      </c>
      <c r="H217" s="270">
        <v>1</v>
      </c>
      <c r="I217" s="91"/>
      <c r="J217" s="271">
        <f>ROUND(I217*H217,2)</f>
        <v>0</v>
      </c>
      <c r="K217" s="268" t="s">
        <v>1177</v>
      </c>
      <c r="L217" s="187"/>
      <c r="M217" s="272" t="s">
        <v>1177</v>
      </c>
      <c r="N217" s="273" t="s">
        <v>1219</v>
      </c>
      <c r="O217" s="188"/>
      <c r="P217" s="274">
        <f>O217*H217</f>
        <v>0</v>
      </c>
      <c r="Q217" s="274">
        <v>0</v>
      </c>
      <c r="R217" s="274">
        <f>Q217*H217</f>
        <v>0</v>
      </c>
      <c r="S217" s="274">
        <v>0</v>
      </c>
      <c r="T217" s="275">
        <f>S217*H217</f>
        <v>0</v>
      </c>
      <c r="AR217" s="176" t="s">
        <v>1324</v>
      </c>
      <c r="AT217" s="176" t="s">
        <v>1319</v>
      </c>
      <c r="AU217" s="176" t="s">
        <v>1257</v>
      </c>
      <c r="AY217" s="176" t="s">
        <v>1317</v>
      </c>
      <c r="BE217" s="276">
        <f>IF(N217="základní",J217,0)</f>
        <v>0</v>
      </c>
      <c r="BF217" s="276">
        <f>IF(N217="snížená",J217,0)</f>
        <v>0</v>
      </c>
      <c r="BG217" s="276">
        <f>IF(N217="zákl. přenesená",J217,0)</f>
        <v>0</v>
      </c>
      <c r="BH217" s="276">
        <f>IF(N217="sníž. přenesená",J217,0)</f>
        <v>0</v>
      </c>
      <c r="BI217" s="276">
        <f>IF(N217="nulová",J217,0)</f>
        <v>0</v>
      </c>
      <c r="BJ217" s="176" t="s">
        <v>1196</v>
      </c>
      <c r="BK217" s="276">
        <f>ROUND(I217*H217,2)</f>
        <v>0</v>
      </c>
      <c r="BL217" s="176" t="s">
        <v>1324</v>
      </c>
      <c r="BM217" s="176" t="s">
        <v>1925</v>
      </c>
    </row>
    <row r="218" spans="2:47" s="186" customFormat="1" ht="13.5">
      <c r="B218" s="187"/>
      <c r="D218" s="277" t="s">
        <v>1326</v>
      </c>
      <c r="F218" s="278" t="s">
        <v>59</v>
      </c>
      <c r="I218" s="92"/>
      <c r="L218" s="187"/>
      <c r="M218" s="279"/>
      <c r="N218" s="188"/>
      <c r="O218" s="188"/>
      <c r="P218" s="188"/>
      <c r="Q218" s="188"/>
      <c r="R218" s="188"/>
      <c r="S218" s="188"/>
      <c r="T218" s="280"/>
      <c r="AT218" s="176" t="s">
        <v>1326</v>
      </c>
      <c r="AU218" s="176" t="s">
        <v>1257</v>
      </c>
    </row>
    <row r="219" spans="2:65" s="186" customFormat="1" ht="16.5" customHeight="1">
      <c r="B219" s="187"/>
      <c r="C219" s="266" t="s">
        <v>1932</v>
      </c>
      <c r="D219" s="266" t="s">
        <v>1319</v>
      </c>
      <c r="E219" s="267" t="s">
        <v>60</v>
      </c>
      <c r="F219" s="268" t="s">
        <v>61</v>
      </c>
      <c r="G219" s="269" t="s">
        <v>1782</v>
      </c>
      <c r="H219" s="270">
        <v>3</v>
      </c>
      <c r="I219" s="91"/>
      <c r="J219" s="271">
        <f>ROUND(I219*H219,2)</f>
        <v>0</v>
      </c>
      <c r="K219" s="268" t="s">
        <v>1177</v>
      </c>
      <c r="L219" s="187"/>
      <c r="M219" s="272" t="s">
        <v>1177</v>
      </c>
      <c r="N219" s="273" t="s">
        <v>1219</v>
      </c>
      <c r="O219" s="188"/>
      <c r="P219" s="274">
        <f>O219*H219</f>
        <v>0</v>
      </c>
      <c r="Q219" s="274">
        <v>0</v>
      </c>
      <c r="R219" s="274">
        <f>Q219*H219</f>
        <v>0</v>
      </c>
      <c r="S219" s="274">
        <v>0</v>
      </c>
      <c r="T219" s="275">
        <f>S219*H219</f>
        <v>0</v>
      </c>
      <c r="AR219" s="176" t="s">
        <v>1324</v>
      </c>
      <c r="AT219" s="176" t="s">
        <v>1319</v>
      </c>
      <c r="AU219" s="176" t="s">
        <v>1257</v>
      </c>
      <c r="AY219" s="176" t="s">
        <v>1317</v>
      </c>
      <c r="BE219" s="276">
        <f>IF(N219="základní",J219,0)</f>
        <v>0</v>
      </c>
      <c r="BF219" s="276">
        <f>IF(N219="snížená",J219,0)</f>
        <v>0</v>
      </c>
      <c r="BG219" s="276">
        <f>IF(N219="zákl. přenesená",J219,0)</f>
        <v>0</v>
      </c>
      <c r="BH219" s="276">
        <f>IF(N219="sníž. přenesená",J219,0)</f>
        <v>0</v>
      </c>
      <c r="BI219" s="276">
        <f>IF(N219="nulová",J219,0)</f>
        <v>0</v>
      </c>
      <c r="BJ219" s="176" t="s">
        <v>1196</v>
      </c>
      <c r="BK219" s="276">
        <f>ROUND(I219*H219,2)</f>
        <v>0</v>
      </c>
      <c r="BL219" s="176" t="s">
        <v>1324</v>
      </c>
      <c r="BM219" s="176" t="s">
        <v>1932</v>
      </c>
    </row>
    <row r="220" spans="2:47" s="186" customFormat="1" ht="13.5">
      <c r="B220" s="187"/>
      <c r="D220" s="277" t="s">
        <v>1326</v>
      </c>
      <c r="F220" s="278" t="s">
        <v>61</v>
      </c>
      <c r="I220" s="92"/>
      <c r="L220" s="187"/>
      <c r="M220" s="279"/>
      <c r="N220" s="188"/>
      <c r="O220" s="188"/>
      <c r="P220" s="188"/>
      <c r="Q220" s="188"/>
      <c r="R220" s="188"/>
      <c r="S220" s="188"/>
      <c r="T220" s="280"/>
      <c r="AT220" s="176" t="s">
        <v>1326</v>
      </c>
      <c r="AU220" s="176" t="s">
        <v>1257</v>
      </c>
    </row>
    <row r="221" spans="2:65" s="186" customFormat="1" ht="16.5" customHeight="1">
      <c r="B221" s="187"/>
      <c r="C221" s="266" t="s">
        <v>1937</v>
      </c>
      <c r="D221" s="266" t="s">
        <v>1319</v>
      </c>
      <c r="E221" s="267" t="s">
        <v>62</v>
      </c>
      <c r="F221" s="268" t="s">
        <v>63</v>
      </c>
      <c r="G221" s="269" t="s">
        <v>1782</v>
      </c>
      <c r="H221" s="270">
        <v>3</v>
      </c>
      <c r="I221" s="91"/>
      <c r="J221" s="271">
        <f>ROUND(I221*H221,2)</f>
        <v>0</v>
      </c>
      <c r="K221" s="268" t="s">
        <v>1177</v>
      </c>
      <c r="L221" s="187"/>
      <c r="M221" s="272" t="s">
        <v>1177</v>
      </c>
      <c r="N221" s="273" t="s">
        <v>1219</v>
      </c>
      <c r="O221" s="188"/>
      <c r="P221" s="274">
        <f>O221*H221</f>
        <v>0</v>
      </c>
      <c r="Q221" s="274">
        <v>0</v>
      </c>
      <c r="R221" s="274">
        <f>Q221*H221</f>
        <v>0</v>
      </c>
      <c r="S221" s="274">
        <v>0</v>
      </c>
      <c r="T221" s="275">
        <f>S221*H221</f>
        <v>0</v>
      </c>
      <c r="AR221" s="176" t="s">
        <v>1324</v>
      </c>
      <c r="AT221" s="176" t="s">
        <v>1319</v>
      </c>
      <c r="AU221" s="176" t="s">
        <v>1257</v>
      </c>
      <c r="AY221" s="176" t="s">
        <v>1317</v>
      </c>
      <c r="BE221" s="276">
        <f>IF(N221="základní",J221,0)</f>
        <v>0</v>
      </c>
      <c r="BF221" s="276">
        <f>IF(N221="snížená",J221,0)</f>
        <v>0</v>
      </c>
      <c r="BG221" s="276">
        <f>IF(N221="zákl. přenesená",J221,0)</f>
        <v>0</v>
      </c>
      <c r="BH221" s="276">
        <f>IF(N221="sníž. přenesená",J221,0)</f>
        <v>0</v>
      </c>
      <c r="BI221" s="276">
        <f>IF(N221="nulová",J221,0)</f>
        <v>0</v>
      </c>
      <c r="BJ221" s="176" t="s">
        <v>1196</v>
      </c>
      <c r="BK221" s="276">
        <f>ROUND(I221*H221,2)</f>
        <v>0</v>
      </c>
      <c r="BL221" s="176" t="s">
        <v>1324</v>
      </c>
      <c r="BM221" s="176" t="s">
        <v>1937</v>
      </c>
    </row>
    <row r="222" spans="2:47" s="186" customFormat="1" ht="13.5">
      <c r="B222" s="187"/>
      <c r="D222" s="277" t="s">
        <v>1326</v>
      </c>
      <c r="F222" s="278" t="s">
        <v>63</v>
      </c>
      <c r="I222" s="92"/>
      <c r="L222" s="187"/>
      <c r="M222" s="279"/>
      <c r="N222" s="188"/>
      <c r="O222" s="188"/>
      <c r="P222" s="188"/>
      <c r="Q222" s="188"/>
      <c r="R222" s="188"/>
      <c r="S222" s="188"/>
      <c r="T222" s="280"/>
      <c r="AT222" s="176" t="s">
        <v>1326</v>
      </c>
      <c r="AU222" s="176" t="s">
        <v>1257</v>
      </c>
    </row>
    <row r="223" spans="2:65" s="186" customFormat="1" ht="16.5" customHeight="1">
      <c r="B223" s="187"/>
      <c r="C223" s="266" t="s">
        <v>1944</v>
      </c>
      <c r="D223" s="266" t="s">
        <v>1319</v>
      </c>
      <c r="E223" s="267" t="s">
        <v>64</v>
      </c>
      <c r="F223" s="268" t="s">
        <v>65</v>
      </c>
      <c r="G223" s="269" t="s">
        <v>1782</v>
      </c>
      <c r="H223" s="270">
        <v>3</v>
      </c>
      <c r="I223" s="91"/>
      <c r="J223" s="271">
        <f>ROUND(I223*H223,2)</f>
        <v>0</v>
      </c>
      <c r="K223" s="268" t="s">
        <v>1177</v>
      </c>
      <c r="L223" s="187"/>
      <c r="M223" s="272" t="s">
        <v>1177</v>
      </c>
      <c r="N223" s="273" t="s">
        <v>1219</v>
      </c>
      <c r="O223" s="188"/>
      <c r="P223" s="274">
        <f>O223*H223</f>
        <v>0</v>
      </c>
      <c r="Q223" s="274">
        <v>0</v>
      </c>
      <c r="R223" s="274">
        <f>Q223*H223</f>
        <v>0</v>
      </c>
      <c r="S223" s="274">
        <v>0</v>
      </c>
      <c r="T223" s="275">
        <f>S223*H223</f>
        <v>0</v>
      </c>
      <c r="AR223" s="176" t="s">
        <v>1324</v>
      </c>
      <c r="AT223" s="176" t="s">
        <v>1319</v>
      </c>
      <c r="AU223" s="176" t="s">
        <v>1257</v>
      </c>
      <c r="AY223" s="176" t="s">
        <v>1317</v>
      </c>
      <c r="BE223" s="276">
        <f>IF(N223="základní",J223,0)</f>
        <v>0</v>
      </c>
      <c r="BF223" s="276">
        <f>IF(N223="snížená",J223,0)</f>
        <v>0</v>
      </c>
      <c r="BG223" s="276">
        <f>IF(N223="zákl. přenesená",J223,0)</f>
        <v>0</v>
      </c>
      <c r="BH223" s="276">
        <f>IF(N223="sníž. přenesená",J223,0)</f>
        <v>0</v>
      </c>
      <c r="BI223" s="276">
        <f>IF(N223="nulová",J223,0)</f>
        <v>0</v>
      </c>
      <c r="BJ223" s="176" t="s">
        <v>1196</v>
      </c>
      <c r="BK223" s="276">
        <f>ROUND(I223*H223,2)</f>
        <v>0</v>
      </c>
      <c r="BL223" s="176" t="s">
        <v>1324</v>
      </c>
      <c r="BM223" s="176" t="s">
        <v>1944</v>
      </c>
    </row>
    <row r="224" spans="2:47" s="186" customFormat="1" ht="13.5">
      <c r="B224" s="187"/>
      <c r="D224" s="277" t="s">
        <v>1326</v>
      </c>
      <c r="F224" s="278" t="s">
        <v>65</v>
      </c>
      <c r="I224" s="92"/>
      <c r="L224" s="187"/>
      <c r="M224" s="279"/>
      <c r="N224" s="188"/>
      <c r="O224" s="188"/>
      <c r="P224" s="188"/>
      <c r="Q224" s="188"/>
      <c r="R224" s="188"/>
      <c r="S224" s="188"/>
      <c r="T224" s="280"/>
      <c r="AT224" s="176" t="s">
        <v>1326</v>
      </c>
      <c r="AU224" s="176" t="s">
        <v>1257</v>
      </c>
    </row>
    <row r="225" spans="2:65" s="186" customFormat="1" ht="16.5" customHeight="1">
      <c r="B225" s="187"/>
      <c r="C225" s="266" t="s">
        <v>1949</v>
      </c>
      <c r="D225" s="266" t="s">
        <v>1319</v>
      </c>
      <c r="E225" s="267" t="s">
        <v>66</v>
      </c>
      <c r="F225" s="268" t="s">
        <v>67</v>
      </c>
      <c r="G225" s="269" t="s">
        <v>1782</v>
      </c>
      <c r="H225" s="270">
        <v>3</v>
      </c>
      <c r="I225" s="91"/>
      <c r="J225" s="271">
        <f>ROUND(I225*H225,2)</f>
        <v>0</v>
      </c>
      <c r="K225" s="268" t="s">
        <v>1177</v>
      </c>
      <c r="L225" s="187"/>
      <c r="M225" s="272" t="s">
        <v>1177</v>
      </c>
      <c r="N225" s="273" t="s">
        <v>1219</v>
      </c>
      <c r="O225" s="188"/>
      <c r="P225" s="274">
        <f>O225*H225</f>
        <v>0</v>
      </c>
      <c r="Q225" s="274">
        <v>0</v>
      </c>
      <c r="R225" s="274">
        <f>Q225*H225</f>
        <v>0</v>
      </c>
      <c r="S225" s="274">
        <v>0</v>
      </c>
      <c r="T225" s="275">
        <f>S225*H225</f>
        <v>0</v>
      </c>
      <c r="AR225" s="176" t="s">
        <v>1324</v>
      </c>
      <c r="AT225" s="176" t="s">
        <v>1319</v>
      </c>
      <c r="AU225" s="176" t="s">
        <v>1257</v>
      </c>
      <c r="AY225" s="176" t="s">
        <v>1317</v>
      </c>
      <c r="BE225" s="276">
        <f>IF(N225="základní",J225,0)</f>
        <v>0</v>
      </c>
      <c r="BF225" s="276">
        <f>IF(N225="snížená",J225,0)</f>
        <v>0</v>
      </c>
      <c r="BG225" s="276">
        <f>IF(N225="zákl. přenesená",J225,0)</f>
        <v>0</v>
      </c>
      <c r="BH225" s="276">
        <f>IF(N225="sníž. přenesená",J225,0)</f>
        <v>0</v>
      </c>
      <c r="BI225" s="276">
        <f>IF(N225="nulová",J225,0)</f>
        <v>0</v>
      </c>
      <c r="BJ225" s="176" t="s">
        <v>1196</v>
      </c>
      <c r="BK225" s="276">
        <f>ROUND(I225*H225,2)</f>
        <v>0</v>
      </c>
      <c r="BL225" s="176" t="s">
        <v>1324</v>
      </c>
      <c r="BM225" s="176" t="s">
        <v>1949</v>
      </c>
    </row>
    <row r="226" spans="2:47" s="186" customFormat="1" ht="13.5">
      <c r="B226" s="187"/>
      <c r="D226" s="277" t="s">
        <v>1326</v>
      </c>
      <c r="F226" s="278" t="s">
        <v>67</v>
      </c>
      <c r="L226" s="187"/>
      <c r="M226" s="307"/>
      <c r="N226" s="308"/>
      <c r="O226" s="308"/>
      <c r="P226" s="308"/>
      <c r="Q226" s="308"/>
      <c r="R226" s="308"/>
      <c r="S226" s="308"/>
      <c r="T226" s="309"/>
      <c r="AT226" s="176" t="s">
        <v>1326</v>
      </c>
      <c r="AU226" s="176" t="s">
        <v>1257</v>
      </c>
    </row>
    <row r="227" spans="2:12" s="186" customFormat="1" ht="6.95" customHeight="1">
      <c r="B227" s="211"/>
      <c r="C227" s="212"/>
      <c r="D227" s="212"/>
      <c r="E227" s="212"/>
      <c r="F227" s="212"/>
      <c r="G227" s="212"/>
      <c r="H227" s="212"/>
      <c r="I227" s="212"/>
      <c r="J227" s="212"/>
      <c r="K227" s="212"/>
      <c r="L227" s="187"/>
    </row>
  </sheetData>
  <sheetProtection password="CC55" sheet="1"/>
  <autoFilter ref="C77:K226"/>
  <mergeCells count="10">
    <mergeCell ref="E70:H70"/>
    <mergeCell ref="G1:H1"/>
    <mergeCell ref="E45:H45"/>
    <mergeCell ref="E47:H47"/>
    <mergeCell ref="L2:V2"/>
    <mergeCell ref="E7:H7"/>
    <mergeCell ref="E9:H9"/>
    <mergeCell ref="E24:H24"/>
    <mergeCell ref="J51:J52"/>
    <mergeCell ref="E68:H68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7"/>
  <sheetViews>
    <sheetView showGridLines="0" tabSelected="1" workbookViewId="0" topLeftCell="A1">
      <pane ySplit="1" topLeftCell="A74" activePane="bottomLeft" state="frozen"/>
      <selection pane="bottomLeft" activeCell="F85" sqref="F85"/>
    </sheetView>
  </sheetViews>
  <sheetFormatPr defaultColWidth="9.33203125" defaultRowHeight="13.5"/>
  <cols>
    <col min="1" max="1" width="8.33203125" style="175" customWidth="1"/>
    <col min="2" max="2" width="1.66796875" style="175" customWidth="1"/>
    <col min="3" max="3" width="4.16015625" style="175" customWidth="1"/>
    <col min="4" max="4" width="4.33203125" style="175" customWidth="1"/>
    <col min="5" max="5" width="17.16015625" style="175" customWidth="1"/>
    <col min="6" max="6" width="75" style="175" customWidth="1"/>
    <col min="7" max="7" width="8.66015625" style="175" customWidth="1"/>
    <col min="8" max="8" width="11.16015625" style="175" customWidth="1"/>
    <col min="9" max="9" width="12.66015625" style="175" customWidth="1"/>
    <col min="10" max="10" width="23.5" style="175" customWidth="1"/>
    <col min="11" max="11" width="15.5" style="175" customWidth="1"/>
    <col min="12" max="12" width="9.33203125" style="175" customWidth="1"/>
    <col min="13" max="18" width="9.33203125" style="175" hidden="1" customWidth="1"/>
    <col min="19" max="19" width="8.16015625" style="175" hidden="1" customWidth="1"/>
    <col min="20" max="20" width="29.66015625" style="175" hidden="1" customWidth="1"/>
    <col min="21" max="21" width="16.33203125" style="175" hidden="1" customWidth="1"/>
    <col min="22" max="22" width="12.33203125" style="175" customWidth="1"/>
    <col min="23" max="23" width="16.33203125" style="175" customWidth="1"/>
    <col min="24" max="24" width="12.33203125" style="175" customWidth="1"/>
    <col min="25" max="25" width="15" style="175" customWidth="1"/>
    <col min="26" max="26" width="11" style="175" customWidth="1"/>
    <col min="27" max="27" width="15" style="175" customWidth="1"/>
    <col min="28" max="28" width="16.33203125" style="175" customWidth="1"/>
    <col min="29" max="29" width="11" style="175" customWidth="1"/>
    <col min="30" max="30" width="15" style="175" customWidth="1"/>
    <col min="31" max="31" width="16.33203125" style="175" customWidth="1"/>
    <col min="32" max="43" width="9.33203125" style="175" customWidth="1"/>
    <col min="44" max="65" width="9.33203125" style="175" hidden="1" customWidth="1"/>
    <col min="66" max="16384" width="9.33203125" style="175" customWidth="1"/>
  </cols>
  <sheetData>
    <row r="1" spans="1:70" ht="21.75" customHeight="1">
      <c r="A1" s="89"/>
      <c r="B1" s="8"/>
      <c r="C1" s="8"/>
      <c r="D1" s="9" t="s">
        <v>1173</v>
      </c>
      <c r="E1" s="8"/>
      <c r="F1" s="173" t="s">
        <v>1279</v>
      </c>
      <c r="G1" s="357" t="s">
        <v>1280</v>
      </c>
      <c r="H1" s="357"/>
      <c r="I1" s="8"/>
      <c r="J1" s="173" t="s">
        <v>1281</v>
      </c>
      <c r="K1" s="9" t="s">
        <v>1282</v>
      </c>
      <c r="L1" s="173" t="s">
        <v>1283</v>
      </c>
      <c r="M1" s="173"/>
      <c r="N1" s="173"/>
      <c r="O1" s="173"/>
      <c r="P1" s="173"/>
      <c r="Q1" s="173"/>
      <c r="R1" s="173"/>
      <c r="S1" s="173"/>
      <c r="T1" s="173"/>
      <c r="U1" s="174"/>
      <c r="V1" s="174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</row>
    <row r="2" spans="3:46" ht="36.95" customHeight="1">
      <c r="L2" s="362" t="s">
        <v>1180</v>
      </c>
      <c r="M2" s="363"/>
      <c r="N2" s="363"/>
      <c r="O2" s="363"/>
      <c r="P2" s="363"/>
      <c r="Q2" s="363"/>
      <c r="R2" s="363"/>
      <c r="S2" s="363"/>
      <c r="T2" s="363"/>
      <c r="U2" s="363"/>
      <c r="V2" s="363"/>
      <c r="AT2" s="176" t="s">
        <v>1278</v>
      </c>
    </row>
    <row r="3" spans="2:46" ht="6.95" customHeight="1">
      <c r="B3" s="177"/>
      <c r="C3" s="178"/>
      <c r="D3" s="178"/>
      <c r="E3" s="178"/>
      <c r="F3" s="178"/>
      <c r="G3" s="178"/>
      <c r="H3" s="178"/>
      <c r="I3" s="178"/>
      <c r="J3" s="178"/>
      <c r="K3" s="179"/>
      <c r="AT3" s="176" t="s">
        <v>1257</v>
      </c>
    </row>
    <row r="4" spans="2:46" ht="36.95" customHeight="1">
      <c r="B4" s="180"/>
      <c r="C4" s="181"/>
      <c r="D4" s="182" t="s">
        <v>1284</v>
      </c>
      <c r="E4" s="181"/>
      <c r="F4" s="181"/>
      <c r="G4" s="181"/>
      <c r="H4" s="181"/>
      <c r="I4" s="181"/>
      <c r="J4" s="181"/>
      <c r="K4" s="183"/>
      <c r="M4" s="184" t="s">
        <v>1185</v>
      </c>
      <c r="AT4" s="176" t="s">
        <v>1178</v>
      </c>
    </row>
    <row r="5" spans="2:11" ht="6.95" customHeight="1">
      <c r="B5" s="180"/>
      <c r="C5" s="181"/>
      <c r="D5" s="181"/>
      <c r="E5" s="181"/>
      <c r="F5" s="181"/>
      <c r="G5" s="181"/>
      <c r="H5" s="181"/>
      <c r="I5" s="181"/>
      <c r="J5" s="181"/>
      <c r="K5" s="183"/>
    </row>
    <row r="6" spans="2:11" ht="15">
      <c r="B6" s="180"/>
      <c r="C6" s="181"/>
      <c r="D6" s="185" t="s">
        <v>1191</v>
      </c>
      <c r="E6" s="181"/>
      <c r="F6" s="181"/>
      <c r="G6" s="181"/>
      <c r="H6" s="181"/>
      <c r="I6" s="181"/>
      <c r="J6" s="181"/>
      <c r="K6" s="183"/>
    </row>
    <row r="7" spans="2:11" ht="16.5" customHeight="1">
      <c r="B7" s="180"/>
      <c r="C7" s="181"/>
      <c r="D7" s="181"/>
      <c r="E7" s="358" t="str">
        <f>'Rekapitulace stavby'!K6</f>
        <v>Chlum Sv. Máří - Inženýrské sítě pro 8 RD</v>
      </c>
      <c r="F7" s="359"/>
      <c r="G7" s="359"/>
      <c r="H7" s="359"/>
      <c r="I7" s="181"/>
      <c r="J7" s="181"/>
      <c r="K7" s="183"/>
    </row>
    <row r="8" spans="2:11" s="186" customFormat="1" ht="15">
      <c r="B8" s="187"/>
      <c r="C8" s="188"/>
      <c r="D8" s="185" t="s">
        <v>1285</v>
      </c>
      <c r="E8" s="188"/>
      <c r="F8" s="188"/>
      <c r="G8" s="188"/>
      <c r="H8" s="188"/>
      <c r="I8" s="188"/>
      <c r="J8" s="188"/>
      <c r="K8" s="189"/>
    </row>
    <row r="9" spans="2:11" s="186" customFormat="1" ht="36.95" customHeight="1">
      <c r="B9" s="187"/>
      <c r="C9" s="188"/>
      <c r="D9" s="188"/>
      <c r="E9" s="360" t="s">
        <v>68</v>
      </c>
      <c r="F9" s="361"/>
      <c r="G9" s="361"/>
      <c r="H9" s="361"/>
      <c r="I9" s="188"/>
      <c r="J9" s="188"/>
      <c r="K9" s="189"/>
    </row>
    <row r="10" spans="2:11" s="186" customFormat="1" ht="13.5">
      <c r="B10" s="187"/>
      <c r="C10" s="188"/>
      <c r="D10" s="188"/>
      <c r="E10" s="188"/>
      <c r="F10" s="188"/>
      <c r="G10" s="188"/>
      <c r="H10" s="188"/>
      <c r="I10" s="188"/>
      <c r="J10" s="188"/>
      <c r="K10" s="189"/>
    </row>
    <row r="11" spans="2:11" s="186" customFormat="1" ht="14.45" customHeight="1">
      <c r="B11" s="187"/>
      <c r="C11" s="188"/>
      <c r="D11" s="185" t="s">
        <v>1194</v>
      </c>
      <c r="E11" s="188"/>
      <c r="F11" s="190" t="s">
        <v>1177</v>
      </c>
      <c r="G11" s="188"/>
      <c r="H11" s="188"/>
      <c r="I11" s="185" t="s">
        <v>1195</v>
      </c>
      <c r="J11" s="190" t="s">
        <v>1177</v>
      </c>
      <c r="K11" s="189"/>
    </row>
    <row r="12" spans="2:11" s="186" customFormat="1" ht="14.45" customHeight="1">
      <c r="B12" s="187"/>
      <c r="C12" s="188"/>
      <c r="D12" s="185" t="s">
        <v>1197</v>
      </c>
      <c r="E12" s="188"/>
      <c r="F12" s="190" t="s">
        <v>1198</v>
      </c>
      <c r="G12" s="188"/>
      <c r="H12" s="188"/>
      <c r="I12" s="185" t="s">
        <v>1199</v>
      </c>
      <c r="J12" s="191" t="str">
        <f>'Rekapitulace stavby'!AN8</f>
        <v>3.10.2017</v>
      </c>
      <c r="K12" s="189"/>
    </row>
    <row r="13" spans="2:11" s="186" customFormat="1" ht="10.9" customHeight="1">
      <c r="B13" s="187"/>
      <c r="C13" s="188"/>
      <c r="D13" s="188"/>
      <c r="E13" s="188"/>
      <c r="F13" s="188"/>
      <c r="G13" s="188"/>
      <c r="H13" s="188"/>
      <c r="I13" s="188"/>
      <c r="J13" s="188"/>
      <c r="K13" s="189"/>
    </row>
    <row r="14" spans="2:11" s="186" customFormat="1" ht="14.45" customHeight="1">
      <c r="B14" s="187"/>
      <c r="C14" s="188"/>
      <c r="D14" s="185" t="s">
        <v>1203</v>
      </c>
      <c r="E14" s="188"/>
      <c r="F14" s="188"/>
      <c r="G14" s="188"/>
      <c r="H14" s="188"/>
      <c r="I14" s="185" t="s">
        <v>1204</v>
      </c>
      <c r="J14" s="190" t="str">
        <f>IF('Rekapitulace stavby'!AN10="","",'Rekapitulace stavby'!AN10)</f>
        <v/>
      </c>
      <c r="K14" s="189"/>
    </row>
    <row r="15" spans="2:11" s="186" customFormat="1" ht="18" customHeight="1">
      <c r="B15" s="187"/>
      <c r="C15" s="188"/>
      <c r="D15" s="188"/>
      <c r="E15" s="190" t="str">
        <f>IF('Rekapitulace stavby'!E11="","",'Rekapitulace stavby'!E11)</f>
        <v xml:space="preserve"> </v>
      </c>
      <c r="F15" s="188"/>
      <c r="G15" s="188"/>
      <c r="H15" s="188"/>
      <c r="I15" s="185" t="s">
        <v>1206</v>
      </c>
      <c r="J15" s="190" t="str">
        <f>IF('Rekapitulace stavby'!AN11="","",'Rekapitulace stavby'!AN11)</f>
        <v/>
      </c>
      <c r="K15" s="189"/>
    </row>
    <row r="16" spans="2:11" s="186" customFormat="1" ht="6.95" customHeight="1">
      <c r="B16" s="187"/>
      <c r="C16" s="188"/>
      <c r="D16" s="188"/>
      <c r="E16" s="188"/>
      <c r="F16" s="188"/>
      <c r="G16" s="188"/>
      <c r="H16" s="188"/>
      <c r="I16" s="188"/>
      <c r="J16" s="188"/>
      <c r="K16" s="189"/>
    </row>
    <row r="17" spans="2:11" s="186" customFormat="1" ht="14.45" customHeight="1">
      <c r="B17" s="187"/>
      <c r="C17" s="188"/>
      <c r="D17" s="185" t="s">
        <v>1207</v>
      </c>
      <c r="E17" s="188"/>
      <c r="F17" s="188"/>
      <c r="G17" s="188"/>
      <c r="H17" s="188"/>
      <c r="I17" s="185" t="s">
        <v>1204</v>
      </c>
      <c r="J17" s="190" t="str">
        <f>IF('Rekapitulace stavby'!AN13="Vyplň údaj","",IF('Rekapitulace stavby'!AN13="","",'Rekapitulace stavby'!AN13))</f>
        <v/>
      </c>
      <c r="K17" s="189"/>
    </row>
    <row r="18" spans="2:11" s="186" customFormat="1" ht="18" customHeight="1">
      <c r="B18" s="187"/>
      <c r="C18" s="188"/>
      <c r="D18" s="188"/>
      <c r="E18" s="190" t="str">
        <f>IF('Rekapitulace stavby'!E14="Vyplň údaj","",IF('Rekapitulace stavby'!E14="","",'Rekapitulace stavby'!E14))</f>
        <v/>
      </c>
      <c r="F18" s="188"/>
      <c r="G18" s="188"/>
      <c r="H18" s="188"/>
      <c r="I18" s="185" t="s">
        <v>1206</v>
      </c>
      <c r="J18" s="190" t="str">
        <f>IF('Rekapitulace stavby'!AN14="Vyplň údaj","",IF('Rekapitulace stavby'!AN14="","",'Rekapitulace stavby'!AN14))</f>
        <v/>
      </c>
      <c r="K18" s="189"/>
    </row>
    <row r="19" spans="2:11" s="186" customFormat="1" ht="6.95" customHeight="1">
      <c r="B19" s="187"/>
      <c r="C19" s="188"/>
      <c r="D19" s="188"/>
      <c r="E19" s="188"/>
      <c r="F19" s="188"/>
      <c r="G19" s="188"/>
      <c r="H19" s="188"/>
      <c r="I19" s="188"/>
      <c r="J19" s="188"/>
      <c r="K19" s="189"/>
    </row>
    <row r="20" spans="2:11" s="186" customFormat="1" ht="14.45" customHeight="1">
      <c r="B20" s="187"/>
      <c r="C20" s="188"/>
      <c r="D20" s="185" t="s">
        <v>1209</v>
      </c>
      <c r="E20" s="188"/>
      <c r="F20" s="188"/>
      <c r="G20" s="188"/>
      <c r="H20" s="188"/>
      <c r="I20" s="185" t="s">
        <v>1204</v>
      </c>
      <c r="J20" s="190" t="s">
        <v>1177</v>
      </c>
      <c r="K20" s="189"/>
    </row>
    <row r="21" spans="2:11" s="186" customFormat="1" ht="18" customHeight="1">
      <c r="B21" s="187"/>
      <c r="C21" s="188"/>
      <c r="D21" s="188"/>
      <c r="E21" s="190" t="s">
        <v>1210</v>
      </c>
      <c r="F21" s="188"/>
      <c r="G21" s="188"/>
      <c r="H21" s="188"/>
      <c r="I21" s="185" t="s">
        <v>1206</v>
      </c>
      <c r="J21" s="190" t="s">
        <v>1177</v>
      </c>
      <c r="K21" s="189"/>
    </row>
    <row r="22" spans="2:11" s="186" customFormat="1" ht="6.95" customHeight="1">
      <c r="B22" s="187"/>
      <c r="C22" s="188"/>
      <c r="D22" s="188"/>
      <c r="E22" s="188"/>
      <c r="F22" s="188"/>
      <c r="G22" s="188"/>
      <c r="H22" s="188"/>
      <c r="I22" s="188"/>
      <c r="J22" s="188"/>
      <c r="K22" s="189"/>
    </row>
    <row r="23" spans="2:11" s="186" customFormat="1" ht="14.45" customHeight="1">
      <c r="B23" s="187"/>
      <c r="C23" s="188"/>
      <c r="D23" s="185" t="s">
        <v>1212</v>
      </c>
      <c r="E23" s="188"/>
      <c r="F23" s="188"/>
      <c r="G23" s="188"/>
      <c r="H23" s="188"/>
      <c r="I23" s="188"/>
      <c r="J23" s="188"/>
      <c r="K23" s="189"/>
    </row>
    <row r="24" spans="2:11" s="195" customFormat="1" ht="85.5" customHeight="1">
      <c r="B24" s="192"/>
      <c r="C24" s="193"/>
      <c r="D24" s="193"/>
      <c r="E24" s="364" t="s">
        <v>1287</v>
      </c>
      <c r="F24" s="364"/>
      <c r="G24" s="364"/>
      <c r="H24" s="364"/>
      <c r="I24" s="193"/>
      <c r="J24" s="193"/>
      <c r="K24" s="194"/>
    </row>
    <row r="25" spans="2:11" s="186" customFormat="1" ht="6.95" customHeight="1">
      <c r="B25" s="187"/>
      <c r="C25" s="188"/>
      <c r="D25" s="188"/>
      <c r="E25" s="188"/>
      <c r="F25" s="188"/>
      <c r="G25" s="188"/>
      <c r="H25" s="188"/>
      <c r="I25" s="188"/>
      <c r="J25" s="188"/>
      <c r="K25" s="189"/>
    </row>
    <row r="26" spans="2:11" s="186" customFormat="1" ht="6.95" customHeight="1">
      <c r="B26" s="187"/>
      <c r="C26" s="188"/>
      <c r="D26" s="196"/>
      <c r="E26" s="196"/>
      <c r="F26" s="196"/>
      <c r="G26" s="196"/>
      <c r="H26" s="196"/>
      <c r="I26" s="196"/>
      <c r="J26" s="196"/>
      <c r="K26" s="197"/>
    </row>
    <row r="27" spans="2:11" s="186" customFormat="1" ht="25.35" customHeight="1">
      <c r="B27" s="187"/>
      <c r="C27" s="188"/>
      <c r="D27" s="198" t="s">
        <v>1214</v>
      </c>
      <c r="E27" s="188"/>
      <c r="F27" s="188"/>
      <c r="G27" s="188"/>
      <c r="H27" s="188"/>
      <c r="I27" s="188"/>
      <c r="J27" s="199">
        <f>ROUND(J81,2)</f>
        <v>0</v>
      </c>
      <c r="K27" s="189"/>
    </row>
    <row r="28" spans="2:11" s="186" customFormat="1" ht="6.95" customHeight="1">
      <c r="B28" s="187"/>
      <c r="C28" s="188"/>
      <c r="D28" s="196"/>
      <c r="E28" s="196"/>
      <c r="F28" s="196"/>
      <c r="G28" s="196"/>
      <c r="H28" s="196"/>
      <c r="I28" s="196"/>
      <c r="J28" s="196"/>
      <c r="K28" s="197"/>
    </row>
    <row r="29" spans="2:11" s="186" customFormat="1" ht="14.45" customHeight="1">
      <c r="B29" s="187"/>
      <c r="C29" s="188"/>
      <c r="D29" s="188"/>
      <c r="E29" s="188"/>
      <c r="F29" s="200" t="s">
        <v>1216</v>
      </c>
      <c r="G29" s="188"/>
      <c r="H29" s="188"/>
      <c r="I29" s="200" t="s">
        <v>1215</v>
      </c>
      <c r="J29" s="200" t="s">
        <v>1217</v>
      </c>
      <c r="K29" s="189"/>
    </row>
    <row r="30" spans="2:11" s="186" customFormat="1" ht="14.45" customHeight="1">
      <c r="B30" s="187"/>
      <c r="C30" s="188"/>
      <c r="D30" s="201" t="s">
        <v>1218</v>
      </c>
      <c r="E30" s="201" t="s">
        <v>1219</v>
      </c>
      <c r="F30" s="202">
        <f>ROUND(SUM(BE81:BE106),2)</f>
        <v>0</v>
      </c>
      <c r="G30" s="188"/>
      <c r="H30" s="188"/>
      <c r="I30" s="203">
        <v>0.21</v>
      </c>
      <c r="J30" s="202">
        <f>ROUND(ROUND((SUM(BE81:BE106)),2)*I30,2)</f>
        <v>0</v>
      </c>
      <c r="K30" s="189"/>
    </row>
    <row r="31" spans="2:11" s="186" customFormat="1" ht="14.45" customHeight="1">
      <c r="B31" s="187"/>
      <c r="C31" s="188"/>
      <c r="D31" s="188"/>
      <c r="E31" s="201" t="s">
        <v>1220</v>
      </c>
      <c r="F31" s="202">
        <f>ROUND(SUM(BF81:BF106),2)</f>
        <v>0</v>
      </c>
      <c r="G31" s="188"/>
      <c r="H31" s="188"/>
      <c r="I31" s="203">
        <v>0.15</v>
      </c>
      <c r="J31" s="202">
        <f>ROUND(ROUND((SUM(BF81:BF106)),2)*I31,2)</f>
        <v>0</v>
      </c>
      <c r="K31" s="189"/>
    </row>
    <row r="32" spans="2:11" s="186" customFormat="1" ht="14.45" customHeight="1" hidden="1">
      <c r="B32" s="187"/>
      <c r="C32" s="188"/>
      <c r="D32" s="188"/>
      <c r="E32" s="201" t="s">
        <v>1221</v>
      </c>
      <c r="F32" s="202">
        <f>ROUND(SUM(BG81:BG106),2)</f>
        <v>0</v>
      </c>
      <c r="G32" s="188"/>
      <c r="H32" s="188"/>
      <c r="I32" s="203">
        <v>0.21</v>
      </c>
      <c r="J32" s="202">
        <v>0</v>
      </c>
      <c r="K32" s="189"/>
    </row>
    <row r="33" spans="2:11" s="186" customFormat="1" ht="14.45" customHeight="1" hidden="1">
      <c r="B33" s="187"/>
      <c r="C33" s="188"/>
      <c r="D33" s="188"/>
      <c r="E33" s="201" t="s">
        <v>1222</v>
      </c>
      <c r="F33" s="202">
        <f>ROUND(SUM(BH81:BH106),2)</f>
        <v>0</v>
      </c>
      <c r="G33" s="188"/>
      <c r="H33" s="188"/>
      <c r="I33" s="203">
        <v>0.15</v>
      </c>
      <c r="J33" s="202">
        <v>0</v>
      </c>
      <c r="K33" s="189"/>
    </row>
    <row r="34" spans="2:11" s="186" customFormat="1" ht="14.45" customHeight="1" hidden="1">
      <c r="B34" s="187"/>
      <c r="C34" s="188"/>
      <c r="D34" s="188"/>
      <c r="E34" s="201" t="s">
        <v>1223</v>
      </c>
      <c r="F34" s="202">
        <f>ROUND(SUM(BI81:BI106),2)</f>
        <v>0</v>
      </c>
      <c r="G34" s="188"/>
      <c r="H34" s="188"/>
      <c r="I34" s="203">
        <v>0</v>
      </c>
      <c r="J34" s="202">
        <v>0</v>
      </c>
      <c r="K34" s="189"/>
    </row>
    <row r="35" spans="2:11" s="186" customFormat="1" ht="6.95" customHeight="1">
      <c r="B35" s="187"/>
      <c r="C35" s="188"/>
      <c r="D35" s="188"/>
      <c r="E35" s="188"/>
      <c r="F35" s="188"/>
      <c r="G35" s="188"/>
      <c r="H35" s="188"/>
      <c r="I35" s="188"/>
      <c r="J35" s="188"/>
      <c r="K35" s="189"/>
    </row>
    <row r="36" spans="2:11" s="186" customFormat="1" ht="25.35" customHeight="1">
      <c r="B36" s="187"/>
      <c r="C36" s="204"/>
      <c r="D36" s="205" t="s">
        <v>1224</v>
      </c>
      <c r="E36" s="206"/>
      <c r="F36" s="206"/>
      <c r="G36" s="207" t="s">
        <v>1225</v>
      </c>
      <c r="H36" s="208" t="s">
        <v>1226</v>
      </c>
      <c r="I36" s="206"/>
      <c r="J36" s="209">
        <f>SUM(J27:J34)</f>
        <v>0</v>
      </c>
      <c r="K36" s="210"/>
    </row>
    <row r="37" spans="2:11" s="186" customFormat="1" ht="14.45" customHeight="1">
      <c r="B37" s="211"/>
      <c r="C37" s="212"/>
      <c r="D37" s="212"/>
      <c r="E37" s="212"/>
      <c r="F37" s="212"/>
      <c r="G37" s="212"/>
      <c r="H37" s="212"/>
      <c r="I37" s="212"/>
      <c r="J37" s="212"/>
      <c r="K37" s="213"/>
    </row>
    <row r="41" spans="2:11" s="186" customFormat="1" ht="6.95" customHeight="1">
      <c r="B41" s="214"/>
      <c r="C41" s="215"/>
      <c r="D41" s="215"/>
      <c r="E41" s="215"/>
      <c r="F41" s="215"/>
      <c r="G41" s="215"/>
      <c r="H41" s="215"/>
      <c r="I41" s="215"/>
      <c r="J41" s="215"/>
      <c r="K41" s="216"/>
    </row>
    <row r="42" spans="2:11" s="186" customFormat="1" ht="36.95" customHeight="1">
      <c r="B42" s="187"/>
      <c r="C42" s="182" t="s">
        <v>1288</v>
      </c>
      <c r="D42" s="188"/>
      <c r="E42" s="188"/>
      <c r="F42" s="188"/>
      <c r="G42" s="188"/>
      <c r="H42" s="188"/>
      <c r="I42" s="188"/>
      <c r="J42" s="188"/>
      <c r="K42" s="189"/>
    </row>
    <row r="43" spans="2:11" s="186" customFormat="1" ht="6.95" customHeight="1">
      <c r="B43" s="187"/>
      <c r="C43" s="188"/>
      <c r="D43" s="188"/>
      <c r="E43" s="188"/>
      <c r="F43" s="188"/>
      <c r="G43" s="188"/>
      <c r="H43" s="188"/>
      <c r="I43" s="188"/>
      <c r="J43" s="188"/>
      <c r="K43" s="189"/>
    </row>
    <row r="44" spans="2:11" s="186" customFormat="1" ht="14.45" customHeight="1">
      <c r="B44" s="187"/>
      <c r="C44" s="185" t="s">
        <v>1191</v>
      </c>
      <c r="D44" s="188"/>
      <c r="E44" s="188"/>
      <c r="F44" s="188"/>
      <c r="G44" s="188"/>
      <c r="H44" s="188"/>
      <c r="I44" s="188"/>
      <c r="J44" s="188"/>
      <c r="K44" s="189"/>
    </row>
    <row r="45" spans="2:11" s="186" customFormat="1" ht="16.5" customHeight="1">
      <c r="B45" s="187"/>
      <c r="C45" s="188"/>
      <c r="D45" s="188"/>
      <c r="E45" s="358" t="str">
        <f>E7</f>
        <v>Chlum Sv. Máří - Inženýrské sítě pro 8 RD</v>
      </c>
      <c r="F45" s="359"/>
      <c r="G45" s="359"/>
      <c r="H45" s="359"/>
      <c r="I45" s="188"/>
      <c r="J45" s="188"/>
      <c r="K45" s="189"/>
    </row>
    <row r="46" spans="2:11" s="186" customFormat="1" ht="14.45" customHeight="1">
      <c r="B46" s="187"/>
      <c r="C46" s="185" t="s">
        <v>1285</v>
      </c>
      <c r="D46" s="188"/>
      <c r="E46" s="188"/>
      <c r="F46" s="188"/>
      <c r="G46" s="188"/>
      <c r="H46" s="188"/>
      <c r="I46" s="188"/>
      <c r="J46" s="188"/>
      <c r="K46" s="189"/>
    </row>
    <row r="47" spans="2:11" s="186" customFormat="1" ht="17.25" customHeight="1">
      <c r="B47" s="187"/>
      <c r="C47" s="188"/>
      <c r="D47" s="188"/>
      <c r="E47" s="360" t="str">
        <f>E9</f>
        <v xml:space="preserve">VON - Vedlejší a ostaní náklady </v>
      </c>
      <c r="F47" s="361"/>
      <c r="G47" s="361"/>
      <c r="H47" s="361"/>
      <c r="I47" s="188"/>
      <c r="J47" s="188"/>
      <c r="K47" s="189"/>
    </row>
    <row r="48" spans="2:11" s="186" customFormat="1" ht="6.95" customHeight="1">
      <c r="B48" s="187"/>
      <c r="C48" s="188"/>
      <c r="D48" s="188"/>
      <c r="E48" s="188"/>
      <c r="F48" s="188"/>
      <c r="G48" s="188"/>
      <c r="H48" s="188"/>
      <c r="I48" s="188"/>
      <c r="J48" s="188"/>
      <c r="K48" s="189"/>
    </row>
    <row r="49" spans="2:11" s="186" customFormat="1" ht="18" customHeight="1">
      <c r="B49" s="187"/>
      <c r="C49" s="185" t="s">
        <v>1197</v>
      </c>
      <c r="D49" s="188"/>
      <c r="E49" s="188"/>
      <c r="F49" s="190" t="str">
        <f>F12</f>
        <v>Chlum Sv. Máří</v>
      </c>
      <c r="G49" s="188"/>
      <c r="H49" s="188"/>
      <c r="I49" s="185" t="s">
        <v>1199</v>
      </c>
      <c r="J49" s="191" t="str">
        <f>IF(J12="","",J12)</f>
        <v>3.10.2017</v>
      </c>
      <c r="K49" s="189"/>
    </row>
    <row r="50" spans="2:11" s="186" customFormat="1" ht="6.95" customHeight="1">
      <c r="B50" s="187"/>
      <c r="C50" s="188"/>
      <c r="D50" s="188"/>
      <c r="E50" s="188"/>
      <c r="F50" s="188"/>
      <c r="G50" s="188"/>
      <c r="H50" s="188"/>
      <c r="I50" s="188"/>
      <c r="J50" s="188"/>
      <c r="K50" s="189"/>
    </row>
    <row r="51" spans="2:11" s="186" customFormat="1" ht="15">
      <c r="B51" s="187"/>
      <c r="C51" s="185" t="s">
        <v>1203</v>
      </c>
      <c r="D51" s="188"/>
      <c r="E51" s="188"/>
      <c r="F51" s="190" t="str">
        <f>E15</f>
        <v xml:space="preserve"> </v>
      </c>
      <c r="G51" s="188"/>
      <c r="H51" s="188"/>
      <c r="I51" s="185" t="s">
        <v>1209</v>
      </c>
      <c r="J51" s="364" t="str">
        <f>E21</f>
        <v>KV ENGINEERING s.r.o.</v>
      </c>
      <c r="K51" s="189"/>
    </row>
    <row r="52" spans="2:11" s="186" customFormat="1" ht="14.45" customHeight="1">
      <c r="B52" s="187"/>
      <c r="C52" s="185" t="s">
        <v>1207</v>
      </c>
      <c r="D52" s="188"/>
      <c r="E52" s="188"/>
      <c r="F52" s="190" t="str">
        <f>IF(E18="","",E18)</f>
        <v/>
      </c>
      <c r="G52" s="188"/>
      <c r="H52" s="188"/>
      <c r="I52" s="188"/>
      <c r="J52" s="365"/>
      <c r="K52" s="189"/>
    </row>
    <row r="53" spans="2:11" s="186" customFormat="1" ht="10.35" customHeight="1">
      <c r="B53" s="187"/>
      <c r="C53" s="188"/>
      <c r="D53" s="188"/>
      <c r="E53" s="188"/>
      <c r="F53" s="188"/>
      <c r="G53" s="188"/>
      <c r="H53" s="188"/>
      <c r="I53" s="188"/>
      <c r="J53" s="188"/>
      <c r="K53" s="189"/>
    </row>
    <row r="54" spans="2:11" s="186" customFormat="1" ht="29.25" customHeight="1">
      <c r="B54" s="187"/>
      <c r="C54" s="217" t="s">
        <v>1289</v>
      </c>
      <c r="D54" s="204"/>
      <c r="E54" s="204"/>
      <c r="F54" s="204"/>
      <c r="G54" s="204"/>
      <c r="H54" s="204"/>
      <c r="I54" s="204"/>
      <c r="J54" s="218" t="s">
        <v>1290</v>
      </c>
      <c r="K54" s="219"/>
    </row>
    <row r="55" spans="2:11" s="186" customFormat="1" ht="10.35" customHeight="1">
      <c r="B55" s="187"/>
      <c r="C55" s="188"/>
      <c r="D55" s="188"/>
      <c r="E55" s="188"/>
      <c r="F55" s="188"/>
      <c r="G55" s="188"/>
      <c r="H55" s="188"/>
      <c r="I55" s="188"/>
      <c r="J55" s="188"/>
      <c r="K55" s="189"/>
    </row>
    <row r="56" spans="2:47" s="186" customFormat="1" ht="29.25" customHeight="1">
      <c r="B56" s="187"/>
      <c r="C56" s="220" t="s">
        <v>1291</v>
      </c>
      <c r="D56" s="188"/>
      <c r="E56" s="188"/>
      <c r="F56" s="188"/>
      <c r="G56" s="188"/>
      <c r="H56" s="188"/>
      <c r="I56" s="188"/>
      <c r="J56" s="199">
        <f>J81</f>
        <v>0</v>
      </c>
      <c r="K56" s="189"/>
      <c r="AU56" s="176" t="s">
        <v>1292</v>
      </c>
    </row>
    <row r="57" spans="2:11" s="227" customFormat="1" ht="24.95" customHeight="1">
      <c r="B57" s="221"/>
      <c r="C57" s="222"/>
      <c r="D57" s="223" t="s">
        <v>69</v>
      </c>
      <c r="E57" s="224"/>
      <c r="F57" s="224"/>
      <c r="G57" s="224"/>
      <c r="H57" s="224"/>
      <c r="I57" s="224"/>
      <c r="J57" s="225">
        <f>J82</f>
        <v>0</v>
      </c>
      <c r="K57" s="226"/>
    </row>
    <row r="58" spans="2:11" s="234" customFormat="1" ht="19.9" customHeight="1">
      <c r="B58" s="228"/>
      <c r="C58" s="229"/>
      <c r="D58" s="230" t="s">
        <v>70</v>
      </c>
      <c r="E58" s="231"/>
      <c r="F58" s="231"/>
      <c r="G58" s="231"/>
      <c r="H58" s="231"/>
      <c r="I58" s="231"/>
      <c r="J58" s="232">
        <f>J83</f>
        <v>0</v>
      </c>
      <c r="K58" s="233"/>
    </row>
    <row r="59" spans="2:11" s="234" customFormat="1" ht="19.9" customHeight="1">
      <c r="B59" s="228"/>
      <c r="C59" s="229"/>
      <c r="D59" s="230" t="s">
        <v>71</v>
      </c>
      <c r="E59" s="231"/>
      <c r="F59" s="231"/>
      <c r="G59" s="231"/>
      <c r="H59" s="231"/>
      <c r="I59" s="231"/>
      <c r="J59" s="232">
        <f>J89</f>
        <v>0</v>
      </c>
      <c r="K59" s="233"/>
    </row>
    <row r="60" spans="2:11" s="234" customFormat="1" ht="19.9" customHeight="1">
      <c r="B60" s="228"/>
      <c r="C60" s="229"/>
      <c r="D60" s="230" t="s">
        <v>72</v>
      </c>
      <c r="E60" s="231"/>
      <c r="F60" s="231"/>
      <c r="G60" s="231"/>
      <c r="H60" s="231"/>
      <c r="I60" s="231"/>
      <c r="J60" s="232">
        <f>J94</f>
        <v>0</v>
      </c>
      <c r="K60" s="233"/>
    </row>
    <row r="61" spans="2:11" s="234" customFormat="1" ht="19.9" customHeight="1">
      <c r="B61" s="228"/>
      <c r="C61" s="229"/>
      <c r="D61" s="230" t="s">
        <v>73</v>
      </c>
      <c r="E61" s="231"/>
      <c r="F61" s="231"/>
      <c r="G61" s="231"/>
      <c r="H61" s="231"/>
      <c r="I61" s="231"/>
      <c r="J61" s="232">
        <f>J103</f>
        <v>0</v>
      </c>
      <c r="K61" s="233"/>
    </row>
    <row r="62" spans="2:11" s="186" customFormat="1" ht="21.75" customHeight="1">
      <c r="B62" s="187"/>
      <c r="C62" s="188"/>
      <c r="D62" s="188"/>
      <c r="E62" s="188"/>
      <c r="F62" s="188"/>
      <c r="G62" s="188"/>
      <c r="H62" s="188"/>
      <c r="I62" s="188"/>
      <c r="J62" s="188"/>
      <c r="K62" s="189"/>
    </row>
    <row r="63" spans="2:11" s="186" customFormat="1" ht="6.95" customHeight="1">
      <c r="B63" s="211"/>
      <c r="C63" s="212"/>
      <c r="D63" s="212"/>
      <c r="E63" s="212"/>
      <c r="F63" s="212"/>
      <c r="G63" s="212"/>
      <c r="H63" s="212"/>
      <c r="I63" s="212"/>
      <c r="J63" s="212"/>
      <c r="K63" s="213"/>
    </row>
    <row r="67" spans="2:12" s="186" customFormat="1" ht="6.95" customHeight="1">
      <c r="B67" s="214"/>
      <c r="C67" s="215"/>
      <c r="D67" s="215"/>
      <c r="E67" s="215"/>
      <c r="F67" s="215"/>
      <c r="G67" s="215"/>
      <c r="H67" s="215"/>
      <c r="I67" s="215"/>
      <c r="J67" s="215"/>
      <c r="K67" s="215"/>
      <c r="L67" s="187"/>
    </row>
    <row r="68" spans="2:12" s="186" customFormat="1" ht="36.95" customHeight="1">
      <c r="B68" s="187"/>
      <c r="C68" s="235" t="s">
        <v>1301</v>
      </c>
      <c r="L68" s="187"/>
    </row>
    <row r="69" spans="2:12" s="186" customFormat="1" ht="6.95" customHeight="1">
      <c r="B69" s="187"/>
      <c r="L69" s="187"/>
    </row>
    <row r="70" spans="2:12" s="186" customFormat="1" ht="14.45" customHeight="1">
      <c r="B70" s="187"/>
      <c r="C70" s="236" t="s">
        <v>1191</v>
      </c>
      <c r="L70" s="187"/>
    </row>
    <row r="71" spans="2:12" s="186" customFormat="1" ht="16.5" customHeight="1">
      <c r="B71" s="187"/>
      <c r="E71" s="366" t="str">
        <f>E7</f>
        <v>Chlum Sv. Máří - Inženýrské sítě pro 8 RD</v>
      </c>
      <c r="F71" s="367"/>
      <c r="G71" s="367"/>
      <c r="H71" s="367"/>
      <c r="L71" s="187"/>
    </row>
    <row r="72" spans="2:12" s="186" customFormat="1" ht="14.45" customHeight="1">
      <c r="B72" s="187"/>
      <c r="C72" s="236" t="s">
        <v>1285</v>
      </c>
      <c r="L72" s="187"/>
    </row>
    <row r="73" spans="2:12" s="186" customFormat="1" ht="17.25" customHeight="1">
      <c r="B73" s="187"/>
      <c r="E73" s="355" t="str">
        <f>E9</f>
        <v xml:space="preserve">VON - Vedlejší a ostaní náklady </v>
      </c>
      <c r="F73" s="356"/>
      <c r="G73" s="356"/>
      <c r="H73" s="356"/>
      <c r="L73" s="187"/>
    </row>
    <row r="74" spans="2:12" s="186" customFormat="1" ht="6.95" customHeight="1">
      <c r="B74" s="187"/>
      <c r="L74" s="187"/>
    </row>
    <row r="75" spans="2:12" s="186" customFormat="1" ht="18" customHeight="1">
      <c r="B75" s="187"/>
      <c r="C75" s="236" t="s">
        <v>1197</v>
      </c>
      <c r="F75" s="237" t="str">
        <f>F12</f>
        <v>Chlum Sv. Máří</v>
      </c>
      <c r="I75" s="236" t="s">
        <v>1199</v>
      </c>
      <c r="J75" s="238" t="str">
        <f>IF(J12="","",J12)</f>
        <v>3.10.2017</v>
      </c>
      <c r="L75" s="187"/>
    </row>
    <row r="76" spans="2:12" s="186" customFormat="1" ht="6.95" customHeight="1">
      <c r="B76" s="187"/>
      <c r="L76" s="187"/>
    </row>
    <row r="77" spans="2:12" s="186" customFormat="1" ht="15">
      <c r="B77" s="187"/>
      <c r="C77" s="236" t="s">
        <v>1203</v>
      </c>
      <c r="F77" s="237" t="str">
        <f>E15</f>
        <v xml:space="preserve"> </v>
      </c>
      <c r="I77" s="236" t="s">
        <v>1209</v>
      </c>
      <c r="J77" s="237" t="str">
        <f>E21</f>
        <v>KV ENGINEERING s.r.o.</v>
      </c>
      <c r="L77" s="187"/>
    </row>
    <row r="78" spans="2:12" s="186" customFormat="1" ht="14.45" customHeight="1">
      <c r="B78" s="187"/>
      <c r="C78" s="236" t="s">
        <v>1207</v>
      </c>
      <c r="F78" s="237" t="str">
        <f>IF(E18="","",E18)</f>
        <v/>
      </c>
      <c r="L78" s="187"/>
    </row>
    <row r="79" spans="2:12" s="186" customFormat="1" ht="10.35" customHeight="1">
      <c r="B79" s="187"/>
      <c r="L79" s="187"/>
    </row>
    <row r="80" spans="2:20" s="246" customFormat="1" ht="29.25" customHeight="1">
      <c r="B80" s="239"/>
      <c r="C80" s="240" t="s">
        <v>1302</v>
      </c>
      <c r="D80" s="241" t="s">
        <v>1233</v>
      </c>
      <c r="E80" s="241" t="s">
        <v>1229</v>
      </c>
      <c r="F80" s="241" t="s">
        <v>1303</v>
      </c>
      <c r="G80" s="241" t="s">
        <v>1304</v>
      </c>
      <c r="H80" s="241" t="s">
        <v>1305</v>
      </c>
      <c r="I80" s="241" t="s">
        <v>1306</v>
      </c>
      <c r="J80" s="241" t="s">
        <v>1290</v>
      </c>
      <c r="K80" s="242" t="s">
        <v>1307</v>
      </c>
      <c r="L80" s="239"/>
      <c r="M80" s="243" t="s">
        <v>1308</v>
      </c>
      <c r="N80" s="244" t="s">
        <v>1218</v>
      </c>
      <c r="O80" s="244" t="s">
        <v>1309</v>
      </c>
      <c r="P80" s="244" t="s">
        <v>1310</v>
      </c>
      <c r="Q80" s="244" t="s">
        <v>1311</v>
      </c>
      <c r="R80" s="244" t="s">
        <v>1312</v>
      </c>
      <c r="S80" s="244" t="s">
        <v>1313</v>
      </c>
      <c r="T80" s="245" t="s">
        <v>1314</v>
      </c>
    </row>
    <row r="81" spans="2:63" s="186" customFormat="1" ht="29.25" customHeight="1">
      <c r="B81" s="187"/>
      <c r="C81" s="247" t="s">
        <v>1291</v>
      </c>
      <c r="J81" s="248">
        <f>BK81</f>
        <v>0</v>
      </c>
      <c r="L81" s="187"/>
      <c r="M81" s="249"/>
      <c r="N81" s="196"/>
      <c r="O81" s="196"/>
      <c r="P81" s="250">
        <f>P82</f>
        <v>0</v>
      </c>
      <c r="Q81" s="196"/>
      <c r="R81" s="250">
        <f>R82</f>
        <v>0</v>
      </c>
      <c r="S81" s="196"/>
      <c r="T81" s="251">
        <f>T82</f>
        <v>0</v>
      </c>
      <c r="AT81" s="176" t="s">
        <v>1247</v>
      </c>
      <c r="AU81" s="176" t="s">
        <v>1292</v>
      </c>
      <c r="BK81" s="252">
        <f>BK82</f>
        <v>0</v>
      </c>
    </row>
    <row r="82" spans="2:63" s="254" customFormat="1" ht="37.35" customHeight="1">
      <c r="B82" s="253"/>
      <c r="D82" s="255" t="s">
        <v>1247</v>
      </c>
      <c r="E82" s="256" t="s">
        <v>74</v>
      </c>
      <c r="F82" s="256" t="s">
        <v>75</v>
      </c>
      <c r="J82" s="257">
        <f>BK82</f>
        <v>0</v>
      </c>
      <c r="L82" s="253"/>
      <c r="M82" s="258"/>
      <c r="N82" s="259"/>
      <c r="O82" s="259"/>
      <c r="P82" s="260">
        <f>P83+P89+P94+P103</f>
        <v>0</v>
      </c>
      <c r="Q82" s="259"/>
      <c r="R82" s="260">
        <f>R83+R89+R94+R103</f>
        <v>0</v>
      </c>
      <c r="S82" s="259"/>
      <c r="T82" s="261">
        <f>T83+T89+T94+T103</f>
        <v>0</v>
      </c>
      <c r="AR82" s="255" t="s">
        <v>1342</v>
      </c>
      <c r="AT82" s="262" t="s">
        <v>1247</v>
      </c>
      <c r="AU82" s="262" t="s">
        <v>1248</v>
      </c>
      <c r="AY82" s="255" t="s">
        <v>1317</v>
      </c>
      <c r="BK82" s="263">
        <f>BK83+BK89+BK94+BK103</f>
        <v>0</v>
      </c>
    </row>
    <row r="83" spans="2:63" s="254" customFormat="1" ht="19.9" customHeight="1">
      <c r="B83" s="253"/>
      <c r="D83" s="255" t="s">
        <v>1247</v>
      </c>
      <c r="E83" s="264" t="s">
        <v>76</v>
      </c>
      <c r="F83" s="264" t="s">
        <v>77</v>
      </c>
      <c r="J83" s="265">
        <f>BK83</f>
        <v>0</v>
      </c>
      <c r="L83" s="253"/>
      <c r="M83" s="258"/>
      <c r="N83" s="259"/>
      <c r="O83" s="259"/>
      <c r="P83" s="260">
        <f>SUM(P84:P88)</f>
        <v>0</v>
      </c>
      <c r="Q83" s="259"/>
      <c r="R83" s="260">
        <f>SUM(R84:R88)</f>
        <v>0</v>
      </c>
      <c r="S83" s="259"/>
      <c r="T83" s="261">
        <f>SUM(T84:T88)</f>
        <v>0</v>
      </c>
      <c r="AR83" s="255" t="s">
        <v>1342</v>
      </c>
      <c r="AT83" s="262" t="s">
        <v>1247</v>
      </c>
      <c r="AU83" s="262" t="s">
        <v>1196</v>
      </c>
      <c r="AY83" s="255" t="s">
        <v>1317</v>
      </c>
      <c r="BK83" s="263">
        <f>SUM(BK84:BK88)</f>
        <v>0</v>
      </c>
    </row>
    <row r="84" spans="2:65" s="186" customFormat="1" ht="16.5" customHeight="1">
      <c r="B84" s="187"/>
      <c r="C84" s="266" t="s">
        <v>1196</v>
      </c>
      <c r="D84" s="266" t="s">
        <v>1319</v>
      </c>
      <c r="E84" s="267" t="s">
        <v>78</v>
      </c>
      <c r="F84" s="268" t="s">
        <v>79</v>
      </c>
      <c r="G84" s="317" t="s">
        <v>299</v>
      </c>
      <c r="H84" s="270">
        <v>1</v>
      </c>
      <c r="I84" s="91"/>
      <c r="J84" s="271">
        <f>ROUND(I84*H84,2)</f>
        <v>0</v>
      </c>
      <c r="K84" s="268" t="s">
        <v>1323</v>
      </c>
      <c r="L84" s="187"/>
      <c r="M84" s="272" t="s">
        <v>1177</v>
      </c>
      <c r="N84" s="273" t="s">
        <v>1219</v>
      </c>
      <c r="O84" s="188"/>
      <c r="P84" s="274">
        <f>O84*H84</f>
        <v>0</v>
      </c>
      <c r="Q84" s="274">
        <v>0</v>
      </c>
      <c r="R84" s="274">
        <f>Q84*H84</f>
        <v>0</v>
      </c>
      <c r="S84" s="274">
        <v>0</v>
      </c>
      <c r="T84" s="275">
        <f>S84*H84</f>
        <v>0</v>
      </c>
      <c r="AR84" s="176" t="s">
        <v>80</v>
      </c>
      <c r="AT84" s="176" t="s">
        <v>1319</v>
      </c>
      <c r="AU84" s="176" t="s">
        <v>1257</v>
      </c>
      <c r="AY84" s="176" t="s">
        <v>1317</v>
      </c>
      <c r="BE84" s="276">
        <f>IF(N84="základní",J84,0)</f>
        <v>0</v>
      </c>
      <c r="BF84" s="276">
        <f>IF(N84="snížená",J84,0)</f>
        <v>0</v>
      </c>
      <c r="BG84" s="276">
        <f>IF(N84="zákl. přenesená",J84,0)</f>
        <v>0</v>
      </c>
      <c r="BH84" s="276">
        <f>IF(N84="sníž. přenesená",J84,0)</f>
        <v>0</v>
      </c>
      <c r="BI84" s="276">
        <f>IF(N84="nulová",J84,0)</f>
        <v>0</v>
      </c>
      <c r="BJ84" s="176" t="s">
        <v>1196</v>
      </c>
      <c r="BK84" s="276">
        <f>ROUND(I84*H84,2)</f>
        <v>0</v>
      </c>
      <c r="BL84" s="176" t="s">
        <v>80</v>
      </c>
      <c r="BM84" s="176" t="s">
        <v>81</v>
      </c>
    </row>
    <row r="85" spans="2:47" s="186" customFormat="1" ht="27">
      <c r="B85" s="187"/>
      <c r="D85" s="277" t="s">
        <v>1326</v>
      </c>
      <c r="F85" s="278" t="s">
        <v>82</v>
      </c>
      <c r="I85" s="92"/>
      <c r="L85" s="187"/>
      <c r="M85" s="279"/>
      <c r="N85" s="188"/>
      <c r="O85" s="188"/>
      <c r="P85" s="188"/>
      <c r="Q85" s="188"/>
      <c r="R85" s="188"/>
      <c r="S85" s="188"/>
      <c r="T85" s="280"/>
      <c r="AT85" s="176" t="s">
        <v>1326</v>
      </c>
      <c r="AU85" s="176" t="s">
        <v>1257</v>
      </c>
    </row>
    <row r="86" spans="2:47" s="186" customFormat="1" ht="27">
      <c r="B86" s="187"/>
      <c r="D86" s="277" t="s">
        <v>1509</v>
      </c>
      <c r="F86" s="306" t="s">
        <v>83</v>
      </c>
      <c r="I86" s="92"/>
      <c r="L86" s="187"/>
      <c r="M86" s="279"/>
      <c r="N86" s="188"/>
      <c r="O86" s="188"/>
      <c r="P86" s="188"/>
      <c r="Q86" s="188"/>
      <c r="R86" s="188"/>
      <c r="S86" s="188"/>
      <c r="T86" s="280"/>
      <c r="AT86" s="176" t="s">
        <v>1509</v>
      </c>
      <c r="AU86" s="176" t="s">
        <v>1257</v>
      </c>
    </row>
    <row r="87" spans="2:65" s="186" customFormat="1" ht="16.5" customHeight="1">
      <c r="B87" s="187"/>
      <c r="C87" s="266" t="s">
        <v>1257</v>
      </c>
      <c r="D87" s="266" t="s">
        <v>1319</v>
      </c>
      <c r="E87" s="267" t="s">
        <v>84</v>
      </c>
      <c r="F87" s="268" t="s">
        <v>85</v>
      </c>
      <c r="G87" s="317" t="s">
        <v>299</v>
      </c>
      <c r="H87" s="270">
        <v>1</v>
      </c>
      <c r="I87" s="91"/>
      <c r="J87" s="271">
        <f>ROUND(I87*H87,2)</f>
        <v>0</v>
      </c>
      <c r="K87" s="268" t="s">
        <v>1323</v>
      </c>
      <c r="L87" s="187"/>
      <c r="M87" s="272" t="s">
        <v>1177</v>
      </c>
      <c r="N87" s="273" t="s">
        <v>1219</v>
      </c>
      <c r="O87" s="188"/>
      <c r="P87" s="274">
        <f>O87*H87</f>
        <v>0</v>
      </c>
      <c r="Q87" s="274">
        <v>0</v>
      </c>
      <c r="R87" s="274">
        <f>Q87*H87</f>
        <v>0</v>
      </c>
      <c r="S87" s="274">
        <v>0</v>
      </c>
      <c r="T87" s="275">
        <f>S87*H87</f>
        <v>0</v>
      </c>
      <c r="AR87" s="176" t="s">
        <v>80</v>
      </c>
      <c r="AT87" s="176" t="s">
        <v>1319</v>
      </c>
      <c r="AU87" s="176" t="s">
        <v>1257</v>
      </c>
      <c r="AY87" s="176" t="s">
        <v>1317</v>
      </c>
      <c r="BE87" s="276">
        <f>IF(N87="základní",J87,0)</f>
        <v>0</v>
      </c>
      <c r="BF87" s="276">
        <f>IF(N87="snížená",J87,0)</f>
        <v>0</v>
      </c>
      <c r="BG87" s="276">
        <f>IF(N87="zákl. přenesená",J87,0)</f>
        <v>0</v>
      </c>
      <c r="BH87" s="276">
        <f>IF(N87="sníž. přenesená",J87,0)</f>
        <v>0</v>
      </c>
      <c r="BI87" s="276">
        <f>IF(N87="nulová",J87,0)</f>
        <v>0</v>
      </c>
      <c r="BJ87" s="176" t="s">
        <v>1196</v>
      </c>
      <c r="BK87" s="276">
        <f>ROUND(I87*H87,2)</f>
        <v>0</v>
      </c>
      <c r="BL87" s="176" t="s">
        <v>80</v>
      </c>
      <c r="BM87" s="176" t="s">
        <v>86</v>
      </c>
    </row>
    <row r="88" spans="2:47" s="186" customFormat="1" ht="13.5">
      <c r="B88" s="187"/>
      <c r="D88" s="277" t="s">
        <v>1326</v>
      </c>
      <c r="F88" s="278" t="s">
        <v>85</v>
      </c>
      <c r="I88" s="92"/>
      <c r="L88" s="187"/>
      <c r="M88" s="279"/>
      <c r="N88" s="188"/>
      <c r="O88" s="188"/>
      <c r="P88" s="188"/>
      <c r="Q88" s="188"/>
      <c r="R88" s="188"/>
      <c r="S88" s="188"/>
      <c r="T88" s="280"/>
      <c r="AT88" s="176" t="s">
        <v>1326</v>
      </c>
      <c r="AU88" s="176" t="s">
        <v>1257</v>
      </c>
    </row>
    <row r="89" spans="2:63" s="254" customFormat="1" ht="29.85" customHeight="1">
      <c r="B89" s="253"/>
      <c r="D89" s="255" t="s">
        <v>1247</v>
      </c>
      <c r="E89" s="264" t="s">
        <v>87</v>
      </c>
      <c r="F89" s="264" t="s">
        <v>88</v>
      </c>
      <c r="I89" s="90"/>
      <c r="J89" s="265">
        <f>BK89</f>
        <v>0</v>
      </c>
      <c r="L89" s="253"/>
      <c r="M89" s="258"/>
      <c r="N89" s="259"/>
      <c r="O89" s="259"/>
      <c r="P89" s="260">
        <f>SUM(P90:P93)</f>
        <v>0</v>
      </c>
      <c r="Q89" s="259"/>
      <c r="R89" s="260">
        <f>SUM(R90:R93)</f>
        <v>0</v>
      </c>
      <c r="S89" s="259"/>
      <c r="T89" s="261">
        <f>SUM(T90:T93)</f>
        <v>0</v>
      </c>
      <c r="AR89" s="255" t="s">
        <v>1342</v>
      </c>
      <c r="AT89" s="262" t="s">
        <v>1247</v>
      </c>
      <c r="AU89" s="262" t="s">
        <v>1196</v>
      </c>
      <c r="AY89" s="255" t="s">
        <v>1317</v>
      </c>
      <c r="BK89" s="263">
        <f>SUM(BK90:BK93)</f>
        <v>0</v>
      </c>
    </row>
    <row r="90" spans="2:65" s="186" customFormat="1" ht="16.5" customHeight="1">
      <c r="B90" s="187"/>
      <c r="C90" s="266" t="s">
        <v>1329</v>
      </c>
      <c r="D90" s="266" t="s">
        <v>1319</v>
      </c>
      <c r="E90" s="267" t="s">
        <v>89</v>
      </c>
      <c r="F90" s="268" t="s">
        <v>90</v>
      </c>
      <c r="G90" s="317" t="s">
        <v>299</v>
      </c>
      <c r="H90" s="270">
        <v>1</v>
      </c>
      <c r="I90" s="91"/>
      <c r="J90" s="271">
        <f>ROUND(I90*H90,2)</f>
        <v>0</v>
      </c>
      <c r="K90" s="268" t="s">
        <v>1323</v>
      </c>
      <c r="L90" s="187"/>
      <c r="M90" s="272" t="s">
        <v>1177</v>
      </c>
      <c r="N90" s="273" t="s">
        <v>1219</v>
      </c>
      <c r="O90" s="188"/>
      <c r="P90" s="274">
        <f>O90*H90</f>
        <v>0</v>
      </c>
      <c r="Q90" s="274">
        <v>0</v>
      </c>
      <c r="R90" s="274">
        <f>Q90*H90</f>
        <v>0</v>
      </c>
      <c r="S90" s="274">
        <v>0</v>
      </c>
      <c r="T90" s="275">
        <f>S90*H90</f>
        <v>0</v>
      </c>
      <c r="AR90" s="176" t="s">
        <v>80</v>
      </c>
      <c r="AT90" s="176" t="s">
        <v>1319</v>
      </c>
      <c r="AU90" s="176" t="s">
        <v>1257</v>
      </c>
      <c r="AY90" s="176" t="s">
        <v>1317</v>
      </c>
      <c r="BE90" s="276">
        <f>IF(N90="základní",J90,0)</f>
        <v>0</v>
      </c>
      <c r="BF90" s="276">
        <f>IF(N90="snížená",J90,0)</f>
        <v>0</v>
      </c>
      <c r="BG90" s="276">
        <f>IF(N90="zákl. přenesená",J90,0)</f>
        <v>0</v>
      </c>
      <c r="BH90" s="276">
        <f>IF(N90="sníž. přenesená",J90,0)</f>
        <v>0</v>
      </c>
      <c r="BI90" s="276">
        <f>IF(N90="nulová",J90,0)</f>
        <v>0</v>
      </c>
      <c r="BJ90" s="176" t="s">
        <v>1196</v>
      </c>
      <c r="BK90" s="276">
        <f>ROUND(I90*H90,2)</f>
        <v>0</v>
      </c>
      <c r="BL90" s="176" t="s">
        <v>80</v>
      </c>
      <c r="BM90" s="176" t="s">
        <v>91</v>
      </c>
    </row>
    <row r="91" spans="2:47" s="186" customFormat="1" ht="13.5">
      <c r="B91" s="187"/>
      <c r="D91" s="277" t="s">
        <v>1326</v>
      </c>
      <c r="F91" s="278" t="s">
        <v>92</v>
      </c>
      <c r="I91" s="92"/>
      <c r="L91" s="187"/>
      <c r="M91" s="279"/>
      <c r="N91" s="188"/>
      <c r="O91" s="188"/>
      <c r="P91" s="188"/>
      <c r="Q91" s="188"/>
      <c r="R91" s="188"/>
      <c r="S91" s="188"/>
      <c r="T91" s="280"/>
      <c r="AT91" s="176" t="s">
        <v>1326</v>
      </c>
      <c r="AU91" s="176" t="s">
        <v>1257</v>
      </c>
    </row>
    <row r="92" spans="2:65" s="186" customFormat="1" ht="16.5" customHeight="1">
      <c r="B92" s="187"/>
      <c r="C92" s="266" t="s">
        <v>1324</v>
      </c>
      <c r="D92" s="266" t="s">
        <v>1319</v>
      </c>
      <c r="E92" s="267" t="s">
        <v>93</v>
      </c>
      <c r="F92" s="268" t="s">
        <v>94</v>
      </c>
      <c r="G92" s="317" t="s">
        <v>299</v>
      </c>
      <c r="H92" s="270">
        <v>1</v>
      </c>
      <c r="I92" s="91"/>
      <c r="J92" s="271">
        <f>ROUND(I92*H92,2)</f>
        <v>0</v>
      </c>
      <c r="K92" s="268" t="s">
        <v>1323</v>
      </c>
      <c r="L92" s="187"/>
      <c r="M92" s="272" t="s">
        <v>1177</v>
      </c>
      <c r="N92" s="273" t="s">
        <v>1219</v>
      </c>
      <c r="O92" s="188"/>
      <c r="P92" s="274">
        <f>O92*H92</f>
        <v>0</v>
      </c>
      <c r="Q92" s="274">
        <v>0</v>
      </c>
      <c r="R92" s="274">
        <f>Q92*H92</f>
        <v>0</v>
      </c>
      <c r="S92" s="274">
        <v>0</v>
      </c>
      <c r="T92" s="275">
        <f>S92*H92</f>
        <v>0</v>
      </c>
      <c r="AR92" s="176" t="s">
        <v>80</v>
      </c>
      <c r="AT92" s="176" t="s">
        <v>1319</v>
      </c>
      <c r="AU92" s="176" t="s">
        <v>1257</v>
      </c>
      <c r="AY92" s="176" t="s">
        <v>1317</v>
      </c>
      <c r="BE92" s="276">
        <f>IF(N92="základní",J92,0)</f>
        <v>0</v>
      </c>
      <c r="BF92" s="276">
        <f>IF(N92="snížená",J92,0)</f>
        <v>0</v>
      </c>
      <c r="BG92" s="276">
        <f>IF(N92="zákl. přenesená",J92,0)</f>
        <v>0</v>
      </c>
      <c r="BH92" s="276">
        <f>IF(N92="sníž. přenesená",J92,0)</f>
        <v>0</v>
      </c>
      <c r="BI92" s="276">
        <f>IF(N92="nulová",J92,0)</f>
        <v>0</v>
      </c>
      <c r="BJ92" s="176" t="s">
        <v>1196</v>
      </c>
      <c r="BK92" s="276">
        <f>ROUND(I92*H92,2)</f>
        <v>0</v>
      </c>
      <c r="BL92" s="176" t="s">
        <v>80</v>
      </c>
      <c r="BM92" s="176" t="s">
        <v>95</v>
      </c>
    </row>
    <row r="93" spans="2:47" s="186" customFormat="1" ht="13.5">
      <c r="B93" s="187"/>
      <c r="D93" s="277" t="s">
        <v>1326</v>
      </c>
      <c r="F93" s="278" t="s">
        <v>96</v>
      </c>
      <c r="I93" s="92"/>
      <c r="L93" s="187"/>
      <c r="M93" s="279"/>
      <c r="N93" s="188"/>
      <c r="O93" s="188"/>
      <c r="P93" s="188"/>
      <c r="Q93" s="188"/>
      <c r="R93" s="188"/>
      <c r="S93" s="188"/>
      <c r="T93" s="280"/>
      <c r="AT93" s="176" t="s">
        <v>1326</v>
      </c>
      <c r="AU93" s="176" t="s">
        <v>1257</v>
      </c>
    </row>
    <row r="94" spans="2:63" s="254" customFormat="1" ht="29.85" customHeight="1">
      <c r="B94" s="253"/>
      <c r="D94" s="255" t="s">
        <v>1247</v>
      </c>
      <c r="E94" s="264" t="s">
        <v>97</v>
      </c>
      <c r="F94" s="264" t="s">
        <v>98</v>
      </c>
      <c r="I94" s="90"/>
      <c r="J94" s="265">
        <f>BK94</f>
        <v>0</v>
      </c>
      <c r="L94" s="253"/>
      <c r="M94" s="258"/>
      <c r="N94" s="259"/>
      <c r="O94" s="259"/>
      <c r="P94" s="260">
        <f>SUM(P95:P102)</f>
        <v>0</v>
      </c>
      <c r="Q94" s="259"/>
      <c r="R94" s="260">
        <f>SUM(R95:R102)</f>
        <v>0</v>
      </c>
      <c r="S94" s="259"/>
      <c r="T94" s="261">
        <f>SUM(T95:T102)</f>
        <v>0</v>
      </c>
      <c r="AR94" s="255" t="s">
        <v>1342</v>
      </c>
      <c r="AT94" s="262" t="s">
        <v>1247</v>
      </c>
      <c r="AU94" s="262" t="s">
        <v>1196</v>
      </c>
      <c r="AY94" s="255" t="s">
        <v>1317</v>
      </c>
      <c r="BK94" s="263">
        <f>SUM(BK95:BK102)</f>
        <v>0</v>
      </c>
    </row>
    <row r="95" spans="2:65" s="186" customFormat="1" ht="16.5" customHeight="1">
      <c r="B95" s="187"/>
      <c r="C95" s="266" t="s">
        <v>1342</v>
      </c>
      <c r="D95" s="266" t="s">
        <v>1319</v>
      </c>
      <c r="E95" s="267" t="s">
        <v>99</v>
      </c>
      <c r="F95" s="268" t="s">
        <v>100</v>
      </c>
      <c r="G95" s="317" t="s">
        <v>299</v>
      </c>
      <c r="H95" s="270">
        <v>1</v>
      </c>
      <c r="I95" s="91"/>
      <c r="J95" s="271">
        <f>ROUND(I95*H95,2)</f>
        <v>0</v>
      </c>
      <c r="K95" s="268" t="s">
        <v>1323</v>
      </c>
      <c r="L95" s="187"/>
      <c r="M95" s="272" t="s">
        <v>1177</v>
      </c>
      <c r="N95" s="273" t="s">
        <v>1219</v>
      </c>
      <c r="O95" s="188"/>
      <c r="P95" s="274">
        <f>O95*H95</f>
        <v>0</v>
      </c>
      <c r="Q95" s="274">
        <v>0</v>
      </c>
      <c r="R95" s="274">
        <f>Q95*H95</f>
        <v>0</v>
      </c>
      <c r="S95" s="274">
        <v>0</v>
      </c>
      <c r="T95" s="275">
        <f>S95*H95</f>
        <v>0</v>
      </c>
      <c r="AR95" s="176" t="s">
        <v>80</v>
      </c>
      <c r="AT95" s="176" t="s">
        <v>1319</v>
      </c>
      <c r="AU95" s="176" t="s">
        <v>1257</v>
      </c>
      <c r="AY95" s="176" t="s">
        <v>1317</v>
      </c>
      <c r="BE95" s="276">
        <f>IF(N95="základní",J95,0)</f>
        <v>0</v>
      </c>
      <c r="BF95" s="276">
        <f>IF(N95="snížená",J95,0)</f>
        <v>0</v>
      </c>
      <c r="BG95" s="276">
        <f>IF(N95="zákl. přenesená",J95,0)</f>
        <v>0</v>
      </c>
      <c r="BH95" s="276">
        <f>IF(N95="sníž. přenesená",J95,0)</f>
        <v>0</v>
      </c>
      <c r="BI95" s="276">
        <f>IF(N95="nulová",J95,0)</f>
        <v>0</v>
      </c>
      <c r="BJ95" s="176" t="s">
        <v>1196</v>
      </c>
      <c r="BK95" s="276">
        <f>ROUND(I95*H95,2)</f>
        <v>0</v>
      </c>
      <c r="BL95" s="176" t="s">
        <v>80</v>
      </c>
      <c r="BM95" s="176" t="s">
        <v>101</v>
      </c>
    </row>
    <row r="96" spans="2:47" s="186" customFormat="1" ht="13.5">
      <c r="B96" s="187"/>
      <c r="D96" s="277" t="s">
        <v>1326</v>
      </c>
      <c r="F96" s="278" t="s">
        <v>102</v>
      </c>
      <c r="I96" s="92"/>
      <c r="L96" s="187"/>
      <c r="M96" s="279"/>
      <c r="N96" s="188"/>
      <c r="O96" s="188"/>
      <c r="P96" s="188"/>
      <c r="Q96" s="188"/>
      <c r="R96" s="188"/>
      <c r="S96" s="188"/>
      <c r="T96" s="280"/>
      <c r="AT96" s="176" t="s">
        <v>1326</v>
      </c>
      <c r="AU96" s="176" t="s">
        <v>1257</v>
      </c>
    </row>
    <row r="97" spans="2:65" s="186" customFormat="1" ht="16.5" customHeight="1">
      <c r="B97" s="187"/>
      <c r="C97" s="266" t="s">
        <v>1346</v>
      </c>
      <c r="D97" s="266" t="s">
        <v>1319</v>
      </c>
      <c r="E97" s="267" t="s">
        <v>103</v>
      </c>
      <c r="F97" s="268" t="s">
        <v>104</v>
      </c>
      <c r="G97" s="317" t="s">
        <v>299</v>
      </c>
      <c r="H97" s="270">
        <v>1</v>
      </c>
      <c r="I97" s="91"/>
      <c r="J97" s="271">
        <f>ROUND(I97*H97,2)</f>
        <v>0</v>
      </c>
      <c r="K97" s="268" t="s">
        <v>1323</v>
      </c>
      <c r="L97" s="187"/>
      <c r="M97" s="272" t="s">
        <v>1177</v>
      </c>
      <c r="N97" s="273" t="s">
        <v>1219</v>
      </c>
      <c r="O97" s="188"/>
      <c r="P97" s="274">
        <f>O97*H97</f>
        <v>0</v>
      </c>
      <c r="Q97" s="274">
        <v>0</v>
      </c>
      <c r="R97" s="274">
        <f>Q97*H97</f>
        <v>0</v>
      </c>
      <c r="S97" s="274">
        <v>0</v>
      </c>
      <c r="T97" s="275">
        <f>S97*H97</f>
        <v>0</v>
      </c>
      <c r="AR97" s="176" t="s">
        <v>80</v>
      </c>
      <c r="AT97" s="176" t="s">
        <v>1319</v>
      </c>
      <c r="AU97" s="176" t="s">
        <v>1257</v>
      </c>
      <c r="AY97" s="176" t="s">
        <v>1317</v>
      </c>
      <c r="BE97" s="276">
        <f>IF(N97="základní",J97,0)</f>
        <v>0</v>
      </c>
      <c r="BF97" s="276">
        <f>IF(N97="snížená",J97,0)</f>
        <v>0</v>
      </c>
      <c r="BG97" s="276">
        <f>IF(N97="zákl. přenesená",J97,0)</f>
        <v>0</v>
      </c>
      <c r="BH97" s="276">
        <f>IF(N97="sníž. přenesená",J97,0)</f>
        <v>0</v>
      </c>
      <c r="BI97" s="276">
        <f>IF(N97="nulová",J97,0)</f>
        <v>0</v>
      </c>
      <c r="BJ97" s="176" t="s">
        <v>1196</v>
      </c>
      <c r="BK97" s="276">
        <f>ROUND(I97*H97,2)</f>
        <v>0</v>
      </c>
      <c r="BL97" s="176" t="s">
        <v>80</v>
      </c>
      <c r="BM97" s="176" t="s">
        <v>105</v>
      </c>
    </row>
    <row r="98" spans="2:47" s="186" customFormat="1" ht="13.5">
      <c r="B98" s="187"/>
      <c r="D98" s="277" t="s">
        <v>1326</v>
      </c>
      <c r="F98" s="278" t="s">
        <v>106</v>
      </c>
      <c r="I98" s="92"/>
      <c r="L98" s="187"/>
      <c r="M98" s="279"/>
      <c r="N98" s="188"/>
      <c r="O98" s="188"/>
      <c r="P98" s="188"/>
      <c r="Q98" s="188"/>
      <c r="R98" s="188"/>
      <c r="S98" s="188"/>
      <c r="T98" s="280"/>
      <c r="AT98" s="176" t="s">
        <v>1326</v>
      </c>
      <c r="AU98" s="176" t="s">
        <v>1257</v>
      </c>
    </row>
    <row r="99" spans="2:47" s="186" customFormat="1" ht="27">
      <c r="B99" s="187"/>
      <c r="D99" s="277" t="s">
        <v>1509</v>
      </c>
      <c r="F99" s="306" t="s">
        <v>107</v>
      </c>
      <c r="I99" s="92"/>
      <c r="L99" s="187"/>
      <c r="M99" s="279"/>
      <c r="N99" s="188"/>
      <c r="O99" s="188"/>
      <c r="P99" s="188"/>
      <c r="Q99" s="188"/>
      <c r="R99" s="188"/>
      <c r="S99" s="188"/>
      <c r="T99" s="280"/>
      <c r="AT99" s="176" t="s">
        <v>1509</v>
      </c>
      <c r="AU99" s="176" t="s">
        <v>1257</v>
      </c>
    </row>
    <row r="100" spans="2:65" s="186" customFormat="1" ht="16.5" customHeight="1">
      <c r="B100" s="187"/>
      <c r="C100" s="266" t="s">
        <v>1352</v>
      </c>
      <c r="D100" s="266" t="s">
        <v>1319</v>
      </c>
      <c r="E100" s="267" t="s">
        <v>108</v>
      </c>
      <c r="F100" s="268" t="s">
        <v>109</v>
      </c>
      <c r="G100" s="317" t="s">
        <v>299</v>
      </c>
      <c r="H100" s="270">
        <v>1</v>
      </c>
      <c r="I100" s="91"/>
      <c r="J100" s="271">
        <f>ROUND(I100*H100,2)</f>
        <v>0</v>
      </c>
      <c r="K100" s="268" t="s">
        <v>1323</v>
      </c>
      <c r="L100" s="187"/>
      <c r="M100" s="272" t="s">
        <v>1177</v>
      </c>
      <c r="N100" s="273" t="s">
        <v>1219</v>
      </c>
      <c r="O100" s="188"/>
      <c r="P100" s="274">
        <f>O100*H100</f>
        <v>0</v>
      </c>
      <c r="Q100" s="274">
        <v>0</v>
      </c>
      <c r="R100" s="274">
        <f>Q100*H100</f>
        <v>0</v>
      </c>
      <c r="S100" s="274">
        <v>0</v>
      </c>
      <c r="T100" s="275">
        <f>S100*H100</f>
        <v>0</v>
      </c>
      <c r="AR100" s="176" t="s">
        <v>80</v>
      </c>
      <c r="AT100" s="176" t="s">
        <v>1319</v>
      </c>
      <c r="AU100" s="176" t="s">
        <v>1257</v>
      </c>
      <c r="AY100" s="176" t="s">
        <v>1317</v>
      </c>
      <c r="BE100" s="276">
        <f>IF(N100="základní",J100,0)</f>
        <v>0</v>
      </c>
      <c r="BF100" s="276">
        <f>IF(N100="snížená",J100,0)</f>
        <v>0</v>
      </c>
      <c r="BG100" s="276">
        <f>IF(N100="zákl. přenesená",J100,0)</f>
        <v>0</v>
      </c>
      <c r="BH100" s="276">
        <f>IF(N100="sníž. přenesená",J100,0)</f>
        <v>0</v>
      </c>
      <c r="BI100" s="276">
        <f>IF(N100="nulová",J100,0)</f>
        <v>0</v>
      </c>
      <c r="BJ100" s="176" t="s">
        <v>1196</v>
      </c>
      <c r="BK100" s="276">
        <f>ROUND(I100*H100,2)</f>
        <v>0</v>
      </c>
      <c r="BL100" s="176" t="s">
        <v>80</v>
      </c>
      <c r="BM100" s="176" t="s">
        <v>110</v>
      </c>
    </row>
    <row r="101" spans="2:47" s="186" customFormat="1" ht="13.5">
      <c r="B101" s="187"/>
      <c r="D101" s="277" t="s">
        <v>1326</v>
      </c>
      <c r="F101" s="278" t="s">
        <v>111</v>
      </c>
      <c r="I101" s="92"/>
      <c r="L101" s="187"/>
      <c r="M101" s="279"/>
      <c r="N101" s="188"/>
      <c r="O101" s="188"/>
      <c r="P101" s="188"/>
      <c r="Q101" s="188"/>
      <c r="R101" s="188"/>
      <c r="S101" s="188"/>
      <c r="T101" s="280"/>
      <c r="AT101" s="176" t="s">
        <v>1326</v>
      </c>
      <c r="AU101" s="176" t="s">
        <v>1257</v>
      </c>
    </row>
    <row r="102" spans="2:47" s="186" customFormat="1" ht="27">
      <c r="B102" s="187"/>
      <c r="D102" s="277" t="s">
        <v>1509</v>
      </c>
      <c r="F102" s="306" t="s">
        <v>112</v>
      </c>
      <c r="I102" s="92"/>
      <c r="L102" s="187"/>
      <c r="M102" s="279"/>
      <c r="N102" s="188"/>
      <c r="O102" s="188"/>
      <c r="P102" s="188"/>
      <c r="Q102" s="188"/>
      <c r="R102" s="188"/>
      <c r="S102" s="188"/>
      <c r="T102" s="280"/>
      <c r="AT102" s="176" t="s">
        <v>1509</v>
      </c>
      <c r="AU102" s="176" t="s">
        <v>1257</v>
      </c>
    </row>
    <row r="103" spans="2:63" s="254" customFormat="1" ht="29.85" customHeight="1">
      <c r="B103" s="253"/>
      <c r="D103" s="255" t="s">
        <v>1247</v>
      </c>
      <c r="E103" s="264" t="s">
        <v>113</v>
      </c>
      <c r="F103" s="264" t="s">
        <v>114</v>
      </c>
      <c r="I103" s="90"/>
      <c r="J103" s="265">
        <f>BK103</f>
        <v>0</v>
      </c>
      <c r="L103" s="253"/>
      <c r="M103" s="258"/>
      <c r="N103" s="259"/>
      <c r="O103" s="259"/>
      <c r="P103" s="260">
        <f>SUM(P104:P106)</f>
        <v>0</v>
      </c>
      <c r="Q103" s="259"/>
      <c r="R103" s="260">
        <f>SUM(R104:R106)</f>
        <v>0</v>
      </c>
      <c r="S103" s="259"/>
      <c r="T103" s="261">
        <f>SUM(T104:T106)</f>
        <v>0</v>
      </c>
      <c r="AR103" s="255" t="s">
        <v>1342</v>
      </c>
      <c r="AT103" s="262" t="s">
        <v>1247</v>
      </c>
      <c r="AU103" s="262" t="s">
        <v>1196</v>
      </c>
      <c r="AY103" s="255" t="s">
        <v>1317</v>
      </c>
      <c r="BK103" s="263">
        <f>SUM(BK104:BK106)</f>
        <v>0</v>
      </c>
    </row>
    <row r="104" spans="2:65" s="186" customFormat="1" ht="16.5" customHeight="1">
      <c r="B104" s="187"/>
      <c r="C104" s="266" t="s">
        <v>1357</v>
      </c>
      <c r="D104" s="266" t="s">
        <v>1319</v>
      </c>
      <c r="E104" s="267" t="s">
        <v>115</v>
      </c>
      <c r="F104" s="268" t="s">
        <v>116</v>
      </c>
      <c r="G104" s="317" t="s">
        <v>299</v>
      </c>
      <c r="H104" s="270">
        <v>1</v>
      </c>
      <c r="I104" s="91"/>
      <c r="J104" s="271">
        <f>ROUND(I104*H104,2)</f>
        <v>0</v>
      </c>
      <c r="K104" s="268" t="s">
        <v>1323</v>
      </c>
      <c r="L104" s="187"/>
      <c r="M104" s="272" t="s">
        <v>1177</v>
      </c>
      <c r="N104" s="273" t="s">
        <v>1219</v>
      </c>
      <c r="O104" s="188"/>
      <c r="P104" s="274">
        <f>O104*H104</f>
        <v>0</v>
      </c>
      <c r="Q104" s="274">
        <v>0</v>
      </c>
      <c r="R104" s="274">
        <f>Q104*H104</f>
        <v>0</v>
      </c>
      <c r="S104" s="274">
        <v>0</v>
      </c>
      <c r="T104" s="275">
        <f>S104*H104</f>
        <v>0</v>
      </c>
      <c r="AR104" s="176" t="s">
        <v>80</v>
      </c>
      <c r="AT104" s="176" t="s">
        <v>1319</v>
      </c>
      <c r="AU104" s="176" t="s">
        <v>1257</v>
      </c>
      <c r="AY104" s="176" t="s">
        <v>1317</v>
      </c>
      <c r="BE104" s="276">
        <f>IF(N104="základní",J104,0)</f>
        <v>0</v>
      </c>
      <c r="BF104" s="276">
        <f>IF(N104="snížená",J104,0)</f>
        <v>0</v>
      </c>
      <c r="BG104" s="276">
        <f>IF(N104="zákl. přenesená",J104,0)</f>
        <v>0</v>
      </c>
      <c r="BH104" s="276">
        <f>IF(N104="sníž. přenesená",J104,0)</f>
        <v>0</v>
      </c>
      <c r="BI104" s="276">
        <f>IF(N104="nulová",J104,0)</f>
        <v>0</v>
      </c>
      <c r="BJ104" s="176" t="s">
        <v>1196</v>
      </c>
      <c r="BK104" s="276">
        <f>ROUND(I104*H104,2)</f>
        <v>0</v>
      </c>
      <c r="BL104" s="176" t="s">
        <v>80</v>
      </c>
      <c r="BM104" s="176" t="s">
        <v>117</v>
      </c>
    </row>
    <row r="105" spans="2:47" s="186" customFormat="1" ht="13.5">
      <c r="B105" s="187"/>
      <c r="D105" s="277" t="s">
        <v>1326</v>
      </c>
      <c r="F105" s="278" t="s">
        <v>118</v>
      </c>
      <c r="L105" s="187"/>
      <c r="M105" s="279"/>
      <c r="N105" s="188"/>
      <c r="O105" s="188"/>
      <c r="P105" s="188"/>
      <c r="Q105" s="188"/>
      <c r="R105" s="188"/>
      <c r="S105" s="188"/>
      <c r="T105" s="280"/>
      <c r="AT105" s="176" t="s">
        <v>1326</v>
      </c>
      <c r="AU105" s="176" t="s">
        <v>1257</v>
      </c>
    </row>
    <row r="106" spans="2:47" s="186" customFormat="1" ht="27">
      <c r="B106" s="187"/>
      <c r="D106" s="277" t="s">
        <v>1509</v>
      </c>
      <c r="F106" s="306" t="s">
        <v>119</v>
      </c>
      <c r="L106" s="187"/>
      <c r="M106" s="307"/>
      <c r="N106" s="308"/>
      <c r="O106" s="308"/>
      <c r="P106" s="308"/>
      <c r="Q106" s="308"/>
      <c r="R106" s="308"/>
      <c r="S106" s="308"/>
      <c r="T106" s="309"/>
      <c r="AT106" s="176" t="s">
        <v>1509</v>
      </c>
      <c r="AU106" s="176" t="s">
        <v>1257</v>
      </c>
    </row>
    <row r="107" spans="2:12" s="186" customFormat="1" ht="6.95" customHeight="1">
      <c r="B107" s="211"/>
      <c r="C107" s="212"/>
      <c r="D107" s="212"/>
      <c r="E107" s="212"/>
      <c r="F107" s="212"/>
      <c r="G107" s="212"/>
      <c r="H107" s="212"/>
      <c r="I107" s="212"/>
      <c r="J107" s="212"/>
      <c r="K107" s="212"/>
      <c r="L107" s="187"/>
    </row>
  </sheetData>
  <sheetProtection password="CC55" sheet="1"/>
  <autoFilter ref="C80:K106"/>
  <mergeCells count="10">
    <mergeCell ref="E73:H73"/>
    <mergeCell ref="G1:H1"/>
    <mergeCell ref="E45:H45"/>
    <mergeCell ref="E47:H47"/>
    <mergeCell ref="L2:V2"/>
    <mergeCell ref="E7:H7"/>
    <mergeCell ref="E9:H9"/>
    <mergeCell ref="E24:H24"/>
    <mergeCell ref="J51:J52"/>
    <mergeCell ref="E71:H71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LAPTOP-D\Daniela</dc:creator>
  <cp:keywords/>
  <dc:description/>
  <cp:lastModifiedBy>Matejsek Jan Ing.</cp:lastModifiedBy>
  <dcterms:created xsi:type="dcterms:W3CDTF">2017-10-03T09:02:11Z</dcterms:created>
  <dcterms:modified xsi:type="dcterms:W3CDTF">2017-10-26T06:06:59Z</dcterms:modified>
  <cp:category/>
  <cp:version/>
  <cp:contentType/>
  <cp:contentStatus/>
</cp:coreProperties>
</file>