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70" windowWidth="17895" windowHeight="13230" activeTab="0"/>
  </bookViews>
  <sheets>
    <sheet name="Rekapitulace stavby" sheetId="1" r:id="rId1"/>
    <sheet name="1 - SO 01 - Rekonstrukce ..." sheetId="2" r:id="rId2"/>
    <sheet name="2 - SO 02 Stávající objek..." sheetId="3" r:id="rId3"/>
    <sheet name="3 - SO 03 Nová dvougaráž" sheetId="4" r:id="rId4"/>
    <sheet name="4 - SO 04 Demolice objekt..." sheetId="5" r:id="rId5"/>
    <sheet name="5 - SO 05 Zpevněné plochy..." sheetId="6" r:id="rId6"/>
    <sheet name="6 - SO 06 Opravy a doplně..." sheetId="7" r:id="rId7"/>
    <sheet name="7 - SO 07 Lapol" sheetId="8" r:id="rId8"/>
    <sheet name="8 - Ostatní a vedlejší ná..." sheetId="9" r:id="rId9"/>
    <sheet name="Pokyny pro vyplnění" sheetId="10" r:id="rId10"/>
  </sheets>
  <definedNames>
    <definedName name="_xlnm._FilterDatabase" localSheetId="1" hidden="1">'1 - SO 01 - Rekonstrukce ...'!$C$107:$K$107</definedName>
    <definedName name="_xlnm._FilterDatabase" localSheetId="2" hidden="1">'2 - SO 02 Stávající objek...'!$C$82:$K$82</definedName>
    <definedName name="_xlnm._FilterDatabase" localSheetId="3" hidden="1">'3 - SO 03 Nová dvougaráž'!$C$80:$K$80</definedName>
    <definedName name="_xlnm._FilterDatabase" localSheetId="4" hidden="1">'4 - SO 04 Demolice objekt...'!$C$78:$K$78</definedName>
    <definedName name="_xlnm._FilterDatabase" localSheetId="5" hidden="1">'5 - SO 05 Zpevněné plochy...'!$C$80:$K$80</definedName>
    <definedName name="_xlnm._FilterDatabase" localSheetId="6" hidden="1">'6 - SO 06 Opravy a doplně...'!$C$84:$K$84</definedName>
    <definedName name="_xlnm._FilterDatabase" localSheetId="7" hidden="1">'7 - SO 07 Lapol'!$C$77:$K$77</definedName>
    <definedName name="_xlnm._FilterDatabase" localSheetId="8" hidden="1">'8 - Ostatní a vedlejší ná...'!$C$85:$K$85</definedName>
    <definedName name="_xlnm.Print_Area" localSheetId="1">'1 - SO 01 - Rekonstrukce ...'!$C$4:$J$36,'1 - SO 01 - Rekonstrukce ...'!$C$42:$J$89,'1 - SO 01 - Rekonstrukce ...'!$C$95:$K$1526</definedName>
    <definedName name="_xlnm.Print_Area" localSheetId="2">'2 - SO 02 Stávající objek...'!$C$4:$J$36,'2 - SO 02 Stávající objek...'!$C$42:$J$64,'2 - SO 02 Stávající objek...'!$C$70:$K$110</definedName>
    <definedName name="_xlnm.Print_Area" localSheetId="3">'3 - SO 03 Nová dvougaráž'!$C$4:$J$36,'3 - SO 03 Nová dvougaráž'!$C$42:$J$62,'3 - SO 03 Nová dvougaráž'!$C$68:$K$133</definedName>
    <definedName name="_xlnm.Print_Area" localSheetId="4">'4 - SO 04 Demolice objekt...'!$C$4:$J$36,'4 - SO 04 Demolice objekt...'!$C$42:$J$60,'4 - SO 04 Demolice objekt...'!$C$66:$K$111</definedName>
    <definedName name="_xlnm.Print_Area" localSheetId="5">'5 - SO 05 Zpevněné plochy...'!$C$4:$J$36,'5 - SO 05 Zpevněné plochy...'!$C$42:$J$62,'5 - SO 05 Zpevněné plochy...'!$C$68:$K$172</definedName>
    <definedName name="_xlnm.Print_Area" localSheetId="6">'6 - SO 06 Opravy a doplně...'!$C$4:$J$36,'6 - SO 06 Opravy a doplně...'!$C$42:$J$66,'6 - SO 06 Opravy a doplně...'!$C$72:$K$151</definedName>
    <definedName name="_xlnm.Print_Area" localSheetId="7">'7 - SO 07 Lapol'!$C$4:$J$36,'7 - SO 07 Lapol'!$C$42:$J$59,'7 - SO 07 Lapol'!$C$65:$K$81</definedName>
    <definedName name="_xlnm.Print_Area" localSheetId="8">'8 - Ostatní a vedlejší ná...'!$C$4:$J$36,'8 - Ostatní a vedlejší ná...'!$C$42:$J$67,'8 - Ostatní a vedlejší ná...'!$C$73:$K$105</definedName>
    <definedName name="_xlnm.Print_Area" localSheetId="9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Titles" localSheetId="0">'Rekapitulace stavby'!$49:$49</definedName>
    <definedName name="_xlnm.Print_Titles" localSheetId="1">'1 - SO 01 - Rekonstrukce ...'!$107:$107</definedName>
    <definedName name="_xlnm.Print_Titles" localSheetId="2">'2 - SO 02 Stávající objek...'!$82:$82</definedName>
    <definedName name="_xlnm.Print_Titles" localSheetId="3">'3 - SO 03 Nová dvougaráž'!$80:$80</definedName>
    <definedName name="_xlnm.Print_Titles" localSheetId="4">'4 - SO 04 Demolice objekt...'!$78:$78</definedName>
    <definedName name="_xlnm.Print_Titles" localSheetId="5">'5 - SO 05 Zpevněné plochy...'!$80:$80</definedName>
    <definedName name="_xlnm.Print_Titles" localSheetId="6">'6 - SO 06 Opravy a doplně...'!$84:$84</definedName>
    <definedName name="_xlnm.Print_Titles" localSheetId="7">'7 - SO 07 Lapol'!$77:$77</definedName>
    <definedName name="_xlnm.Print_Titles" localSheetId="8">'8 - Ostatní a vedlejší ná...'!$85:$85</definedName>
  </definedNames>
  <calcPr calcId="145621"/>
</workbook>
</file>

<file path=xl/sharedStrings.xml><?xml version="1.0" encoding="utf-8"?>
<sst xmlns="http://schemas.openxmlformats.org/spreadsheetml/2006/main" count="19516" uniqueCount="2745">
  <si>
    <t>Export VZ</t>
  </si>
  <si>
    <t>List obsahuje:</t>
  </si>
  <si>
    <t>3.0</t>
  </si>
  <si>
    <t/>
  </si>
  <si>
    <t>False</t>
  </si>
  <si>
    <t>{a785aa16-9ab8-4647-9082-5e12bef661ef}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</si>
  <si>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</si>
  <si>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</si>
  <si>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</si>
  <si>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</si>
  <si>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</si>
  <si>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</si>
  <si>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</si>
  <si>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</si>
  <si>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</si>
  <si>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</si>
  <si>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Tenet84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</si>
  <si>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</si>
  <si>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</si>
  <si>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objektu celní správy v Náchodě</t>
  </si>
  <si>
    <t>KSO:</t>
  </si>
  <si>
    <t>CC-CZ:</t>
  </si>
  <si>
    <t>Místo:</t>
  </si>
  <si>
    <t>Náchod, Kladská 272</t>
  </si>
  <si>
    <t>Datum:</t>
  </si>
  <si>
    <t>20.04.2016</t>
  </si>
  <si>
    <t>10</t>
  </si>
  <si>
    <t>100</t>
  </si>
  <si>
    <t>Zadavatel:</t>
  </si>
  <si>
    <t>IČ:</t>
  </si>
  <si>
    <t>ČR - GŘC, Budějovická 1387/7, Praha 4</t>
  </si>
  <si>
    <t>DIČ:</t>
  </si>
  <si>
    <t>Uchazeč:</t>
  </si>
  <si>
    <t>Vyplň údaj</t>
  </si>
  <si>
    <t>Projektant:</t>
  </si>
  <si>
    <t>TENET spol. s r.o., Horská 64, Trutnov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</si>
  <si>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</si>
  <si>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</si>
  <si>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</si>
  <si>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</si>
  <si>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</si>
  <si>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</si>
  <si>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</si>
  <si>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</si>
  <si>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</si>
  <si>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</si>
  <si>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</si>
  <si>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</si>
  <si>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</si>
  <si>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</si>
  <si>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</si>
  <si>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</si>
  <si>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</si>
  <si>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</si>
  <si>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</si>
  <si>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</si>
  <si>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</si>
  <si>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</si>
  <si>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</si>
  <si>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</si>
  <si>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</si>
  <si>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</si>
  <si>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</si>
  <si>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</si>
  <si>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</si>
  <si>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</si>
  <si>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</si>
  <si>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</si>
  <si>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</si>
  <si>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</si>
  <si>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</si>
  <si>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</si>
  <si>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</si>
  <si>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</si>
  <si>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</si>
  <si>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</si>
  <si>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01 - Rekonstrukce objektu na p.č. 270</t>
  </si>
  <si>
    <t>STA</t>
  </si>
  <si>
    <t>{9eadc0a9-82a5-44bb-9b5c-4f523fb8d304}</t>
  </si>
  <si>
    <t>2</t>
  </si>
  <si>
    <t>SO 02 Stávající objekt s garážovými stáními</t>
  </si>
  <si>
    <t>{02f84cc2-ec3e-4de4-9c43-045c94412203}</t>
  </si>
  <si>
    <t>3</t>
  </si>
  <si>
    <t>SO 03 Nová dvougaráž</t>
  </si>
  <si>
    <t>{63fa937a-3ea6-4813-b7bb-9453617b80a1}</t>
  </si>
  <si>
    <t>4</t>
  </si>
  <si>
    <t>SO 04 Demolice objektu stávajících garáží</t>
  </si>
  <si>
    <t>{e0b4c0af-e040-4bd6-b51e-e9da0f4a7641}</t>
  </si>
  <si>
    <t>5</t>
  </si>
  <si>
    <t>SO 05 Zpevněné plochy na p.p.č. 270 a 497/2</t>
  </si>
  <si>
    <t>{36991d02-8121-4da5-bae4-56b9e0707849}</t>
  </si>
  <si>
    <t>6</t>
  </si>
  <si>
    <t>SO 06 Opravy a doplnění oplocení</t>
  </si>
  <si>
    <t>{ce1f9ce1-b47d-41d8-92fd-411e56ef3627}</t>
  </si>
  <si>
    <t>7</t>
  </si>
  <si>
    <t>SO 07 Lapol</t>
  </si>
  <si>
    <t>{566e3b9e-7b2c-489a-99cc-37367f36f67f}</t>
  </si>
  <si>
    <t>8</t>
  </si>
  <si>
    <t>Ostatní a vedlejší náklady</t>
  </si>
  <si>
    <t>{1cf22e16-c0ef-4912-aa5b-014a751dc12a}</t>
  </si>
  <si>
    <t>Zpět na list:</t>
  </si>
  <si>
    <t>fig1</t>
  </si>
  <si>
    <t>podlaha 1.p.p.</t>
  </si>
  <si>
    <t>140,63</t>
  </si>
  <si>
    <t>fig10</t>
  </si>
  <si>
    <t>TI základů pod terénem</t>
  </si>
  <si>
    <t>67,711</t>
  </si>
  <si>
    <t>KRYCÍ LIST SOUPISU</t>
  </si>
  <si>
    <t>fig101</t>
  </si>
  <si>
    <t>výkop kolem základů</t>
  </si>
  <si>
    <t>100,8</t>
  </si>
  <si>
    <t>fig102</t>
  </si>
  <si>
    <t>drenáž DN 100</t>
  </si>
  <si>
    <t>75</t>
  </si>
  <si>
    <t>fig103</t>
  </si>
  <si>
    <t>vsakovací jáma</t>
  </si>
  <si>
    <t>fig11</t>
  </si>
  <si>
    <t>stávající kamenný sokl</t>
  </si>
  <si>
    <t>98,806</t>
  </si>
  <si>
    <t>Objekt:</t>
  </si>
  <si>
    <t>fig12</t>
  </si>
  <si>
    <t>obalení nadpraží pletivem</t>
  </si>
  <si>
    <t>32,594</t>
  </si>
  <si>
    <t>1 - SO 01 - Rekonstrukce objektu na p.č. 270</t>
  </si>
  <si>
    <t>fig13</t>
  </si>
  <si>
    <t>omítka vnitřních stropů štuková</t>
  </si>
  <si>
    <t>141,38</t>
  </si>
  <si>
    <t>fig14</t>
  </si>
  <si>
    <t>oprava vnitřních stropů do 10%</t>
  </si>
  <si>
    <t>298,57</t>
  </si>
  <si>
    <t>fig15</t>
  </si>
  <si>
    <t>oprava vnitřních omítek stěn do 50%</t>
  </si>
  <si>
    <t>1070,565</t>
  </si>
  <si>
    <t>fig16</t>
  </si>
  <si>
    <t>vnitřní sanační omítka stěn</t>
  </si>
  <si>
    <t>350,581</t>
  </si>
  <si>
    <t>fig2</t>
  </si>
  <si>
    <t>podlaha 1.n.p.</t>
  </si>
  <si>
    <t>140,76</t>
  </si>
  <si>
    <t>fig21</t>
  </si>
  <si>
    <t>potažení podhledů a říms pletivem</t>
  </si>
  <si>
    <t>55,275</t>
  </si>
  <si>
    <t>fig22</t>
  </si>
  <si>
    <t>KZS EPS 80 mm</t>
  </si>
  <si>
    <t>6,888</t>
  </si>
  <si>
    <t>fig23</t>
  </si>
  <si>
    <t>KZS PIR 100 mm</t>
  </si>
  <si>
    <t>320,763</t>
  </si>
  <si>
    <t>fig24</t>
  </si>
  <si>
    <t>KZS PIR 100 mm pod obklad</t>
  </si>
  <si>
    <t>13,675</t>
  </si>
  <si>
    <t>fig25</t>
  </si>
  <si>
    <t>KZS ostění hloubky do 400 mm EPS 40 mm</t>
  </si>
  <si>
    <t>148,52</t>
  </si>
  <si>
    <t>fig26</t>
  </si>
  <si>
    <t>soklová lišta 80 mm</t>
  </si>
  <si>
    <t>1,9</t>
  </si>
  <si>
    <t>fig27</t>
  </si>
  <si>
    <t>soklová lišta 140 mm</t>
  </si>
  <si>
    <t>57,6</t>
  </si>
  <si>
    <t>fig28</t>
  </si>
  <si>
    <t>rohové lišty</t>
  </si>
  <si>
    <t>174,16</t>
  </si>
  <si>
    <t>fig29</t>
  </si>
  <si>
    <t>začišťovací lišty</t>
  </si>
  <si>
    <t>110,26</t>
  </si>
  <si>
    <t>fig3</t>
  </si>
  <si>
    <t>podlaha 2.n.p.</t>
  </si>
  <si>
    <t>137,02</t>
  </si>
  <si>
    <t>fig30</t>
  </si>
  <si>
    <t>parapetní lišty</t>
  </si>
  <si>
    <t>38,26</t>
  </si>
  <si>
    <t>fig31</t>
  </si>
  <si>
    <t>plocha střechy stávající i nová</t>
  </si>
  <si>
    <t>277,451</t>
  </si>
  <si>
    <t>fig4</t>
  </si>
  <si>
    <t>podlaha 3.n.p. - půda</t>
  </si>
  <si>
    <t>147,57</t>
  </si>
  <si>
    <t>fig41</t>
  </si>
  <si>
    <t>SDK příčka 125 mm 1xA 12,5 mm</t>
  </si>
  <si>
    <t>45,496</t>
  </si>
  <si>
    <t>fig42</t>
  </si>
  <si>
    <t>SDK příčka 100 mm 1x DF 12,5 mm</t>
  </si>
  <si>
    <t>4,32</t>
  </si>
  <si>
    <t>fig43</t>
  </si>
  <si>
    <t>SDK příčka 125 mm 1xDF 12,5 mm</t>
  </si>
  <si>
    <t>24,944</t>
  </si>
  <si>
    <t>fig44</t>
  </si>
  <si>
    <t>SDK předstěna 1x DF 15 mm</t>
  </si>
  <si>
    <t>38,05</t>
  </si>
  <si>
    <t>fig45</t>
  </si>
  <si>
    <t>SDK předstěna 1xH2DF 15 mm</t>
  </si>
  <si>
    <t>5,05</t>
  </si>
  <si>
    <t>fig46</t>
  </si>
  <si>
    <t>SDK podhled 1xA 12,5 mm</t>
  </si>
  <si>
    <t>20,28</t>
  </si>
  <si>
    <t>fig47</t>
  </si>
  <si>
    <t>SDK podhled 1x H2 12,5 mm</t>
  </si>
  <si>
    <t>57,81</t>
  </si>
  <si>
    <t>fig48</t>
  </si>
  <si>
    <t>SDK podkroví 1xDF 15 mm</t>
  </si>
  <si>
    <t>175,115</t>
  </si>
  <si>
    <t>fig49</t>
  </si>
  <si>
    <t xml:space="preserve">SDK podkroví 1xH2DF 15 mm </t>
  </si>
  <si>
    <t>19,695</t>
  </si>
  <si>
    <t>fig5</t>
  </si>
  <si>
    <t>keramická dlažba s izolací proti vodě</t>
  </si>
  <si>
    <t>52,93</t>
  </si>
  <si>
    <t>fig50</t>
  </si>
  <si>
    <t>obklad VZT tvaru U 1x A 12,5 mm</t>
  </si>
  <si>
    <t>11,6</t>
  </si>
  <si>
    <t>fig51</t>
  </si>
  <si>
    <t>délka stupnic respektive podstupnic</t>
  </si>
  <si>
    <t>73,4</t>
  </si>
  <si>
    <t>fig52</t>
  </si>
  <si>
    <t>keramický sokl na schodišti</t>
  </si>
  <si>
    <t>38</t>
  </si>
  <si>
    <t>fig54</t>
  </si>
  <si>
    <t>keramický obklad</t>
  </si>
  <si>
    <t>206,506</t>
  </si>
  <si>
    <t>fig6</t>
  </si>
  <si>
    <t>keramická dlažba</t>
  </si>
  <si>
    <t>213,69</t>
  </si>
  <si>
    <t>REKAPITULACE ČLENĚNÍ SOUPISU PRACÍ</t>
  </si>
  <si>
    <t>fig7</t>
  </si>
  <si>
    <t>pvc</t>
  </si>
  <si>
    <t>31,84</t>
  </si>
  <si>
    <t>fig8</t>
  </si>
  <si>
    <t>koberec</t>
  </si>
  <si>
    <t>256,18</t>
  </si>
  <si>
    <t>fig9</t>
  </si>
  <si>
    <t>plocha stávající fasády</t>
  </si>
  <si>
    <t>386,873</t>
  </si>
  <si>
    <t>fig99</t>
  </si>
  <si>
    <t>fasádní lešení</t>
  </si>
  <si>
    <t>620,1</t>
  </si>
  <si>
    <t>fig20</t>
  </si>
  <si>
    <t>omítka nových komínů</t>
  </si>
  <si>
    <t>14,4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</si>
  <si>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</si>
  <si>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</si>
  <si>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</si>
  <si>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</si>
  <si>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</si>
  <si>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</si>
  <si>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</si>
  <si>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</si>
  <si>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</si>
  <si>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</si>
  <si>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</si>
  <si>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</si>
  <si>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</si>
  <si>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</si>
  <si>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</si>
  <si>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72 - Zdravotechnika</t>
  </si>
  <si>
    <t xml:space="preserve">    73 - Ústřední vytápění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</si>
  <si>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</si>
  <si>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</si>
  <si>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</si>
  <si>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</si>
  <si>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</si>
  <si>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</si>
  <si>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</si>
  <si>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</si>
  <si>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</si>
  <si>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</si>
  <si>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</si>
  <si>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</si>
  <si>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</si>
  <si>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</si>
  <si>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</si>
  <si>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</si>
  <si>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</si>
  <si>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24-M - Montáže vzduchotechnických zařízení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</si>
  <si>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</si>
  <si>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</si>
  <si>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</si>
  <si>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</si>
  <si>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</si>
  <si>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</si>
  <si>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</si>
  <si>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</si>
  <si>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</si>
  <si>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</si>
  <si>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</si>
  <si>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</si>
  <si>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</si>
  <si>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</si>
  <si>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</si>
  <si>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</si>
  <si>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</si>
  <si>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</si>
  <si>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</si>
  <si>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</si>
  <si>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131201101</t>
  </si>
  <si>
    <t>Hloubení jam nezapažených v hornině tř. 3 objemu do 100 m3</t>
  </si>
  <si>
    <t>m3</t>
  </si>
  <si>
    <t>CS ÚRS 2015 02</t>
  </si>
  <si>
    <t>-1910458401</t>
  </si>
  <si>
    <t>VV</t>
  </si>
  <si>
    <t>2,0*2,0*2,0                                          "vsakovací jáma"</t>
  </si>
  <si>
    <t>Mezisoučet</t>
  </si>
  <si>
    <t>131201109</t>
  </si>
  <si>
    <t>Příplatek za lepivost u hloubení jam nezapažených v hornině tř. 3</t>
  </si>
  <si>
    <t>-1318464202</t>
  </si>
  <si>
    <t>132201201</t>
  </si>
  <si>
    <t>Hloubení rýh š do 2000 mm v hornině tř. 3 objemu do 100 m3</t>
  </si>
  <si>
    <t>1151093140</t>
  </si>
  <si>
    <t>(17,0+1,0*2+11,45+0,15)*2*1,0*(1,0+2,0)/2</t>
  </si>
  <si>
    <t xml:space="preserve">10,0*0,6*1,5                                           "přípojka do vsakovací jámy" </t>
  </si>
  <si>
    <t>132201209</t>
  </si>
  <si>
    <t>Příplatek za lepivost k hloubení rýh š do 2000 mm v hornině tř. 3</t>
  </si>
  <si>
    <t>1894433992</t>
  </si>
  <si>
    <t>161101101</t>
  </si>
  <si>
    <t>Svislé přemístění výkopku z horniny tř. 1 až 4 hl výkopu do 2,5 m</t>
  </si>
  <si>
    <t>1113155820</t>
  </si>
  <si>
    <t>162701105</t>
  </si>
  <si>
    <t>Vodorovné přemístění do 10000 m výkopku/sypaniny z horniny tř. 1 až 4</t>
  </si>
  <si>
    <t>-1402583671</t>
  </si>
  <si>
    <t>171201201</t>
  </si>
  <si>
    <t>Uložení sypaniny na skládky</t>
  </si>
  <si>
    <t>-660985006</t>
  </si>
  <si>
    <t>171201212</t>
  </si>
  <si>
    <t>Poplatek za uložení odpadu ze sypaniny na skládce (skládkovné)</t>
  </si>
  <si>
    <t>-1717349984</t>
  </si>
  <si>
    <t>9</t>
  </si>
  <si>
    <t>174101102</t>
  </si>
  <si>
    <t>Zásyp v uzavřených prostorech sypaninou se zhutněním</t>
  </si>
  <si>
    <t>1601973848</t>
  </si>
  <si>
    <t>Zakládání</t>
  </si>
  <si>
    <t>211531111</t>
  </si>
  <si>
    <t>Výplň odvodňovacích žeber nebo trativodů kamenivem hrubým drceným frakce 16 až 63 mm</t>
  </si>
  <si>
    <t>-71485787</t>
  </si>
  <si>
    <t>fig102*0,5*0,5</t>
  </si>
  <si>
    <t>2,0*2,0*2,0</t>
  </si>
  <si>
    <t>11</t>
  </si>
  <si>
    <t>212755214</t>
  </si>
  <si>
    <t>Trativody z drenážních trubek plastových flexibilních D 100 mm bez lože</t>
  </si>
  <si>
    <t>m</t>
  </si>
  <si>
    <t>-1922658850</t>
  </si>
  <si>
    <t>(17,0+1,0*2+11,45+0,15+1,0*2)*2+9,8</t>
  </si>
  <si>
    <t>Svislé a kompletní konstrukce</t>
  </si>
  <si>
    <t>12</t>
  </si>
  <si>
    <t>310239211</t>
  </si>
  <si>
    <t>Zazdívka otvorů pl do 4 m2 ve zdivu nadzákladovém cihlami pálenými na MVC</t>
  </si>
  <si>
    <t>-426519273</t>
  </si>
  <si>
    <t>1,0*2,1*0,3</t>
  </si>
  <si>
    <t>0,675*2,1*0,3</t>
  </si>
  <si>
    <t>Mezisoučet                                   "1.n.p."</t>
  </si>
  <si>
    <t>0,95*2,1*0,45</t>
  </si>
  <si>
    <t>0,73*2,0*0,3</t>
  </si>
  <si>
    <t>0,8*3,0*0,3</t>
  </si>
  <si>
    <t>Mezisoučet                                   "2.n.p."</t>
  </si>
  <si>
    <t>Součet</t>
  </si>
  <si>
    <t>13</t>
  </si>
  <si>
    <t>3132343211</t>
  </si>
  <si>
    <t>Kotvení lícovaného zdiva kotvou z žárově zinkovaného U 160 do zdiva</t>
  </si>
  <si>
    <t>-520729715</t>
  </si>
  <si>
    <t>(17,0-3,61+5,01+11,45+0,15)*2</t>
  </si>
  <si>
    <t>14</t>
  </si>
  <si>
    <t>314231129</t>
  </si>
  <si>
    <t>Zdivo komínů a ventilací z cihel dl 290 mm pevnosti P 20 na MC 15</t>
  </si>
  <si>
    <t>205049709</t>
  </si>
  <si>
    <t>0,6*0,6*3,0</t>
  </si>
  <si>
    <t>0,45*0,75*3,0</t>
  </si>
  <si>
    <t>314235245</t>
  </si>
  <si>
    <t>Krycí deska pro obezděnou hlavu 2složkového 1průduchového cihelného komínu z keram hrdlových vložek</t>
  </si>
  <si>
    <t>kus</t>
  </si>
  <si>
    <t>-527502771</t>
  </si>
  <si>
    <t>16</t>
  </si>
  <si>
    <t>314235275</t>
  </si>
  <si>
    <t>Krycí deska pro obezdění 2složkového 1průduchového cihelného komínu z hrdlových vložek s šachtou</t>
  </si>
  <si>
    <t>985698417</t>
  </si>
  <si>
    <t>17</t>
  </si>
  <si>
    <t>317121101</t>
  </si>
  <si>
    <t>Montáž prefabrikovaných překladů pro světlost otvoru do 1050 mm</t>
  </si>
  <si>
    <t>-891850311</t>
  </si>
  <si>
    <t>2+2+3+2+1+1+1+1</t>
  </si>
  <si>
    <t>18</t>
  </si>
  <si>
    <t>M</t>
  </si>
  <si>
    <t>593211000</t>
  </si>
  <si>
    <t>překlad železobetonový RZP 1/10 119x14x14 cm</t>
  </si>
  <si>
    <t>1082918510</t>
  </si>
  <si>
    <t>19</t>
  </si>
  <si>
    <t>317121102</t>
  </si>
  <si>
    <t>Montáž prefabrikovaných překladů pro světlost otvoru do 1800 mm</t>
  </si>
  <si>
    <t>140599161</t>
  </si>
  <si>
    <t>3+3</t>
  </si>
  <si>
    <t>20</t>
  </si>
  <si>
    <t>593211010</t>
  </si>
  <si>
    <t>překlad železobetonový RZP 2/10 149x14x14 cm</t>
  </si>
  <si>
    <t>-1097507502</t>
  </si>
  <si>
    <t>593211020</t>
  </si>
  <si>
    <t>překlad železobetonový RZP 3/10 179x14x14 cm</t>
  </si>
  <si>
    <t>-40060648</t>
  </si>
  <si>
    <t>22</t>
  </si>
  <si>
    <t>317168111</t>
  </si>
  <si>
    <t>Překlad keramický plochý š 11,5 cm dl 100 cm</t>
  </si>
  <si>
    <t>-1034926071</t>
  </si>
  <si>
    <t>1+3+3</t>
  </si>
  <si>
    <t>23</t>
  </si>
  <si>
    <t>317168112</t>
  </si>
  <si>
    <t>Překlad keramický plochý š 11,5 cm dl 125 cm</t>
  </si>
  <si>
    <t>2041283850</t>
  </si>
  <si>
    <t>1+2+3</t>
  </si>
  <si>
    <t>24</t>
  </si>
  <si>
    <t>317168131</t>
  </si>
  <si>
    <t>Překlad keramický vysoký v 23,8 cm dl 125 cm</t>
  </si>
  <si>
    <t>-1651683743</t>
  </si>
  <si>
    <t>25</t>
  </si>
  <si>
    <t>317998125</t>
  </si>
  <si>
    <t>Tepelná izolace mezi překlady jakékoliv výšky z polystyrénu tl 100 mm</t>
  </si>
  <si>
    <t>m2</t>
  </si>
  <si>
    <t>509447278</t>
  </si>
  <si>
    <t>0,5*0,5*2*4                                    "102"</t>
  </si>
  <si>
    <t>1,14*0,5*4*4                                  "103"</t>
  </si>
  <si>
    <t xml:space="preserve">1,2*0,5*2*4                                    "104" </t>
  </si>
  <si>
    <t>0,8*0,5*4*1                                    "105"</t>
  </si>
  <si>
    <t>2,0*0,5*4*9                                     "106"</t>
  </si>
  <si>
    <t>2,7*0,5*4*1                                     "107"</t>
  </si>
  <si>
    <t>1,0*0,5*4*1                                     "108"</t>
  </si>
  <si>
    <t>1,2*0,5*2*2                                     "109"</t>
  </si>
  <si>
    <t>2,0*0,5*4*1                                     "110"</t>
  </si>
  <si>
    <t>Součet                   "vyplnění dutého prostoru nad okny"</t>
  </si>
  <si>
    <t>26</t>
  </si>
  <si>
    <t>319201321</t>
  </si>
  <si>
    <t>Vyrovnání nerovného povrchu zdiva tl do 30 mm maltou</t>
  </si>
  <si>
    <t>-1907721357</t>
  </si>
  <si>
    <t>27</t>
  </si>
  <si>
    <t>319231212</t>
  </si>
  <si>
    <t>Dodatečná izolace PE fólií zdiva cihelného tl do 300 mm podřezáním řetězovou pilou</t>
  </si>
  <si>
    <t>-1128170854</t>
  </si>
  <si>
    <t>(1,55+1,55+3,6)*0,3</t>
  </si>
  <si>
    <t>(1,15+2,75-0,85+1,0+0,45+0,6)*0,3</t>
  </si>
  <si>
    <t>(3,15-0,85+2,7+1,6+2,3-0,85+1,65-0,85+0,75)*0,15</t>
  </si>
  <si>
    <t>28</t>
  </si>
  <si>
    <t>319231213</t>
  </si>
  <si>
    <t>Dodatečná izolace PE fólií zdiva cihelného tl do 600 mm podřezáním řetězovou pilou</t>
  </si>
  <si>
    <t>-297598738</t>
  </si>
  <si>
    <t>(17,0+11,45-0,6*2+0,15)*2*0,60</t>
  </si>
  <si>
    <t>(4,5+4,5+1,55+1,55)*0,45</t>
  </si>
  <si>
    <t>0,6*0,4                                              "jednoprůduchový komín"</t>
  </si>
  <si>
    <t>29</t>
  </si>
  <si>
    <t>319231214</t>
  </si>
  <si>
    <t>Dodatečná izolace PE folií zdiva cihelného tl do 800 mm podřezáním řetězovou pilou</t>
  </si>
  <si>
    <t>1952827382</t>
  </si>
  <si>
    <t>(4,05+4,05)*0,65</t>
  </si>
  <si>
    <t>(3,61+3,61)*0,70                                 "střílny"</t>
  </si>
  <si>
    <t>30</t>
  </si>
  <si>
    <t>342241162</t>
  </si>
  <si>
    <t>Příčky tl 140 mm z cihel plných dl 290 mm pevnosti P 15 na MC</t>
  </si>
  <si>
    <t>856479205</t>
  </si>
  <si>
    <t>0,9*2,25</t>
  </si>
  <si>
    <t>(1,4+0,15+1,7+0,5+1,2+0,15+0,4+1,1)*2,35</t>
  </si>
  <si>
    <t>-(0,7*1,97+0,8*1,97)</t>
  </si>
  <si>
    <t>Mezisoučet                                       "1.p.p."</t>
  </si>
  <si>
    <t>1,0*2,1</t>
  </si>
  <si>
    <t>1,5*3,0-0,7*1,97</t>
  </si>
  <si>
    <t>Mezisoučet                                       "1.n.p."</t>
  </si>
  <si>
    <t>(1,5+0,15+0,9+0,45+1,7)*3,0-0,7*1,97*2</t>
  </si>
  <si>
    <t>Mezisoučet                                       "2.n.p."</t>
  </si>
  <si>
    <t>31</t>
  </si>
  <si>
    <t>342248110</t>
  </si>
  <si>
    <t>Příčky tl  80 mm pevnosti P 10 na MVC</t>
  </si>
  <si>
    <t>1854487776</t>
  </si>
  <si>
    <t>4,5*3,0-0,8*1,97</t>
  </si>
  <si>
    <t>Mezisoučet                                  "1.n.p."</t>
  </si>
  <si>
    <t>32</t>
  </si>
  <si>
    <t>342248112</t>
  </si>
  <si>
    <t>Příčky  tl 115 mm pevnosti P 10 na MVC</t>
  </si>
  <si>
    <t>-442231509</t>
  </si>
  <si>
    <t>1,15*2,25-0,7*1,97</t>
  </si>
  <si>
    <t>1,15*2,6-0,8*1,97</t>
  </si>
  <si>
    <t>(1,35+0,9)*2,25-0,7*1,97*2</t>
  </si>
  <si>
    <t>4,3*2,35</t>
  </si>
  <si>
    <t>Mezisoučet                               "1.p.p."</t>
  </si>
  <si>
    <t>2,31*3,0-0,8*1,97</t>
  </si>
  <si>
    <t xml:space="preserve">Mezisoučet                               "1.n.p."  </t>
  </si>
  <si>
    <t>(3,15+0,8+1,813)*3,0-0,8*1,97*2</t>
  </si>
  <si>
    <t>Mezisoučet                               "2.n.p."</t>
  </si>
  <si>
    <t>33</t>
  </si>
  <si>
    <t>342248131</t>
  </si>
  <si>
    <t>Příčky zvukově izolační  tl 115 mm pevnosti P10 na MVC</t>
  </si>
  <si>
    <t>-1440996536</t>
  </si>
  <si>
    <t>(4,15-0,3+2,525+0,9+0,125+1,5+1,5)*3,0-0,7*1,97*3-0,8*1,97</t>
  </si>
  <si>
    <t>34</t>
  </si>
  <si>
    <t>3492318111</t>
  </si>
  <si>
    <t>Přizdívka ostění s ozubem z porobetonu tl do 150 mm</t>
  </si>
  <si>
    <t>-1018099998</t>
  </si>
  <si>
    <t>1,05*(0,32+0,08)*12</t>
  </si>
  <si>
    <t>1,4*(0,32+0,08)*2</t>
  </si>
  <si>
    <t>1,4*(0,50+0,25)*2</t>
  </si>
  <si>
    <t>1,6*(0,32+0,08)*10</t>
  </si>
  <si>
    <t>Mezisoučet                                     "1.n.p."</t>
  </si>
  <si>
    <t>1,6*(0,32+0,08)*14</t>
  </si>
  <si>
    <t>Mezisoučet                                     "2.n.p."</t>
  </si>
  <si>
    <t>Úpravy povrchů, podlahy a osazování výplní</t>
  </si>
  <si>
    <t>35</t>
  </si>
  <si>
    <t>611142001</t>
  </si>
  <si>
    <t>Potažení vnitřních stropů sklovláknitým pletivem vtlačeným do tenkovrstvé hmoty</t>
  </si>
  <si>
    <t>668839876</t>
  </si>
  <si>
    <t>0,5*(0,5+0,2)*4                                    "102"</t>
  </si>
  <si>
    <t>1,14*(0,5+0,4)*4                                  "103"</t>
  </si>
  <si>
    <t xml:space="preserve">1,2*(0,5+0,2)*4                                    "104" </t>
  </si>
  <si>
    <t>0,8*(0,5+0,4)*1                                    "105"</t>
  </si>
  <si>
    <t>2,0*(0,5+0,4)*9                                     "106"</t>
  </si>
  <si>
    <t>2,7*(0,5+0,4)*1                                     "107"</t>
  </si>
  <si>
    <t>1,0*(0,5+0,4)*1                                     "108"</t>
  </si>
  <si>
    <t>1,2*(0,5+0,2)*2                                     "109"</t>
  </si>
  <si>
    <t>2,0*(0,5+0,4)*1                                     "110"</t>
  </si>
  <si>
    <t>Součet                   "obalení pletivem nadpraží nad okny"</t>
  </si>
  <si>
    <t>36</t>
  </si>
  <si>
    <t>611311131</t>
  </si>
  <si>
    <t>Potažení vnitřních rovných stropů vápenným štukem tloušťky do 3 mm</t>
  </si>
  <si>
    <t>-1779708843</t>
  </si>
  <si>
    <t>37</t>
  </si>
  <si>
    <t>611321142</t>
  </si>
  <si>
    <t>Vápenocementová omítka štuková dvouvrstvá vnitřních stropů žebrových nanášená ručně</t>
  </si>
  <si>
    <t>488819774</t>
  </si>
  <si>
    <t>6,0+41,31+15,53+5,29+8,35+25,06+3,6+16,81+3,46+7,78+4,99+1,92+1,28</t>
  </si>
  <si>
    <t>Mezisoučet                                        "1.p.p."</t>
  </si>
  <si>
    <t>611321191</t>
  </si>
  <si>
    <t>Příplatek k vápenocementové omítce vnitřních stropů za každých dalších 5 mm tloušťky ručně</t>
  </si>
  <si>
    <t>-1995682684</t>
  </si>
  <si>
    <t>39</t>
  </si>
  <si>
    <t>611325421</t>
  </si>
  <si>
    <t>Oprava vnitřní vápenocementové štukové omítky stropů v rozsahu plochy do 10%</t>
  </si>
  <si>
    <t>-994136750</t>
  </si>
  <si>
    <t>16,98+8,88+6,77+2,02+10,2+4,64+21,8+17,43+5,75+22,59+16,05+4,91+7,78+2,27</t>
  </si>
  <si>
    <t>Mezisoučet                                 "1.n.p."</t>
  </si>
  <si>
    <t>17,07+8,94+6,62+2,02+9,93+5,23+22,2+24,82+22,59+19,19+1,84+7,78+2,27</t>
  </si>
  <si>
    <t>Mezisoučet                                 "2.n.p."</t>
  </si>
  <si>
    <t>40</t>
  </si>
  <si>
    <t>612325423</t>
  </si>
  <si>
    <t>Oprava vnitřní vápenocementové štukové omítky stěn v rozsahu plochy do 50%</t>
  </si>
  <si>
    <t>1154212392</t>
  </si>
  <si>
    <t>(2,6+5,7)*2*3,0-0,8*2,4                                       "101"</t>
  </si>
  <si>
    <t>(1,5+1,2)*2*3,0-0,8*2,4+(0,8+2*2,4)*0,45           "101"</t>
  </si>
  <si>
    <t>-(0,7*1,97+0,8*1,97*4)</t>
  </si>
  <si>
    <t>-1,2*1,4</t>
  </si>
  <si>
    <t>(4,35+2,31)*2*3,0                                               "102"</t>
  </si>
  <si>
    <t>(1,5+3,24)*2*3,0                                                 "103"</t>
  </si>
  <si>
    <t>(1,2+1,4)*2*3,0                                                   "103"</t>
  </si>
  <si>
    <t>-0,7*1,97*4</t>
  </si>
  <si>
    <t>-(1,14*1,05+0,5*1,05)</t>
  </si>
  <si>
    <t>(1,2+1,69)*2*3,0                                                 "104"</t>
  </si>
  <si>
    <t>-0,7*1,97</t>
  </si>
  <si>
    <t>(3,15+3,24)*2*3,0                                                "105"</t>
  </si>
  <si>
    <t>-0,8*1,97</t>
  </si>
  <si>
    <t>-1,2*1,05</t>
  </si>
  <si>
    <t xml:space="preserve">(1,925+2,31)*2*3,0                                              "106" </t>
  </si>
  <si>
    <t>-0,8*1,6</t>
  </si>
  <si>
    <t>(4,8+4,4)*2*3,0                                                     "107"</t>
  </si>
  <si>
    <t>-0,8*1,97*2</t>
  </si>
  <si>
    <t>-(2,0*1,4+2,0*1,6)</t>
  </si>
  <si>
    <t>(4,05+4,4)*2*3,0                                                   "108"</t>
  </si>
  <si>
    <t>-0,8*1,97*3</t>
  </si>
  <si>
    <t>-4,11*1,7</t>
  </si>
  <si>
    <t xml:space="preserve">(1,3+4,5)*2*(3,0+3,62)/2                                      "109" </t>
  </si>
  <si>
    <t>-1,34*3,12</t>
  </si>
  <si>
    <t>(4,95+4,4)*2*3,0                                                   "110"</t>
  </si>
  <si>
    <t>-2,0*1,6*2</t>
  </si>
  <si>
    <t>(4,525+4,15)*2*3,0                                               "111"</t>
  </si>
  <si>
    <t>-2,0*1,6</t>
  </si>
  <si>
    <t>(3,45+1,4)*2*3,0                                                    "112"</t>
  </si>
  <si>
    <t>(1,5+1,875+1,5+2,25)*2*3,0                                   "113"</t>
  </si>
  <si>
    <t>(0,9+1,575)*2*3,0                                                   "113"</t>
  </si>
  <si>
    <t>-0,7*1,97*6</t>
  </si>
  <si>
    <t>(0,9+2,525)*2*3,0                                                   "114"</t>
  </si>
  <si>
    <t>Mezisoučet                                          "1.n.p."</t>
  </si>
  <si>
    <t>(2,6+5,7)*2*3,0-1,0*2,4                                       "201"</t>
  </si>
  <si>
    <t>(1,5+1,2)*2*3,0-1,0*2,4+(1,0+2*2,4)*0,45           "201"</t>
  </si>
  <si>
    <t>-(0,7*1,97+0,8*1,97*3)</t>
  </si>
  <si>
    <t>(4,35+2,31)*2*3,0                                               "202"</t>
  </si>
  <si>
    <t>(1,5+3,41)*2*3,0                                                 "203"</t>
  </si>
  <si>
    <t>(0,9+1,6)*2*3,0                                                   "203"</t>
  </si>
  <si>
    <t>(1,2+1,69)*2*3,0                                                 "204"</t>
  </si>
  <si>
    <t>(3,15+3,24)*2*3,0                                                "205"</t>
  </si>
  <si>
    <t xml:space="preserve">(1,90+2,61)*2*3,0                                              "206" </t>
  </si>
  <si>
    <t>-1,0*1,6</t>
  </si>
  <si>
    <t>(4,95+4,4)*2*3,0                                                     "207"</t>
  </si>
  <si>
    <t>(5,45+4,4)*2*3,0                                                   "208"</t>
  </si>
  <si>
    <t>-2,7*1,6</t>
  </si>
  <si>
    <t>(4,95+4,4)*2*3,0                                                   "209"</t>
  </si>
  <si>
    <t>(4,5+4,15)*2*3,0                                                   "210"</t>
  </si>
  <si>
    <t>(3,45+1,4)*2*3,0                                                    "211"</t>
  </si>
  <si>
    <t>(1,5+1,875+1,5+2,25)*2*3,0                                   "212"</t>
  </si>
  <si>
    <t>(0,9+1,575)*2*3,0                                                   "212"</t>
  </si>
  <si>
    <t>(0,9+2,525)*2*3,0                                                   "213"</t>
  </si>
  <si>
    <t>Mezisoučet                                          "2.n.p."</t>
  </si>
  <si>
    <t>(2,6+5,7)*2*2,7                                                       "301"</t>
  </si>
  <si>
    <t xml:space="preserve">(1,645+1,645)*2,7                                                  "301" </t>
  </si>
  <si>
    <t>-1,35*2,1*4</t>
  </si>
  <si>
    <t>(1,35+2*2,1)*0,3*2</t>
  </si>
  <si>
    <t>3,2*2,7                                                                      "305"</t>
  </si>
  <si>
    <t>3,5*2,7                                                                    "303"</t>
  </si>
  <si>
    <t>3,5*2,7                                                                    "308"</t>
  </si>
  <si>
    <t>(0,75+0,45)*2*2,7                                                    "302"</t>
  </si>
  <si>
    <t>(0,75+0,45)*2*2,7                                                    "307"</t>
  </si>
  <si>
    <t xml:space="preserve">Mezisoučet                                           "3.n.p."  </t>
  </si>
  <si>
    <t>41</t>
  </si>
  <si>
    <t>612821002</t>
  </si>
  <si>
    <t>Vnitřní sanační štuková omítka pro vlhké zdivo prováděná ručně</t>
  </si>
  <si>
    <t>1910437440</t>
  </si>
  <si>
    <t>(2,6+6,3)*2*2,35                                      "001,004"</t>
  </si>
  <si>
    <t>-(0,7*1,97+0,8*1,97*6)</t>
  </si>
  <si>
    <t>(5,75+10,25)*2*2,35                                    "002"</t>
  </si>
  <si>
    <t>-(0,7*1,97*2+0,8*1,97)</t>
  </si>
  <si>
    <t>(3,5-2,5)*2,35*2                                        "střílny"</t>
  </si>
  <si>
    <t>(3,75+4,3+0,45+0,6)*2*2,35                        "003"</t>
  </si>
  <si>
    <t>(3,95+2,5)*2*2,35                                        "005"</t>
  </si>
  <si>
    <t>(4,95+1,5+4,45+0,95)*2*2,35                       "006"</t>
  </si>
  <si>
    <t>(1,5+2,2)*2*2,35                                           "007"</t>
  </si>
  <si>
    <t>(4,5+4,5)*2*2,35                                           "008"</t>
  </si>
  <si>
    <t>(3,15+1,1)*2*2,35                                         "009"</t>
  </si>
  <si>
    <t xml:space="preserve">(2,85+2,95+0,54+0,3*2)*2*2,35                     "010"  </t>
  </si>
  <si>
    <t>(1,15+3,0)*2*2,35                                           "011"</t>
  </si>
  <si>
    <t>Mezisoučet                                   "1.p.p."</t>
  </si>
  <si>
    <t>42</t>
  </si>
  <si>
    <t>621142001</t>
  </si>
  <si>
    <t>Potažení vnějších podhledů sklovláknitým pletivem vtlačeným do tenkovrstvé hmoty</t>
  </si>
  <si>
    <t>-805114514</t>
  </si>
  <si>
    <t>(17,9+12,35)*2*(0,5+0,25)                                    "římsa"</t>
  </si>
  <si>
    <t xml:space="preserve">6,8*1,2                                                            "markýza JV" </t>
  </si>
  <si>
    <t xml:space="preserve">2,9*0,6                                                            "markýza SZ" </t>
  </si>
  <si>
    <t>43</t>
  </si>
  <si>
    <t>621531031</t>
  </si>
  <si>
    <t>Tenkovrstvá silikonová zrnitá omítka tl. 3,0 mm včetně penetrace vnějších podhledů</t>
  </si>
  <si>
    <t>1395983746</t>
  </si>
  <si>
    <t>44</t>
  </si>
  <si>
    <t>622211011</t>
  </si>
  <si>
    <t>Montáž kontaktního zateplení vnějších stěn z polystyrénových desek tl do 80 mm</t>
  </si>
  <si>
    <t>634175307</t>
  </si>
  <si>
    <t>(2,5+1,34+4,11+1,7)*0,55                                  "vstup JV"</t>
  </si>
  <si>
    <t>(1,3+1,35+1,3)*0,40                                           "vstup SZ"</t>
  </si>
  <si>
    <t>45</t>
  </si>
  <si>
    <t>283760750</t>
  </si>
  <si>
    <t>deska fasádní polystyrénová  EPS GreyWall Plus 1000 x 500 x 80 mm</t>
  </si>
  <si>
    <t>-665906988</t>
  </si>
  <si>
    <t>fig22*1,02</t>
  </si>
  <si>
    <t>46</t>
  </si>
  <si>
    <t>622211021</t>
  </si>
  <si>
    <t>Montáž kontaktního zateplení vnějších stěn z polystyrénových desek tl do 120 mm</t>
  </si>
  <si>
    <t>2060598157</t>
  </si>
  <si>
    <t>(17,0+0,10*2+11,45+0,15)*2*7,1</t>
  </si>
  <si>
    <t>-7,8*3,5                                                             "vstup JV"</t>
  </si>
  <si>
    <t>-(3,61+3,61)*0,7                                                  "střílny"</t>
  </si>
  <si>
    <t>-1,35*1,3                                                           "vstup SZ"</t>
  </si>
  <si>
    <t>-0,5*1,05*4</t>
  </si>
  <si>
    <t>-1,14*1,05*4</t>
  </si>
  <si>
    <t>-1,2*1,05*4</t>
  </si>
  <si>
    <t>-1,2*1,40*2</t>
  </si>
  <si>
    <t>-0,8*1,6*1</t>
  </si>
  <si>
    <t>-1,0*1,6*1</t>
  </si>
  <si>
    <t>-2,0*1,4*1</t>
  </si>
  <si>
    <t>-2,0*1,6*9</t>
  </si>
  <si>
    <t>-2,7*1,6*1</t>
  </si>
  <si>
    <t>7,8*3,5                                              "vstup JV"</t>
  </si>
  <si>
    <t>-(1,34+4,11)*2,5</t>
  </si>
  <si>
    <t>47</t>
  </si>
  <si>
    <t>2837647201</t>
  </si>
  <si>
    <t>fenolická pěna tepelné vodivosti 022  tl.100 mm</t>
  </si>
  <si>
    <t>-145826059</t>
  </si>
  <si>
    <t>fig23*1,02</t>
  </si>
  <si>
    <t>fig24*1,02</t>
  </si>
  <si>
    <t>48</t>
  </si>
  <si>
    <t>622212051</t>
  </si>
  <si>
    <t>Montáž kontaktního zateplení vnějšího ostění hl. špalety do 400 mm z polystyrenu tl do 40 mm</t>
  </si>
  <si>
    <t>-1292303813</t>
  </si>
  <si>
    <t>(0,5+1,05)*2*4</t>
  </si>
  <si>
    <t>(1,14+1,05)*2*4</t>
  </si>
  <si>
    <t>(1,2+1,05)*2*4</t>
  </si>
  <si>
    <t>(1,2+1,40)*2*2</t>
  </si>
  <si>
    <t>(0,8+1,6)*2*1</t>
  </si>
  <si>
    <t>(1,0+1,6)*2*1</t>
  </si>
  <si>
    <t>(2,0+1,4)*2*1</t>
  </si>
  <si>
    <t>(2,0+1,6)*2*9</t>
  </si>
  <si>
    <t>(2,7+1,6)*2*1</t>
  </si>
  <si>
    <t>49</t>
  </si>
  <si>
    <t>283760720</t>
  </si>
  <si>
    <t>deska fasádní polystyrénová  EPS GreyWall Plus 1000 x 500 x 40 mm</t>
  </si>
  <si>
    <t>-685511730</t>
  </si>
  <si>
    <t>fig25*0,40*1,02</t>
  </si>
  <si>
    <t>50</t>
  </si>
  <si>
    <t>622251001</t>
  </si>
  <si>
    <t>Příplatek k cenám kontaktního zateplení vnějších stěn za montáž pod keramický obklad</t>
  </si>
  <si>
    <t>-1658380998</t>
  </si>
  <si>
    <t>51</t>
  </si>
  <si>
    <t>622252001</t>
  </si>
  <si>
    <t>Montáž zakládacích soklových lišt kontaktního zateplení</t>
  </si>
  <si>
    <t>2109700584</t>
  </si>
  <si>
    <t>0,55*2+0,40*2</t>
  </si>
  <si>
    <t>(17,0+0,10*2+11,45+0,15)*2</t>
  </si>
  <si>
    <t>52</t>
  </si>
  <si>
    <t>590514120</t>
  </si>
  <si>
    <t>lišta zakládací LO 83 mm tl 1,0 mm</t>
  </si>
  <si>
    <t>-1012373239</t>
  </si>
  <si>
    <t>fig26*1,05</t>
  </si>
  <si>
    <t>53</t>
  </si>
  <si>
    <t>590514160</t>
  </si>
  <si>
    <t>lišta zakládací LO 103 mm tl 1,0 mm</t>
  </si>
  <si>
    <t>-699310182</t>
  </si>
  <si>
    <t>fig27*1,05</t>
  </si>
  <si>
    <t>54</t>
  </si>
  <si>
    <t>622252002</t>
  </si>
  <si>
    <t>Montáž ostatních lišt kontaktního zateplení</t>
  </si>
  <si>
    <t>258602931</t>
  </si>
  <si>
    <t>(17,0+0,14*2+11,45+0,15)*2                          "pod římsou"</t>
  </si>
  <si>
    <t>(17,9+12,35)*2                                                 "římsa"</t>
  </si>
  <si>
    <t xml:space="preserve">1,2+6,8+1,2                                                    "markýza JV" </t>
  </si>
  <si>
    <t xml:space="preserve">0,6+2,9+0,6                                                    "markýza SZ" </t>
  </si>
  <si>
    <t>7,1*6                                                               "svislé rohy"</t>
  </si>
  <si>
    <t xml:space="preserve">Mezisoučet                                    "rohové lišty" </t>
  </si>
  <si>
    <t>(0,5+1,05*2)*4</t>
  </si>
  <si>
    <t>(1,14+1,05*2)*4</t>
  </si>
  <si>
    <t>(1,2+1,05*2)*4</t>
  </si>
  <si>
    <t>(1,2+1,40*2)*2</t>
  </si>
  <si>
    <t>(0,8+1,6*2)*1</t>
  </si>
  <si>
    <t>(1,0+1,6*2)*1</t>
  </si>
  <si>
    <t>(2,0+1,4*2)*1</t>
  </si>
  <si>
    <t>(2,0+1,6*2)*9</t>
  </si>
  <si>
    <t>(2,7+1,6*2)*1</t>
  </si>
  <si>
    <t>Mezisoučet                                     "začišťovací lišty"</t>
  </si>
  <si>
    <t>0,5*4</t>
  </si>
  <si>
    <t>1,14*4</t>
  </si>
  <si>
    <t>1,2*4</t>
  </si>
  <si>
    <t>1,2*2</t>
  </si>
  <si>
    <t>0,8*1</t>
  </si>
  <si>
    <t>1,0*1</t>
  </si>
  <si>
    <t>2,0*1</t>
  </si>
  <si>
    <t>2,0*9</t>
  </si>
  <si>
    <t>2,7*1</t>
  </si>
  <si>
    <t>Mezisoučet                                     "parapetní lišty"</t>
  </si>
  <si>
    <t>55</t>
  </si>
  <si>
    <t>590514800</t>
  </si>
  <si>
    <t>lišta rohová Al 10/10 cm s tkaninou bal. 2,5 m</t>
  </si>
  <si>
    <t>-857500946</t>
  </si>
  <si>
    <t>fig28*1,05</t>
  </si>
  <si>
    <t>56</t>
  </si>
  <si>
    <t>590514760</t>
  </si>
  <si>
    <t>profil okenní začišťovací s tkaninou -Thermospoj 9 mm/2,4 m</t>
  </si>
  <si>
    <t>-1852708740</t>
  </si>
  <si>
    <t>fig29*1,05</t>
  </si>
  <si>
    <t>57</t>
  </si>
  <si>
    <t>590515120</t>
  </si>
  <si>
    <t>profil parapetní - Thermospoj LPE plast 2 m</t>
  </si>
  <si>
    <t>1664014214</t>
  </si>
  <si>
    <t>fig30*1,05</t>
  </si>
  <si>
    <t>58</t>
  </si>
  <si>
    <t>622325101</t>
  </si>
  <si>
    <t>Oprava vnější vápenné nebo vápenocementové hladké omítky složitosti 1 stěn v rozsahu do 10%</t>
  </si>
  <si>
    <t>756057767</t>
  </si>
  <si>
    <t>59</t>
  </si>
  <si>
    <t>622531031</t>
  </si>
  <si>
    <t>Tenkovrstvá silikonová zrnitá omítka tl. 3,0 mm včetně penetrace vnějších stěn</t>
  </si>
  <si>
    <t>-478835762</t>
  </si>
  <si>
    <t>fig25*0,40</t>
  </si>
  <si>
    <t>60</t>
  </si>
  <si>
    <t>623321121</t>
  </si>
  <si>
    <t>Vápenocementová omítka hladká jednovrstvá vnějších pilířů nebo sloupů nanášená ručně</t>
  </si>
  <si>
    <t>332535706</t>
  </si>
  <si>
    <t>(0,6+0,6)*2*3,0                              "komíny"</t>
  </si>
  <si>
    <t>(0,45+0,75)*2*3,0                         "komíny"</t>
  </si>
  <si>
    <t>61</t>
  </si>
  <si>
    <t>623332111</t>
  </si>
  <si>
    <t>Škrábaná omítka (břízolitová) vnějších pilířů nebo sloupů nanášená ručně na omítnutý podklad</t>
  </si>
  <si>
    <t>-1618417658</t>
  </si>
  <si>
    <t>62</t>
  </si>
  <si>
    <t>629995101</t>
  </si>
  <si>
    <t>Očištění vnějších ploch tlakovou vodou</t>
  </si>
  <si>
    <t>-121874460</t>
  </si>
  <si>
    <t>(17,0+11,45+0,15)*2*7,1</t>
  </si>
  <si>
    <t>-(1,34+4,11)*2,5                                                "vstup JV"</t>
  </si>
  <si>
    <t>63</t>
  </si>
  <si>
    <t>999960000</t>
  </si>
  <si>
    <t>výpis podlahových ploch - bez ocenění</t>
  </si>
  <si>
    <t>1736019252</t>
  </si>
  <si>
    <t>6,77+2,02+7,78+2,27</t>
  </si>
  <si>
    <t>6,62+2,02+7,78+2,27</t>
  </si>
  <si>
    <t>7,54+7,86</t>
  </si>
  <si>
    <t>Mezisoučet                            "keramická dlažba s izolací"</t>
  </si>
  <si>
    <t>16,98+8,88+5,75</t>
  </si>
  <si>
    <t>17,07+8,94</t>
  </si>
  <si>
    <t>14,69</t>
  </si>
  <si>
    <t>Mezisoučet                              "keramická dlažba"</t>
  </si>
  <si>
    <t>10,2+4,64</t>
  </si>
  <si>
    <t>9,93+5,23+1,84</t>
  </si>
  <si>
    <t>Mezisoučet                                        "pvc"</t>
  </si>
  <si>
    <t>21,8+17,43+22,59+16,05+4,91</t>
  </si>
  <si>
    <t>22,2+24,82+22,59+19,19</t>
  </si>
  <si>
    <t>16,43+19,13+13,62+19,42+16,0</t>
  </si>
  <si>
    <t>Mezisoučet                                       "koberec"</t>
  </si>
  <si>
    <t>64</t>
  </si>
  <si>
    <t>631311114</t>
  </si>
  <si>
    <t>Mazanina tl do 80 mm z betonu prostého tř. C 16/20</t>
  </si>
  <si>
    <t>1139537904</t>
  </si>
  <si>
    <t>fig2*0,06</t>
  </si>
  <si>
    <t>fig3*0,06</t>
  </si>
  <si>
    <t>65</t>
  </si>
  <si>
    <t>631311123</t>
  </si>
  <si>
    <t>Mazanina tl do 120 mm z betonu prostého tř. C 12/15</t>
  </si>
  <si>
    <t>-117754773</t>
  </si>
  <si>
    <t>fig1*0,10</t>
  </si>
  <si>
    <t>66</t>
  </si>
  <si>
    <t>631319011</t>
  </si>
  <si>
    <t>Příplatek k mazanině tl do 80 mm za přehlazení povrchu</t>
  </si>
  <si>
    <t>-1394622711</t>
  </si>
  <si>
    <t>67</t>
  </si>
  <si>
    <t>631319012</t>
  </si>
  <si>
    <t>Příplatek k mazanině tl do 120 mm za přehlazení povrchu</t>
  </si>
  <si>
    <t>-1141200368</t>
  </si>
  <si>
    <t>68</t>
  </si>
  <si>
    <t>631319171</t>
  </si>
  <si>
    <t>Příplatek k mazanině tl do 80 mm za stržení povrchu spodní vrstvy před vložením výztuže</t>
  </si>
  <si>
    <t>662145772</t>
  </si>
  <si>
    <t>69</t>
  </si>
  <si>
    <t>631319173</t>
  </si>
  <si>
    <t>Příplatek k mazanině tl do 120 mm za stržení povrchu spodní vrstvy před vložením výztuže</t>
  </si>
  <si>
    <t>2137494583</t>
  </si>
  <si>
    <t>70</t>
  </si>
  <si>
    <t>631362021</t>
  </si>
  <si>
    <t>Výztuž mazanin svařovanými sítěmi Kari</t>
  </si>
  <si>
    <t>t</t>
  </si>
  <si>
    <t>-487611414</t>
  </si>
  <si>
    <t>fig1*4,44*0,001*1,20                                  "6/100 x 6/100"</t>
  </si>
  <si>
    <t>fig2*3,08*0,001*1,20                                  "5/100 x 5/100"</t>
  </si>
  <si>
    <t>fig3*3,08*0,001*1,20                                  "5/100 x 5/100"</t>
  </si>
  <si>
    <t>71</t>
  </si>
  <si>
    <t>632441221</t>
  </si>
  <si>
    <t>Potěr anhydritový samonivelační tl do 30 mm C30 litý</t>
  </si>
  <si>
    <t>-1325562820</t>
  </si>
  <si>
    <t>72</t>
  </si>
  <si>
    <t>635111115</t>
  </si>
  <si>
    <t>Násyp pod podlahy ze štěrkopísku s udusáním</t>
  </si>
  <si>
    <t>-161879191</t>
  </si>
  <si>
    <t>fig1*0,06</t>
  </si>
  <si>
    <t>73</t>
  </si>
  <si>
    <t>642944121</t>
  </si>
  <si>
    <t>Osazování ocelových zárubní dodatečné pl do 2,5 m2</t>
  </si>
  <si>
    <t>-36148214</t>
  </si>
  <si>
    <t>1                                                      "4L,P"</t>
  </si>
  <si>
    <t>2                                                      "6L,P"</t>
  </si>
  <si>
    <t>2                                                      "52L,P"</t>
  </si>
  <si>
    <t>74</t>
  </si>
  <si>
    <t>553311410</t>
  </si>
  <si>
    <t>zárubeň ocelová pro běžné zdění H 145 700 L/P</t>
  </si>
  <si>
    <t>515258</t>
  </si>
  <si>
    <t>553311430</t>
  </si>
  <si>
    <t>zárubeň ocelová pro běžné zdění H 145 800 L/P</t>
  </si>
  <si>
    <t>-433141808</t>
  </si>
  <si>
    <t>76</t>
  </si>
  <si>
    <t>553312130</t>
  </si>
  <si>
    <t>zárubeň ocelová s drážkou pro těsnění H 145 DV 800 L/P</t>
  </si>
  <si>
    <t>-1319974805</t>
  </si>
  <si>
    <t>Ostatní konstrukce a práce, bourání</t>
  </si>
  <si>
    <t>77</t>
  </si>
  <si>
    <t>941111131</t>
  </si>
  <si>
    <t>Montáž lešení řadového trubkového lehkého s podlahami zatížení do 200 kg/m2 š do 1,5 m v do 10 m</t>
  </si>
  <si>
    <t>-1519590557</t>
  </si>
  <si>
    <t>(17,0+11,45+1,5*4)*2*9,0</t>
  </si>
  <si>
    <t>78</t>
  </si>
  <si>
    <t>941111231</t>
  </si>
  <si>
    <t>Příplatek k lešení řadovému trubkovému lehkému s podlahami š 1,5 m v 10 m za první a ZKD den použití</t>
  </si>
  <si>
    <t>1491018039</t>
  </si>
  <si>
    <t>fig99*30*3</t>
  </si>
  <si>
    <t>79</t>
  </si>
  <si>
    <t>941111831</t>
  </si>
  <si>
    <t>Demontáž lešení řadového trubkového lehkého s podlahami zatížení do 200 kg/m2 š do 1,5 m v do 10 m</t>
  </si>
  <si>
    <t>386102196</t>
  </si>
  <si>
    <t>80</t>
  </si>
  <si>
    <t>949101111</t>
  </si>
  <si>
    <t>Lešení pomocné pro objekty pozemních staveb s lešeňovou podlahou v do 1,9 m zatížení do 150 kg/m2</t>
  </si>
  <si>
    <t>1409659657</t>
  </si>
  <si>
    <t>81</t>
  </si>
  <si>
    <t>952901111</t>
  </si>
  <si>
    <t>Vyčištění budov bytové a občanské výstavby při výšce podlaží do 4 m</t>
  </si>
  <si>
    <t>2119342961</t>
  </si>
  <si>
    <t>17,0*11,45+3,2*0,15+3,61*1,115/2*2                  "1.p.p."</t>
  </si>
  <si>
    <t>17,0*11,45+3,2*0,15                                            "1.n.p."</t>
  </si>
  <si>
    <t>17,0*11,45+3,2*0,15                                            "2.n.p."</t>
  </si>
  <si>
    <t>17,9*12,35                                                           "3.n.p."</t>
  </si>
  <si>
    <t>82</t>
  </si>
  <si>
    <t>953941611</t>
  </si>
  <si>
    <t>Osazování konzol ve zdivu cihelném</t>
  </si>
  <si>
    <t>1080142485</t>
  </si>
  <si>
    <t>4                                          "4 kotvy pro pamětní desku"</t>
  </si>
  <si>
    <t>83</t>
  </si>
  <si>
    <t>962031132</t>
  </si>
  <si>
    <t>Bourání příček z cihel pálených na MVC tl do 100 mm</t>
  </si>
  <si>
    <t>860701590</t>
  </si>
  <si>
    <t>(3,2+0,1+1,3)*3,0-0,8*1,97</t>
  </si>
  <si>
    <t>84</t>
  </si>
  <si>
    <t>962031133</t>
  </si>
  <si>
    <t>Bourání příček z cihel pálených na MVC tl do 150 mm</t>
  </si>
  <si>
    <t>-3846328</t>
  </si>
  <si>
    <t>6,45*2,35</t>
  </si>
  <si>
    <t>2,7*2,2</t>
  </si>
  <si>
    <t>(1,5+1,5+2,01+2,01)*3,0-0,65*2,0*3</t>
  </si>
  <si>
    <t xml:space="preserve">Mezisoučet                               "1.n.p." </t>
  </si>
  <si>
    <t>(3,85+3,85+3,15)*3,0-0,7*1,97-0,85*2,0*2</t>
  </si>
  <si>
    <t>85</t>
  </si>
  <si>
    <t>962032231</t>
  </si>
  <si>
    <t>Bourání zdiva z cihel pálených nebo vápenopískových na MV nebo MVC přes 1 m3</t>
  </si>
  <si>
    <t>-586495446</t>
  </si>
  <si>
    <t>(1,35+1,35)*2,4*0,3</t>
  </si>
  <si>
    <t>(0,3+2,6+0,3)*0,4*0,3</t>
  </si>
  <si>
    <t>Mezisoučet                                   "3.n.p."</t>
  </si>
  <si>
    <t>86</t>
  </si>
  <si>
    <t>962032631</t>
  </si>
  <si>
    <t>Bourání zdiva komínového nad střechou z cihel na MV nebo MVC</t>
  </si>
  <si>
    <t>-1944301409</t>
  </si>
  <si>
    <t>1,05*0,45*4,5*2</t>
  </si>
  <si>
    <t>87</t>
  </si>
  <si>
    <t>965043441</t>
  </si>
  <si>
    <t>Bourání podkladů pod dlažby betonových s potěrem nebo teracem tl do 150 mm pl přes 4 m2</t>
  </si>
  <si>
    <t>-1945221490</t>
  </si>
  <si>
    <t>9,64+32,4+13,62+13,92+8,35+5,29+25,06+28,88+3,47</t>
  </si>
  <si>
    <t xml:space="preserve">Mezisoučet                                        </t>
  </si>
  <si>
    <t>fig1*0,20</t>
  </si>
  <si>
    <t>88</t>
  </si>
  <si>
    <t>965081113</t>
  </si>
  <si>
    <t>Bourání dlažby z dlaždic půdních plochy přes 1 m2</t>
  </si>
  <si>
    <t>-1307084523</t>
  </si>
  <si>
    <t>139,67+7,9</t>
  </si>
  <si>
    <t>89</t>
  </si>
  <si>
    <t>965081223</t>
  </si>
  <si>
    <t>Bourání podlah z dlaždic keramických nebo xylolitových tl přes 10 mm plochy přes 1 m2</t>
  </si>
  <si>
    <t>1848496884</t>
  </si>
  <si>
    <t>3,31+2,41+2,31+2,03+7,59+3,68+2,48+1,4+4,16                  "1.n.p."</t>
  </si>
  <si>
    <t xml:space="preserve">8,66+1,4+4,91+4,91+1,4                                                        "2.n.p." </t>
  </si>
  <si>
    <t>90</t>
  </si>
  <si>
    <t>965082923</t>
  </si>
  <si>
    <t>Odstranění násypů pod podlahy tl do 100 mm pl přes 2 m2</t>
  </si>
  <si>
    <t>-128645638</t>
  </si>
  <si>
    <t>fig2*0,115</t>
  </si>
  <si>
    <t>fig3*0,085</t>
  </si>
  <si>
    <t>fig4*0,07</t>
  </si>
  <si>
    <t>91</t>
  </si>
  <si>
    <t>967042713</t>
  </si>
  <si>
    <t>Odsekání zdiva z kamene nebo betonu plošné tl do 150 mm</t>
  </si>
  <si>
    <t>1756813881</t>
  </si>
  <si>
    <t>(17,0-1,3-4,0)*1,0-0,9*0,65*3+4,11*1,6                          "JV"</t>
  </si>
  <si>
    <t>(17,0-3,61+0,15*2)*2,0-1,35*1,5-0,9*0,65+5,0*2,7        "SZ"</t>
  </si>
  <si>
    <t>(11,45-3,61)*2,0-0,9*0,65+5,0*2,7                                 "SV"</t>
  </si>
  <si>
    <t>11,45*(2,0+1,0)/2-0,9*0,65*3                                         "JZ"</t>
  </si>
  <si>
    <t>92</t>
  </si>
  <si>
    <t>968062354</t>
  </si>
  <si>
    <t>Vybourání dřevěných rámů oken dvojitých včetně křídel pl do 1 m2</t>
  </si>
  <si>
    <t>891431161</t>
  </si>
  <si>
    <t>0,9*0,65*8</t>
  </si>
  <si>
    <t>Mezisoučet                                  "1.p.p."</t>
  </si>
  <si>
    <t>0,5*1,05*2</t>
  </si>
  <si>
    <t>Mezisoučet                                  "2.n.p."</t>
  </si>
  <si>
    <t>93</t>
  </si>
  <si>
    <t>968062355</t>
  </si>
  <si>
    <t>Vybourání dřevěných rámů oken dvojitých včetně křídel pl do 2 m2</t>
  </si>
  <si>
    <t>-435736539</t>
  </si>
  <si>
    <t>1,2*1,05*4</t>
  </si>
  <si>
    <t>0,8*1,65</t>
  </si>
  <si>
    <t>Mezisoučet                                    "1.n.p."</t>
  </si>
  <si>
    <t>1,2*1,05*5</t>
  </si>
  <si>
    <t>1,2*1,4*1</t>
  </si>
  <si>
    <t xml:space="preserve">Mezisoučet                                    "2.n.p." </t>
  </si>
  <si>
    <t>94</t>
  </si>
  <si>
    <t>968062356</t>
  </si>
  <si>
    <t>Vybourání dřevěných rámů oken dvojitých včetně křídel pl do 4 m2</t>
  </si>
  <si>
    <t>-1672885664</t>
  </si>
  <si>
    <t>2,0*1,65*4</t>
  </si>
  <si>
    <t>2,0*1,45*1</t>
  </si>
  <si>
    <t>Mezisoučet                                      "1.n.p."</t>
  </si>
  <si>
    <t xml:space="preserve">Mezisoučet                                      "2.n.p." </t>
  </si>
  <si>
    <t>95</t>
  </si>
  <si>
    <t>968062357</t>
  </si>
  <si>
    <t>Vybourání dřevěných rámů oken dvojitých včetně křídel pl přes 4 m2</t>
  </si>
  <si>
    <t>612736713</t>
  </si>
  <si>
    <t>2,7*1,65*1</t>
  </si>
  <si>
    <t>Mezisoučet                                    "2.n.p."</t>
  </si>
  <si>
    <t>96</t>
  </si>
  <si>
    <t>968062455</t>
  </si>
  <si>
    <t>Vybourání dřevěných dveřních zárubní pl do 2 m2</t>
  </si>
  <si>
    <t>-1630219994</t>
  </si>
  <si>
    <t>0,85*2,0*7</t>
  </si>
  <si>
    <t>Mezisoučet                              "1.p.p."</t>
  </si>
  <si>
    <t>0,65*2,0*6</t>
  </si>
  <si>
    <t>Mezisoučet                              "1.n.p."</t>
  </si>
  <si>
    <t>0,65*2,0*2</t>
  </si>
  <si>
    <t>0,85*2,0*6</t>
  </si>
  <si>
    <t>Mezisoučet                              "2.n.p."</t>
  </si>
  <si>
    <t>97</t>
  </si>
  <si>
    <t>968062456</t>
  </si>
  <si>
    <t>Vybourání dřevěných dveřních zárubní pl přes 2 m2</t>
  </si>
  <si>
    <t>-1153904315</t>
  </si>
  <si>
    <t>1,34*3,12</t>
  </si>
  <si>
    <t>1,35*2,57</t>
  </si>
  <si>
    <t>1,34*3,12+4,11*1,7</t>
  </si>
  <si>
    <t>98</t>
  </si>
  <si>
    <t>968072455</t>
  </si>
  <si>
    <t>Vybourání kovových dveřních zárubní pl do 2 m2</t>
  </si>
  <si>
    <t>741450667</t>
  </si>
  <si>
    <t>0,7*1,97*2</t>
  </si>
  <si>
    <t>0,8*1,97*1</t>
  </si>
  <si>
    <t>0,9*1,97*1</t>
  </si>
  <si>
    <t>99</t>
  </si>
  <si>
    <t>971033231</t>
  </si>
  <si>
    <t>Vybourání otvorů ve zdivu cihelném pl do 0,0225 m2 na MVC nebo MV tl do 150 mm</t>
  </si>
  <si>
    <t>-1404915748</t>
  </si>
  <si>
    <t>1+6+6</t>
  </si>
  <si>
    <t>971033251</t>
  </si>
  <si>
    <t>Vybourání otvorů ve zdivu cihelném pl do 0,0225 m2 na MVC nebo MV tl do 450 mm</t>
  </si>
  <si>
    <t>-703148017</t>
  </si>
  <si>
    <t>2+1</t>
  </si>
  <si>
    <t>101</t>
  </si>
  <si>
    <t>971033341</t>
  </si>
  <si>
    <t>Vybourání otvorů ve zdivu cihelném pl do 0,09 m2 na MVC nebo MV tl do 300 mm</t>
  </si>
  <si>
    <t>-960121413</t>
  </si>
  <si>
    <t>102</t>
  </si>
  <si>
    <t>971033351</t>
  </si>
  <si>
    <t>Vybourání otvorů ve zdivu cihelném pl do 0,09 m2 na MVC nebo MV tl do 450 mm</t>
  </si>
  <si>
    <t>-813084369</t>
  </si>
  <si>
    <t>1+1</t>
  </si>
  <si>
    <t>103</t>
  </si>
  <si>
    <t>971033451</t>
  </si>
  <si>
    <t>Vybourání otvorů ve zdivu cihelném pl do 0,25 m2 na MVC nebo MV tl do 450 mm</t>
  </si>
  <si>
    <t>-1142324820</t>
  </si>
  <si>
    <t>104</t>
  </si>
  <si>
    <t>971033641</t>
  </si>
  <si>
    <t>Vybourání otvorů ve zdivu cihelném pl do 4 m2 na MVC nebo MV tl do 300 mm</t>
  </si>
  <si>
    <t>1025810854</t>
  </si>
  <si>
    <t>0,7*2,0*0,3</t>
  </si>
  <si>
    <t>105</t>
  </si>
  <si>
    <t>971033651</t>
  </si>
  <si>
    <t>Vybourání otvorů ve zdivu cihelném pl do 4 m2 na MVC nebo MV tl do 600 mm</t>
  </si>
  <si>
    <t>1379435840</t>
  </si>
  <si>
    <t>0,8*2,4*0,45</t>
  </si>
  <si>
    <t>106</t>
  </si>
  <si>
    <t>972054241</t>
  </si>
  <si>
    <t>Vybourání otvorů v ŽB stropech nebo klenbách pl do 0,09 m2 tl do 150 mm</t>
  </si>
  <si>
    <t>-2048297656</t>
  </si>
  <si>
    <t>107</t>
  </si>
  <si>
    <t>974031387</t>
  </si>
  <si>
    <t>Vysekání rýh ve zdivu cihelném pro komínové nebo ventilační průduchy hl do 300 mm š do 300 mm</t>
  </si>
  <si>
    <t>1619327621</t>
  </si>
  <si>
    <t>2,6+3,45+3,45+2,0</t>
  </si>
  <si>
    <t>108</t>
  </si>
  <si>
    <t>974031389</t>
  </si>
  <si>
    <t>Vysekání rýh ve zdivu cihelném pro komínové nebo ventilační průduchy hl do 300 mm š do 450 mm</t>
  </si>
  <si>
    <t>1234905138</t>
  </si>
  <si>
    <t>(3,45+3,45)*2</t>
  </si>
  <si>
    <t>109</t>
  </si>
  <si>
    <t>976074131</t>
  </si>
  <si>
    <t>Vybourání kotevních želez ze zdiva cihelného na MC</t>
  </si>
  <si>
    <t>-1184902611</t>
  </si>
  <si>
    <t>110</t>
  </si>
  <si>
    <t>978059541</t>
  </si>
  <si>
    <t>Odsekání a odebrání obkladů stěn z vnitřních obkládaček plochy přes 1 m2</t>
  </si>
  <si>
    <t>1917956654</t>
  </si>
  <si>
    <t>(1,5+2,01+1,2+2,01+1,5+1,54+1,2+1,69+1,5+1,55+1,2+1,4)*2*2,0</t>
  </si>
  <si>
    <t>-(0,65*2,0*10+0,85*2,0)</t>
  </si>
  <si>
    <t>(1,5+1,4+0,9+1,4)*2*2,0</t>
  </si>
  <si>
    <t>-(0,65*2,0*2+0,7*2,0)</t>
  </si>
  <si>
    <t>(1,5+5,4+0,9+1,4+3,45+1,4)*2*2,0</t>
  </si>
  <si>
    <t>-(0,65*2,0*2+0,7*2,0+0,85*2,0*3)</t>
  </si>
  <si>
    <t>(3,525+1,4+0,9+1,4)*2*2,0</t>
  </si>
  <si>
    <t>-(0,65*2,0+0,7*2,0)</t>
  </si>
  <si>
    <t>111</t>
  </si>
  <si>
    <t>978059641</t>
  </si>
  <si>
    <t>Odsekání a odebrání obkladů stěn z vnějších obkládaček plochy přes 1 m2</t>
  </si>
  <si>
    <t>-1347004497</t>
  </si>
  <si>
    <t>997</t>
  </si>
  <si>
    <t>Přesun sutě</t>
  </si>
  <si>
    <t>112</t>
  </si>
  <si>
    <t>997013114</t>
  </si>
  <si>
    <t>Vnitrostaveništní doprava suti a vybouraných hmot pro budovy v do 15 m s použitím mechanizace</t>
  </si>
  <si>
    <t>1207664947</t>
  </si>
  <si>
    <t>113</t>
  </si>
  <si>
    <t>997013501</t>
  </si>
  <si>
    <t>Odvoz suti a vybouraných hmot na skládku nebo meziskládku do 1 km se složením</t>
  </si>
  <si>
    <t>-1157647080</t>
  </si>
  <si>
    <t>114</t>
  </si>
  <si>
    <t>997013509</t>
  </si>
  <si>
    <t>Příplatek k odvozu suti a vybouraných hmot na skládku ZKD 1 km přes 1 km</t>
  </si>
  <si>
    <t>1370372366</t>
  </si>
  <si>
    <t>255,319*20 'Přepočtené koeficientem množství</t>
  </si>
  <si>
    <t>115</t>
  </si>
  <si>
    <t>997013801</t>
  </si>
  <si>
    <t>Poplatek za uložení stavebního betonového odpadu na skládce (skládkovné)</t>
  </si>
  <si>
    <t>1960127118</t>
  </si>
  <si>
    <t>116</t>
  </si>
  <si>
    <t>997013803</t>
  </si>
  <si>
    <t>Poplatek za uložení stavebního odpadu z keramických materiálů na skládce (skládkovné)</t>
  </si>
  <si>
    <t>-428380309</t>
  </si>
  <si>
    <t>117</t>
  </si>
  <si>
    <t>997013805</t>
  </si>
  <si>
    <t>Poplatek za uložení stavebního odpadu z kovu na skládce (skládkovné)</t>
  </si>
  <si>
    <t>-1991175947</t>
  </si>
  <si>
    <t>118</t>
  </si>
  <si>
    <t>997013811</t>
  </si>
  <si>
    <t>Poplatek za uložení stavebního dřevěného odpadu na skládce (skládkovné)</t>
  </si>
  <si>
    <t>1163346827</t>
  </si>
  <si>
    <t>119</t>
  </si>
  <si>
    <t>997013813</t>
  </si>
  <si>
    <t>Poplatek za uložení stavebního odpadu z plastických hmot na skládce (skládkovné)</t>
  </si>
  <si>
    <t>-330062765</t>
  </si>
  <si>
    <t>998</t>
  </si>
  <si>
    <t>Přesun hmot</t>
  </si>
  <si>
    <t>120</t>
  </si>
  <si>
    <t>998017003</t>
  </si>
  <si>
    <t>Přesun hmot s omezením mechanizace pro budovy v do 24 m</t>
  </si>
  <si>
    <t>-212322553</t>
  </si>
  <si>
    <t>PSV</t>
  </si>
  <si>
    <t>Práce a dodávky PSV</t>
  </si>
  <si>
    <t>711</t>
  </si>
  <si>
    <t>Izolace proti vodě, vlhkosti a plynům</t>
  </si>
  <si>
    <t>121</t>
  </si>
  <si>
    <t>711111001</t>
  </si>
  <si>
    <t>Provedení izolace proti zemní vlhkosti vodorovné za studena nátěrem penetračním</t>
  </si>
  <si>
    <t>-1221014141</t>
  </si>
  <si>
    <t>122</t>
  </si>
  <si>
    <t>711112001</t>
  </si>
  <si>
    <t>Provedení izolace proti zemní vlhkosti svislé za studena nátěrem penetračním</t>
  </si>
  <si>
    <t>1378617777</t>
  </si>
  <si>
    <t>123</t>
  </si>
  <si>
    <t>111631500</t>
  </si>
  <si>
    <t>lak asfaltový ALP/9 bal 9 kg</t>
  </si>
  <si>
    <t>-1986197449</t>
  </si>
  <si>
    <t>fig1*0,00030</t>
  </si>
  <si>
    <t>fig10*0,00035</t>
  </si>
  <si>
    <t>fig11*0,00035</t>
  </si>
  <si>
    <t>124</t>
  </si>
  <si>
    <t>711113119</t>
  </si>
  <si>
    <t xml:space="preserve">Izolace proti zemní vlhkosti vodorovná těsnicí stěrkou a páskou </t>
  </si>
  <si>
    <t>600490414</t>
  </si>
  <si>
    <t>125</t>
  </si>
  <si>
    <t>711113129</t>
  </si>
  <si>
    <t xml:space="preserve">Izolace proti zemní vlhkosti svislá těsnicí stěrkou a páskou </t>
  </si>
  <si>
    <t>279398434</t>
  </si>
  <si>
    <t>(1,5+3,24)*2*2,0                                                 "103"</t>
  </si>
  <si>
    <t>(1,2+1,4)*2*2,0                                                   "103"</t>
  </si>
  <si>
    <t>(1,2+1,69)*2*2,0                                                 "104"</t>
  </si>
  <si>
    <t>(1,5+1,875+1,5+2,25)*2*2,0                                   "113"</t>
  </si>
  <si>
    <t>(0,9+1,575)*2*2,0                                                   "113"</t>
  </si>
  <si>
    <t>(0,9+2,525)*2*2,0                                                   "114"</t>
  </si>
  <si>
    <t>(1,5+3,41)*2*2,0                                                 "203"</t>
  </si>
  <si>
    <t>(0,9+1,6)*2*2,0                                                   "203"</t>
  </si>
  <si>
    <t>(1,2+1,69)*2*2,0                                                 "204"</t>
  </si>
  <si>
    <t>(1,5+1,875+1,5+2,25)*2*2,0                                   "212"</t>
  </si>
  <si>
    <t>(0,9+1,575)*2*2,0                                                   "212"</t>
  </si>
  <si>
    <t>(0,9+2,525)*2*2,0                                                   "213"</t>
  </si>
  <si>
    <t>(2,35+3,255+0,9)*2*2,0                                        "303"</t>
  </si>
  <si>
    <t>(2,45+3,255+0,9)*2*2,0                                        "308"</t>
  </si>
  <si>
    <t>126</t>
  </si>
  <si>
    <t>711141559</t>
  </si>
  <si>
    <t>Provedení izolace proti zemní vlhkosti pásy přitavením vodorovné NAIP</t>
  </si>
  <si>
    <t>-259791101</t>
  </si>
  <si>
    <t>127</t>
  </si>
  <si>
    <t>711142559</t>
  </si>
  <si>
    <t>Provedení izolace proti zemní vlhkosti pásy přitavením svislé NAIP</t>
  </si>
  <si>
    <t>-657021081</t>
  </si>
  <si>
    <t>128</t>
  </si>
  <si>
    <t>628560000</t>
  </si>
  <si>
    <t>pás asfaltovaný modifikovaný SBS s AL vložkou</t>
  </si>
  <si>
    <t>545962429</t>
  </si>
  <si>
    <t>fig1*1,15</t>
  </si>
  <si>
    <t>fig10*1,20</t>
  </si>
  <si>
    <t>fig11*1,20</t>
  </si>
  <si>
    <t>129</t>
  </si>
  <si>
    <t>711161307</t>
  </si>
  <si>
    <t>Izolace proti zemní vlhkosti stěn foliemi nopovými pro běžné podmínky  tl. 0,5 mm šířky 1,5 m</t>
  </si>
  <si>
    <t>-2075234915</t>
  </si>
  <si>
    <t>17,0*(3,0-1,0)                                                     "JV"</t>
  </si>
  <si>
    <t>(17,0-3,61+0,15*2)*(3,0-2,0)+5,0*(3,0-2,0)         "SZ"</t>
  </si>
  <si>
    <t>(11,45-3,61)*(3,0-2,0)+5,0*(3,0-2,0)                   "SV"</t>
  </si>
  <si>
    <t>11,45*(3,0-(2,0+1,0)/2)                                      "JZ"</t>
  </si>
  <si>
    <t>130</t>
  </si>
  <si>
    <t>998711103</t>
  </si>
  <si>
    <t>Přesun hmot tonážní pro izolace proti vodě, vlhkosti a plynům v objektech výšky do 60 m</t>
  </si>
  <si>
    <t>1556792915</t>
  </si>
  <si>
    <t>713</t>
  </si>
  <si>
    <t>Izolace tepelné</t>
  </si>
  <si>
    <t>131</t>
  </si>
  <si>
    <t>713121111</t>
  </si>
  <si>
    <t>Montáž izolace tepelné podlah volně kladenými rohožemi, pásy, dílci, deskami 1 vrstva</t>
  </si>
  <si>
    <t>92598539</t>
  </si>
  <si>
    <t>132</t>
  </si>
  <si>
    <t>631514350</t>
  </si>
  <si>
    <t>deska minerální normální izolační  N tl.25 mm</t>
  </si>
  <si>
    <t>-1483449959</t>
  </si>
  <si>
    <t>fig4*1,02</t>
  </si>
  <si>
    <t>133</t>
  </si>
  <si>
    <t>631514360</t>
  </si>
  <si>
    <t>deska minerální normální izolační  N tl.40 mm</t>
  </si>
  <si>
    <t>125813123</t>
  </si>
  <si>
    <t>fig3*1,02</t>
  </si>
  <si>
    <t>134</t>
  </si>
  <si>
    <t>713121121</t>
  </si>
  <si>
    <t>Montáž izolace tepelné podlah volně kladenými rohožemi, pásy, dílci, deskami 2 vrstvy</t>
  </si>
  <si>
    <t>-261558749</t>
  </si>
  <si>
    <t>135</t>
  </si>
  <si>
    <t>283764170</t>
  </si>
  <si>
    <t>deska z extrudovaného polystyrénu  XPS 300 SF 50 mm</t>
  </si>
  <si>
    <t>969078060</t>
  </si>
  <si>
    <t>fig1*2*1,02</t>
  </si>
  <si>
    <t>136</t>
  </si>
  <si>
    <t>283723020</t>
  </si>
  <si>
    <t>deska z pěnového polystyrenu EPS 100 S 1000 x 500 x 30 mm</t>
  </si>
  <si>
    <t>878633254</t>
  </si>
  <si>
    <t>fig2*1,02</t>
  </si>
  <si>
    <t>137</t>
  </si>
  <si>
    <t>-742287259</t>
  </si>
  <si>
    <t>138</t>
  </si>
  <si>
    <t>713121211</t>
  </si>
  <si>
    <t>Montáž izolace tepelné podlah volně kladenými okrajovými pásky</t>
  </si>
  <si>
    <t>-2116293800</t>
  </si>
  <si>
    <t>139</t>
  </si>
  <si>
    <t>283550120</t>
  </si>
  <si>
    <t>páska dilatační s fólií pro podlahové systémy DP 10/100 bal. 50 m</t>
  </si>
  <si>
    <t>1886220204</t>
  </si>
  <si>
    <t>140</t>
  </si>
  <si>
    <t>713131145</t>
  </si>
  <si>
    <t>Montáž izolace tepelné stěn a základů lepením bodově rohoží, pásů, dílců, desek</t>
  </si>
  <si>
    <t>743712537</t>
  </si>
  <si>
    <t>17,0*(2,75-1,0)                                                       "JV"</t>
  </si>
  <si>
    <t>(17,0-3,61+0,15*2)*(2,75-2,0)+5,0*(2,75-2,0)         "SZ"</t>
  </si>
  <si>
    <t>(11,45-3,61)*(2,75-2,0)+5,0*(2,75-2,0)                   "SV"</t>
  </si>
  <si>
    <t>11,45*(2,75-(2,0+1,0)/2)                                        "JZ"</t>
  </si>
  <si>
    <t>141</t>
  </si>
  <si>
    <t>283764230</t>
  </si>
  <si>
    <t>deska z extrudovaného polystyrénu  XPS 300 SF 120 mm</t>
  </si>
  <si>
    <t>2022497595</t>
  </si>
  <si>
    <t>fig10*1,02</t>
  </si>
  <si>
    <t>fig11*1,02</t>
  </si>
  <si>
    <t>142</t>
  </si>
  <si>
    <t>713191132</t>
  </si>
  <si>
    <t>Montáž izolace tepelné podlah, stropů vrchem nebo střech překrytí separační fólií z PE</t>
  </si>
  <si>
    <t>-776007896</t>
  </si>
  <si>
    <t>143</t>
  </si>
  <si>
    <t>283231500</t>
  </si>
  <si>
    <t>fólie separační PE bal. 100 m2</t>
  </si>
  <si>
    <t>1494890270</t>
  </si>
  <si>
    <t>fig1*1,1</t>
  </si>
  <si>
    <t>fig2*1,1</t>
  </si>
  <si>
    <t>fig3*1,1</t>
  </si>
  <si>
    <t>144</t>
  </si>
  <si>
    <t>998713103</t>
  </si>
  <si>
    <t>Přesun hmot tonážní pro izolace tepelné v objektech v do 24 m</t>
  </si>
  <si>
    <t>1561278792</t>
  </si>
  <si>
    <t>Zdravotechnika</t>
  </si>
  <si>
    <t>145</t>
  </si>
  <si>
    <t>999960001</t>
  </si>
  <si>
    <t>ZTI</t>
  </si>
  <si>
    <t>kpl</t>
  </si>
  <si>
    <t>1175440849</t>
  </si>
  <si>
    <t>Ústřední vytápění</t>
  </si>
  <si>
    <t>146</t>
  </si>
  <si>
    <t>999960002</t>
  </si>
  <si>
    <t>UT</t>
  </si>
  <si>
    <t>-629236253</t>
  </si>
  <si>
    <t>762</t>
  </si>
  <si>
    <t>Konstrukce tesařské</t>
  </si>
  <si>
    <t>147</t>
  </si>
  <si>
    <t>762083121</t>
  </si>
  <si>
    <t>Impregnace řeziva proti dřevokaznému hmyzu, houbám a plísním máčením třída ohrožení 1 a 2</t>
  </si>
  <si>
    <t>-732527297</t>
  </si>
  <si>
    <t>fig31*3*0,06*0,04</t>
  </si>
  <si>
    <t>fig31*1,2*0,06*0,04</t>
  </si>
  <si>
    <t>fig4*3*0,06*0,13*2</t>
  </si>
  <si>
    <t>148</t>
  </si>
  <si>
    <t>762331934</t>
  </si>
  <si>
    <t>Vyřezání části střešní vazby průřezové plochy řeziva do 288 cm2 délky přes 8 m</t>
  </si>
  <si>
    <t>452932392</t>
  </si>
  <si>
    <t>9,9                                                 "nárožní krokev 140/180"</t>
  </si>
  <si>
    <t>149</t>
  </si>
  <si>
    <t>762332923</t>
  </si>
  <si>
    <t>Doplnění části střešní vazby z hranolů průřezové plochy do 288 cm2 včetně materiálu</t>
  </si>
  <si>
    <t>968973160</t>
  </si>
  <si>
    <t>150</t>
  </si>
  <si>
    <t>762341811</t>
  </si>
  <si>
    <t>Demontáž bednění střech z prken</t>
  </si>
  <si>
    <t>-712347328</t>
  </si>
  <si>
    <t>(17,9+5,55)/2*7,75*2</t>
  </si>
  <si>
    <t>12,35*7,75/2*2</t>
  </si>
  <si>
    <t>151</t>
  </si>
  <si>
    <t>762342216</t>
  </si>
  <si>
    <t>Montáž laťování na střechách jednoduchých sklonu do 60° osové vzdálenosti do 600 mm</t>
  </si>
  <si>
    <t>-1713087080</t>
  </si>
  <si>
    <t>152</t>
  </si>
  <si>
    <t>762342441</t>
  </si>
  <si>
    <t>Montáž lišt trojúhelníkových nebo kontralatí na střechách sklonu do 60°</t>
  </si>
  <si>
    <t>-925895410</t>
  </si>
  <si>
    <t>fig31*1,2</t>
  </si>
  <si>
    <t>153</t>
  </si>
  <si>
    <t>762395000</t>
  </si>
  <si>
    <t>Spojovací prostředky pro montáž krovu, bednění, laťování, světlíky, klíny</t>
  </si>
  <si>
    <t>-1244064622</t>
  </si>
  <si>
    <t>154</t>
  </si>
  <si>
    <t>605141120</t>
  </si>
  <si>
    <t>řezivo jehličnaté,střešní latě surové dl 4 - 5 m</t>
  </si>
  <si>
    <t>495739718</t>
  </si>
  <si>
    <t>fig31*3*0,06*0,04*1,1</t>
  </si>
  <si>
    <t>fig31*1,2*0,06*0,04*1,1</t>
  </si>
  <si>
    <t>155</t>
  </si>
  <si>
    <t>762511173</t>
  </si>
  <si>
    <t>Podlahové kce podkladové dvouvrstvé z desek tl 2x12 mm na sraz šroubovaných</t>
  </si>
  <si>
    <t>-2145457756</t>
  </si>
  <si>
    <t>156</t>
  </si>
  <si>
    <t>762511266</t>
  </si>
  <si>
    <t>Podlahové kce podkladové z desek OSB tl 22 mm nebroušených na pero a drážku šroubovaných</t>
  </si>
  <si>
    <t>-1234650193</t>
  </si>
  <si>
    <t>157</t>
  </si>
  <si>
    <t>762522811</t>
  </si>
  <si>
    <t>Demontáž podlah s polštáři z prken tloušťky do 32 mm</t>
  </si>
  <si>
    <t>237479905</t>
  </si>
  <si>
    <t>3,31+2,41+2,31+2,03+7,59+3,68+10,46+7,47+21,8+19,13+22,59+25,03+4,91+2,48+1,4+4,16</t>
  </si>
  <si>
    <t>8,66+1,4+4,91+18,53+22,2+25,09+22,59+18,67+4,91+1,4+8,66</t>
  </si>
  <si>
    <t>158</t>
  </si>
  <si>
    <t>762526110</t>
  </si>
  <si>
    <t>Položení polštáře pod podlahy při osové vzdálenosti 65 cm</t>
  </si>
  <si>
    <t>1843595741</t>
  </si>
  <si>
    <t>fig4*3</t>
  </si>
  <si>
    <t>159</t>
  </si>
  <si>
    <t>762595001</t>
  </si>
  <si>
    <t>Spojovací prostředky pro položení dřevěných podlah a zakrytí kanálů</t>
  </si>
  <si>
    <t>-910158133</t>
  </si>
  <si>
    <t>160</t>
  </si>
  <si>
    <t>605120010</t>
  </si>
  <si>
    <t>řezivo jehličnaté hranol jakost I do 120 cm2</t>
  </si>
  <si>
    <t>979577160</t>
  </si>
  <si>
    <t>fig4*3*0,06*0,13*2*1,10</t>
  </si>
  <si>
    <t>161</t>
  </si>
  <si>
    <t>762841812</t>
  </si>
  <si>
    <t>Demontáž podbíjení obkladů stropů a střech sklonu do 60° z hrubých prken s omítkou</t>
  </si>
  <si>
    <t>-1070741582</t>
  </si>
  <si>
    <t>2,6*(3,3+3,0)</t>
  </si>
  <si>
    <t>Mezisoučet                                 "3.n.p."</t>
  </si>
  <si>
    <t>162</t>
  </si>
  <si>
    <t>998762103</t>
  </si>
  <si>
    <t>Přesun hmot tonážní pro kce tesařské v objektech v do 24 m</t>
  </si>
  <si>
    <t>2029822613</t>
  </si>
  <si>
    <t>763</t>
  </si>
  <si>
    <t>Konstrukce suché výstavby</t>
  </si>
  <si>
    <t>163</t>
  </si>
  <si>
    <t>763111316</t>
  </si>
  <si>
    <t>SDK příčka tl 125 mm profil CW+UW 100 desky 1xA 12,5 TI 80 mm EI 30 Rw 48 dB</t>
  </si>
  <si>
    <t>-80217636</t>
  </si>
  <si>
    <t>(1,645+3,6-0,6+1,7)*2,4+(2,0+2,0)*(2,4+1,0)/2</t>
  </si>
  <si>
    <t>(1,645+3,6+1,7)*2,4+(2,0+2,0)*(2,4+1,0)/2</t>
  </si>
  <si>
    <t>164</t>
  </si>
  <si>
    <t>763111333</t>
  </si>
  <si>
    <t>SDK příčka tl 100 mm profil CW+UW 75 desky 1xH2 12,5 TI 60 mm EI 30 Rw 45 dB</t>
  </si>
  <si>
    <t>-257545076</t>
  </si>
  <si>
    <t>(0,9+0,9)*2,4</t>
  </si>
  <si>
    <t>165</t>
  </si>
  <si>
    <t>763111336</t>
  </si>
  <si>
    <t>SDK příčka tl 125 mm profil CW+UW 100 desky 1xH2 12,5 TI 80 mm EI 30 Rw 48 dB</t>
  </si>
  <si>
    <t>-13238882</t>
  </si>
  <si>
    <t>(2,35+1,38)*2,4+(3,38-1,38)*(2,4+1,0)/2</t>
  </si>
  <si>
    <t>(2,45+1,38)*2,4+(3,38-1,38)*(2,4+1,0)/2</t>
  </si>
  <si>
    <t>166</t>
  </si>
  <si>
    <t>763111717</t>
  </si>
  <si>
    <t>SDK příčka základní penetrační nátěr</t>
  </si>
  <si>
    <t>1423695614</t>
  </si>
  <si>
    <t>167</t>
  </si>
  <si>
    <t>763121441</t>
  </si>
  <si>
    <t>SDK stěna předsazená tl 65 mm profil CW+UW 50 deska 1xDF 15 TI 40 mm 50 kg/m3 EI 30</t>
  </si>
  <si>
    <t>-1242917820</t>
  </si>
  <si>
    <t>((5,255+0,125+3,64+0,125+5,255+3,7+0,125+5,025)*2-(0,125+2,35+3,4+2,45+0,125))*1,0</t>
  </si>
  <si>
    <t>168</t>
  </si>
  <si>
    <t>763121445</t>
  </si>
  <si>
    <t>SDK stěna předsazená tl 65 mm profil CW+UW 50 deska 1xH2DF 15 TI 40 mm 50 kg/m3 EI 30</t>
  </si>
  <si>
    <t>161768403</t>
  </si>
  <si>
    <t>(2,35+0,125+2,45+0,125)*1,0</t>
  </si>
  <si>
    <t>169</t>
  </si>
  <si>
    <t>763121714</t>
  </si>
  <si>
    <t>SDK stěna předsazená základní penetrační nátěr</t>
  </si>
  <si>
    <t>1010196183</t>
  </si>
  <si>
    <t>170</t>
  </si>
  <si>
    <t>763131411</t>
  </si>
  <si>
    <t>SDK podhled desky 1xA 12,5 bez TI dvouvrstvá spodní kce profil CD+UD</t>
  </si>
  <si>
    <t>1326863524</t>
  </si>
  <si>
    <t xml:space="preserve">8,88+1,025*1,2                                                   "102,111"    </t>
  </si>
  <si>
    <t>Mezisoučet                                         "1.n.p."</t>
  </si>
  <si>
    <t>8,94+1,025*1,2                                                  "202,210"</t>
  </si>
  <si>
    <t>Mezisoučet                                         "2.n.p."</t>
  </si>
  <si>
    <t>171</t>
  </si>
  <si>
    <t>763131451</t>
  </si>
  <si>
    <t>SDK podhled deska 1xH2 12,5 bez TI dvouvrstvá spodní kce profil CD+UD</t>
  </si>
  <si>
    <t>-871004714</t>
  </si>
  <si>
    <t xml:space="preserve">8,88+6,77+2,02+1,025*1,2+7,78+2,27          "102,103,104,111,113,114"    </t>
  </si>
  <si>
    <t>8,94+6,62+2,02+1,025*1,2+7,78+2,27          "202,203,204,210,212,213"</t>
  </si>
  <si>
    <t>172</t>
  </si>
  <si>
    <t>763131714</t>
  </si>
  <si>
    <t>SDK podhled základní penetrační nátěr</t>
  </si>
  <si>
    <t>-1277712801</t>
  </si>
  <si>
    <t>173</t>
  </si>
  <si>
    <t>763131751</t>
  </si>
  <si>
    <t>Montáž parotěsné zábrany do SDK podhledu</t>
  </si>
  <si>
    <t>533244788</t>
  </si>
  <si>
    <t>174</t>
  </si>
  <si>
    <t>283292820</t>
  </si>
  <si>
    <t>folie parotěsná  N Al Speciál 170 g/m2</t>
  </si>
  <si>
    <t>-545244603</t>
  </si>
  <si>
    <t>fig48*1,1</t>
  </si>
  <si>
    <t>fig49*1,1</t>
  </si>
  <si>
    <t>175</t>
  </si>
  <si>
    <t>283292970</t>
  </si>
  <si>
    <t>páska spojovací oboustranně lepící  SP1 1x15 mm</t>
  </si>
  <si>
    <t>-295702273</t>
  </si>
  <si>
    <t>176</t>
  </si>
  <si>
    <t>763161722</t>
  </si>
  <si>
    <t>SDK podkroví deska 1xDF 15 TI 200 mm dvouvrstvá spodní kce profil CD+UD REI 30</t>
  </si>
  <si>
    <t>1743446664</t>
  </si>
  <si>
    <t>(0,85+5,255+0,125+3,64+0,125+5,255+0,85)*(3,65+4,8+3,65)</t>
  </si>
  <si>
    <t>-(0,125+2,35+2,45+0,125)*(1,4+2,5)</t>
  </si>
  <si>
    <t>177</t>
  </si>
  <si>
    <t>7631617221</t>
  </si>
  <si>
    <t>SDK podkroví deska 1xH2DF 15 TI 200 mm dvouvrstvá spodní kce profil CD+UD REI 30</t>
  </si>
  <si>
    <t>1650554599</t>
  </si>
  <si>
    <t>(0,125+2,35+2,45+0,125)*(1,4+2,5)</t>
  </si>
  <si>
    <t>178</t>
  </si>
  <si>
    <t>763161791</t>
  </si>
  <si>
    <t>Příplatek k cenám podkroví za dalších 10 mm tepelné izolace</t>
  </si>
  <si>
    <t>1946804808</t>
  </si>
  <si>
    <t>fig48*12</t>
  </si>
  <si>
    <t>fig49*12</t>
  </si>
  <si>
    <t>179</t>
  </si>
  <si>
    <t>763164651</t>
  </si>
  <si>
    <t>SDK obklad kovových kcí tvaru U š přes 1,2 m desky 1xA 12,5</t>
  </si>
  <si>
    <t>-295896985</t>
  </si>
  <si>
    <t>(0,35+0,75+0,35)*4,0*2</t>
  </si>
  <si>
    <t xml:space="preserve">Mezisoučet                             "obklad VZT" </t>
  </si>
  <si>
    <t>180</t>
  </si>
  <si>
    <t>763182411</t>
  </si>
  <si>
    <t>SDK opláštění obvodu střešního okna z desek a UA profilů hloubky do 0,5 m</t>
  </si>
  <si>
    <t>120322099</t>
  </si>
  <si>
    <t>(0,8+1,4)*2*14</t>
  </si>
  <si>
    <t>181</t>
  </si>
  <si>
    <t>998763303</t>
  </si>
  <si>
    <t>Přesun hmot tonážní pro sádrokartonové konstrukce v objektech v do 24 m</t>
  </si>
  <si>
    <t>-1688574515</t>
  </si>
  <si>
    <t>764</t>
  </si>
  <si>
    <t>Konstrukce klempířské</t>
  </si>
  <si>
    <t>182</t>
  </si>
  <si>
    <t>764002821</t>
  </si>
  <si>
    <t>Demontáž střešního výlezu do suti</t>
  </si>
  <si>
    <t>-1374436116</t>
  </si>
  <si>
    <t>183</t>
  </si>
  <si>
    <t>764002831</t>
  </si>
  <si>
    <t>Demontáž sněhového zachytávače do suti</t>
  </si>
  <si>
    <t>-1056878730</t>
  </si>
  <si>
    <t>(16,0+11,0)*2</t>
  </si>
  <si>
    <t>184</t>
  </si>
  <si>
    <t>764002851</t>
  </si>
  <si>
    <t>Demontáž oplechování parapetů do suti</t>
  </si>
  <si>
    <t>-1779462639</t>
  </si>
  <si>
    <t>0,55*4</t>
  </si>
  <si>
    <t>1,25*4</t>
  </si>
  <si>
    <t>0,85*1</t>
  </si>
  <si>
    <t>2,05*9</t>
  </si>
  <si>
    <t>2,75*1</t>
  </si>
  <si>
    <t>1,05*1</t>
  </si>
  <si>
    <t>1,25*2</t>
  </si>
  <si>
    <t>2,05*1</t>
  </si>
  <si>
    <t>4,15*1</t>
  </si>
  <si>
    <t>185</t>
  </si>
  <si>
    <t>764004821</t>
  </si>
  <si>
    <t>Demontáž nástřešního žlabu do suti</t>
  </si>
  <si>
    <t>587067724</t>
  </si>
  <si>
    <t>(17,9+12,35)*2</t>
  </si>
  <si>
    <t>186</t>
  </si>
  <si>
    <t>764004861</t>
  </si>
  <si>
    <t>Demontáž svodu do suti</t>
  </si>
  <si>
    <t>882834103</t>
  </si>
  <si>
    <t>10,0*4</t>
  </si>
  <si>
    <t>187</t>
  </si>
  <si>
    <t>764021447</t>
  </si>
  <si>
    <t>Podkladní plech z Al plechu pod falcované tašky</t>
  </si>
  <si>
    <t>-1255262439</t>
  </si>
  <si>
    <t>188</t>
  </si>
  <si>
    <t>764121443</t>
  </si>
  <si>
    <t>Krytina střechy rovné ze šablon z Al plechu do 4 ks/m2 sklonu do 60°</t>
  </si>
  <si>
    <t>-896430154</t>
  </si>
  <si>
    <t>189</t>
  </si>
  <si>
    <t>7641214811</t>
  </si>
  <si>
    <t>Krytina železobetonových desek z Al plechu</t>
  </si>
  <si>
    <t>-1507935886</t>
  </si>
  <si>
    <t>6,8*1,5                                         "markýza JV"</t>
  </si>
  <si>
    <t xml:space="preserve">2,9*0,7                                         "markýza SZ" </t>
  </si>
  <si>
    <t>3,8*1,3*2/3*2                                  "střílny"</t>
  </si>
  <si>
    <t>190</t>
  </si>
  <si>
    <t>764221408</t>
  </si>
  <si>
    <t>Oplechování větraného hřebene z Al plechu z hřebenáčů</t>
  </si>
  <si>
    <t>-1588442084</t>
  </si>
  <si>
    <t>5,55</t>
  </si>
  <si>
    <t>191</t>
  </si>
  <si>
    <t>764221438</t>
  </si>
  <si>
    <t>Oplechování větraného nároží z Al plechu z hřebenáčů</t>
  </si>
  <si>
    <t>427962732</t>
  </si>
  <si>
    <t>9,9*4</t>
  </si>
  <si>
    <t>192</t>
  </si>
  <si>
    <t>764222403</t>
  </si>
  <si>
    <t>Oplechování štítu závětrnou lištou z Al plechu rš 250 mm</t>
  </si>
  <si>
    <t>-1526958070</t>
  </si>
  <si>
    <t>1,2*2                                         "markýza JV"</t>
  </si>
  <si>
    <t xml:space="preserve">0,5*2                                         "markýza SZ" </t>
  </si>
  <si>
    <t>193</t>
  </si>
  <si>
    <t>764222432</t>
  </si>
  <si>
    <t>Oplechování rovné okapové hrany z Al plechu rš 200 mm</t>
  </si>
  <si>
    <t>-1738576814</t>
  </si>
  <si>
    <t>194</t>
  </si>
  <si>
    <t>764223451</t>
  </si>
  <si>
    <t>Střešní výlez pro krytinu prejzovou nebo vlnitou z Al plechu</t>
  </si>
  <si>
    <t>-1285200817</t>
  </si>
  <si>
    <t>195</t>
  </si>
  <si>
    <t>764223458</t>
  </si>
  <si>
    <t>Sněhový hák krytiny z Al plechu pro falcované tašky, šindele nebo šablony</t>
  </si>
  <si>
    <t>-1855430566</t>
  </si>
  <si>
    <t>fig31*3,0+0,647                                                  "3 kusy/m2"</t>
  </si>
  <si>
    <t>196</t>
  </si>
  <si>
    <t>764226445</t>
  </si>
  <si>
    <t>Oplechování parapetů rovných celoplošně lepené z Al plechu rš 400 mm</t>
  </si>
  <si>
    <t>1684072834</t>
  </si>
  <si>
    <t>197</t>
  </si>
  <si>
    <t>764325422</t>
  </si>
  <si>
    <t>Lemování trub, konzol nebo držáků z Al plechu střech s krytinou skládanou průměru do 100 mm</t>
  </si>
  <si>
    <t>1067298601</t>
  </si>
  <si>
    <t>4                                                        "ZTI"</t>
  </si>
  <si>
    <t>198</t>
  </si>
  <si>
    <t>553510880</t>
  </si>
  <si>
    <t>prostupové tašky DN 100</t>
  </si>
  <si>
    <t>87627868</t>
  </si>
  <si>
    <t>199</t>
  </si>
  <si>
    <t>553510890</t>
  </si>
  <si>
    <t>nástavec odvětrání DN 100</t>
  </si>
  <si>
    <t>543771102</t>
  </si>
  <si>
    <t>200</t>
  </si>
  <si>
    <t>764326424</t>
  </si>
  <si>
    <t>Lemování ventilačních nástavců z Al plechu na skládané krytině průměru do 200 mm</t>
  </si>
  <si>
    <t>1892994533</t>
  </si>
  <si>
    <t>1                                                           "VZT"</t>
  </si>
  <si>
    <t>201</t>
  </si>
  <si>
    <t>764523407</t>
  </si>
  <si>
    <t>Žlaby nadokapní (nástřešní ) oblého tvaru včetně háků, čel a hrdel z Al plechu rš 670 mm</t>
  </si>
  <si>
    <t>1207538071</t>
  </si>
  <si>
    <t>202</t>
  </si>
  <si>
    <t>764523427</t>
  </si>
  <si>
    <t>Příplatek k cenám nadokapního žlabu za provedení rohu nebo koutu  z Al plechu rš 670 mm</t>
  </si>
  <si>
    <t>1196155082</t>
  </si>
  <si>
    <t>203</t>
  </si>
  <si>
    <t>764528422</t>
  </si>
  <si>
    <t>Svody kruhové včetně objímek, kolen, odskoků z Al plechu průměru 100 mm</t>
  </si>
  <si>
    <t>293402660</t>
  </si>
  <si>
    <t>204</t>
  </si>
  <si>
    <t>998764103</t>
  </si>
  <si>
    <t>Přesun hmot tonážní pro konstrukce klempířské v objektech v do 24 m</t>
  </si>
  <si>
    <t>676992731</t>
  </si>
  <si>
    <t>765</t>
  </si>
  <si>
    <t>Krytina skládaná</t>
  </si>
  <si>
    <t>205</t>
  </si>
  <si>
    <t>765151801</t>
  </si>
  <si>
    <t>Demontáž krytiny bitumenové ze šindelů do suti</t>
  </si>
  <si>
    <t>-517876643</t>
  </si>
  <si>
    <t>206</t>
  </si>
  <si>
    <t>765151805</t>
  </si>
  <si>
    <t>Demontáž hřebene nebo nároží krytiny bitumenové ze šindelů do suti</t>
  </si>
  <si>
    <t>1267211695</t>
  </si>
  <si>
    <t>5,55+9,9*4</t>
  </si>
  <si>
    <t>207</t>
  </si>
  <si>
    <t>765151811</t>
  </si>
  <si>
    <t>Příplatek k cenám demontáže bitumenové  krytiny ze šindelů za sklon přes 30°</t>
  </si>
  <si>
    <t>-1374207900</t>
  </si>
  <si>
    <t>208</t>
  </si>
  <si>
    <t>765151815</t>
  </si>
  <si>
    <t>Příplatek k cenám demontáže hřebene bitumenové  krytiny ze šindelů za sklon přes 30°</t>
  </si>
  <si>
    <t>426263935</t>
  </si>
  <si>
    <t>209</t>
  </si>
  <si>
    <t>765191013</t>
  </si>
  <si>
    <t>Montáž pojistné hydroizolační fólie kladené přes 20° volně na bednění nebo tepelnou izolaci</t>
  </si>
  <si>
    <t>-1357549144</t>
  </si>
  <si>
    <t>210</t>
  </si>
  <si>
    <t>283292931</t>
  </si>
  <si>
    <t xml:space="preserve">membrána podstřešní  135 g/m2, barva černá </t>
  </si>
  <si>
    <t>489886020</t>
  </si>
  <si>
    <t>fig31*1,15</t>
  </si>
  <si>
    <t>211</t>
  </si>
  <si>
    <t>765191091</t>
  </si>
  <si>
    <t>Příplatek k cenám montáže pojistné hydroizolační fólie za sklon přes 30°</t>
  </si>
  <si>
    <t>967738282</t>
  </si>
  <si>
    <t>212</t>
  </si>
  <si>
    <t>998765103</t>
  </si>
  <si>
    <t>Přesun hmot tonážní pro krytiny skládané v objektech v do 24 m</t>
  </si>
  <si>
    <t>1228224876</t>
  </si>
  <si>
    <t>766</t>
  </si>
  <si>
    <t>Konstrukce truhlářské</t>
  </si>
  <si>
    <t>213</t>
  </si>
  <si>
    <t>766231113</t>
  </si>
  <si>
    <t>Montáž sklápěcích půdních schodů</t>
  </si>
  <si>
    <t>1664926179</t>
  </si>
  <si>
    <t>214</t>
  </si>
  <si>
    <t>612331680</t>
  </si>
  <si>
    <t>schody skládací protipožární s dřevěným mechanismem, pro výšku max. 2100,12 schodnic 4016 Lux El 15TI, 120 x 70 cm</t>
  </si>
  <si>
    <t>71707589</t>
  </si>
  <si>
    <t>215</t>
  </si>
  <si>
    <t>766621211</t>
  </si>
  <si>
    <t>Montáž dřevěných oken plochy přes 1 m2 otevíravých výšky do 1,5 m s rámem do zdiva</t>
  </si>
  <si>
    <t>-21144295</t>
  </si>
  <si>
    <t>1,14*1,05*4                                 "103"</t>
  </si>
  <si>
    <t>1,2*1,05*4                                   "104"</t>
  </si>
  <si>
    <t>1,2*1,4*2                                     "109"</t>
  </si>
  <si>
    <t>2,0*1,4*1                                     "110"</t>
  </si>
  <si>
    <t>Mezisoučet                         "vnější křídla"</t>
  </si>
  <si>
    <t>1,38*1,42*4                                 "103"</t>
  </si>
  <si>
    <t>1,44*1,24*4                                 "104"</t>
  </si>
  <si>
    <t>1,44*1,59*2                                 "109"</t>
  </si>
  <si>
    <t>2,24*1,77*1                                 "110"</t>
  </si>
  <si>
    <t>Mezisoučet                         "vnitřní křídla"</t>
  </si>
  <si>
    <t>216</t>
  </si>
  <si>
    <t>766621212</t>
  </si>
  <si>
    <t>Montáž dřevěných oken plochy přes 1 m2 otevíravých výšky do 2,5 m s rámem do zdiva</t>
  </si>
  <si>
    <t>-1294503450</t>
  </si>
  <si>
    <t>0,8*1,6*1                                     "105"</t>
  </si>
  <si>
    <t>2,0*1,6*9                                     "106"</t>
  </si>
  <si>
    <t>2,7*1,6*1                                     "107"</t>
  </si>
  <si>
    <t>1,0*1,6*1                                     "108"</t>
  </si>
  <si>
    <t>4,11*1,7*1                                   "111"</t>
  </si>
  <si>
    <t>Mezisoučet                        "vnější křídla"</t>
  </si>
  <si>
    <t>1,04*1,97*1                                 "105"</t>
  </si>
  <si>
    <t>2,24*1,97*9                                 "106"</t>
  </si>
  <si>
    <t>2,94*1,97*1                                 "107"</t>
  </si>
  <si>
    <t>1,24*1,97*1                                 "108"</t>
  </si>
  <si>
    <t>4,35*1,89*1                                 "111"</t>
  </si>
  <si>
    <t>Mezisoučet                        "vnitřní křídla"</t>
  </si>
  <si>
    <t>217</t>
  </si>
  <si>
    <t>766621213</t>
  </si>
  <si>
    <t>Montáž dřevěných oken plochy přes 1 m2 otevíravých výšky přes 2,5 m s rámem do zdiva</t>
  </si>
  <si>
    <t>-235379710</t>
  </si>
  <si>
    <t>1,34*3,12*1                                  "111"</t>
  </si>
  <si>
    <t>218</t>
  </si>
  <si>
    <t>766621622</t>
  </si>
  <si>
    <t>Montáž dřevěných oken plochy do 1 m2 zdvojených otevíravých, sklápěcích do zdiva</t>
  </si>
  <si>
    <t>-1787082372</t>
  </si>
  <si>
    <t>8                                                  "101"</t>
  </si>
  <si>
    <t>4                                                  "102"</t>
  </si>
  <si>
    <t>Mezisoučet                    "vnější křídla"</t>
  </si>
  <si>
    <t>Mezisoučet                     "vnitřní křídla"</t>
  </si>
  <si>
    <t>219</t>
  </si>
  <si>
    <t>6119600031</t>
  </si>
  <si>
    <t>Dřevěná okna a balkonové dveře - vnější křídla s rámem</t>
  </si>
  <si>
    <t>791642720</t>
  </si>
  <si>
    <t>1,0*0,56*8                                    "101"</t>
  </si>
  <si>
    <t>0,5*1,05*4                                    "102"</t>
  </si>
  <si>
    <t>1,34*3,12*1                                 "111"</t>
  </si>
  <si>
    <t>Mezisoučet                          "vnější křídla"</t>
  </si>
  <si>
    <t>220</t>
  </si>
  <si>
    <t>6119600032</t>
  </si>
  <si>
    <t>Dřevěná okna a balkonové dveře - vnitřní křídla s rámem</t>
  </si>
  <si>
    <t>1521506657</t>
  </si>
  <si>
    <t>0,74*1,24*4                                 "102"</t>
  </si>
  <si>
    <t>221</t>
  </si>
  <si>
    <t>766629415</t>
  </si>
  <si>
    <t>Příplatek k montáži oken rovné ostění fólie připojovací spára do 65 mm</t>
  </si>
  <si>
    <t>327522853</t>
  </si>
  <si>
    <t>(1,0+0,56)*2*8                                    "101"</t>
  </si>
  <si>
    <t>(0,5+1,05)*2*4                                    "102"</t>
  </si>
  <si>
    <t>(1,14+1,05)*2*4                                 "103"</t>
  </si>
  <si>
    <t>(1,2+1,05)*2*4                                   "104"</t>
  </si>
  <si>
    <t>(0,8+1,6)*2*1                                     "105"</t>
  </si>
  <si>
    <t>(2,0+1,6)*2*9                                     "106"</t>
  </si>
  <si>
    <t>(2,7+1,6)*2*1                                     "107"</t>
  </si>
  <si>
    <t>(1,0+1,6)*2*1                                     "108"</t>
  </si>
  <si>
    <t>(1,2+1,4)*2*2                                     "109"</t>
  </si>
  <si>
    <t>(2,0+1,4)*2*1                                     "110"</t>
  </si>
  <si>
    <t>(1,34+4,11+3,12)*2*1                      "111"</t>
  </si>
  <si>
    <t>Mezisoučet                              "vnější křídla"</t>
  </si>
  <si>
    <t>(0,74+1,24)*2*4                                 "102"</t>
  </si>
  <si>
    <t>(1,38+1,42)*2*4                                 "103"</t>
  </si>
  <si>
    <t>(1,44+1,24)*2*4                                 "104"</t>
  </si>
  <si>
    <t>(1,04+1,97)*2*1                                 "105"</t>
  </si>
  <si>
    <t>(2,24+1,97)*2*9                                 "106"</t>
  </si>
  <si>
    <t>(2,94+1,97)*2*1                                 "107"</t>
  </si>
  <si>
    <t>(1,24+1,97)*2*1                                 "108"</t>
  </si>
  <si>
    <t>(1,44+1,59)*2*2                                 "109"</t>
  </si>
  <si>
    <t>(2,24+1,77)*2*1                                 "110"</t>
  </si>
  <si>
    <t>(4,35+1,89)*2*1                                 "111"</t>
  </si>
  <si>
    <t>Mezisoučet                             "vnitřní křídla"</t>
  </si>
  <si>
    <t>222</t>
  </si>
  <si>
    <t>766660001</t>
  </si>
  <si>
    <t>Montáž dveřních křídel otvíravých 1křídlových š do 0,8 m do ocelové zárubně</t>
  </si>
  <si>
    <t>1987476609</t>
  </si>
  <si>
    <t>223</t>
  </si>
  <si>
    <t>6116172101</t>
  </si>
  <si>
    <t>dveře vnitřní  plné 1křídlové 80x197 cm - 6L,P</t>
  </si>
  <si>
    <t>-1949535728</t>
  </si>
  <si>
    <t>224</t>
  </si>
  <si>
    <t>6116561601</t>
  </si>
  <si>
    <t>dveře vnitřní bezpečnostní , 1křídlové 70 x 197 cm - 4L</t>
  </si>
  <si>
    <t>-2103792066</t>
  </si>
  <si>
    <t>225</t>
  </si>
  <si>
    <t>766660021</t>
  </si>
  <si>
    <t>Montáž dveřních křídel otvíravých 1křídlových š do 0,8 m požárních do ocelové zárubně</t>
  </si>
  <si>
    <t>-1710718316</t>
  </si>
  <si>
    <t>226</t>
  </si>
  <si>
    <t>6116531001</t>
  </si>
  <si>
    <t>dveře vnitřní protipožární 1křídlé 80x197 cm - 52L,P</t>
  </si>
  <si>
    <t>1091304555</t>
  </si>
  <si>
    <t>227</t>
  </si>
  <si>
    <t>766660171</t>
  </si>
  <si>
    <t>Montáž dveřních křídel otvíravých 1křídlových š do 0,8 m do obložkové zárubně</t>
  </si>
  <si>
    <t>-1145642471</t>
  </si>
  <si>
    <t>12                                                    "1L,P"</t>
  </si>
  <si>
    <t>4                                                      "2L,P"</t>
  </si>
  <si>
    <t>4                                                      "3L,P"</t>
  </si>
  <si>
    <t>11                                                    "5L,P"</t>
  </si>
  <si>
    <t>228</t>
  </si>
  <si>
    <t>6116171701</t>
  </si>
  <si>
    <t>dveře vnitřní plné 1křídlové 70x197 cm - 1L,P,2L,P,3L,P</t>
  </si>
  <si>
    <t>481081633</t>
  </si>
  <si>
    <t>229</t>
  </si>
  <si>
    <t>6116172102</t>
  </si>
  <si>
    <t>dveře vnitřní plné 1křídlové 80x197 cm - 5L,P</t>
  </si>
  <si>
    <t>-26783149</t>
  </si>
  <si>
    <t>230</t>
  </si>
  <si>
    <t>766660181</t>
  </si>
  <si>
    <t>Montáž dveřních křídel otvíravých 1křídlových š do 0,8 m požárních do obložkové zárubně</t>
  </si>
  <si>
    <t>-1789959889</t>
  </si>
  <si>
    <t>16                                                    "51L,P"</t>
  </si>
  <si>
    <t>231</t>
  </si>
  <si>
    <t>6116531002</t>
  </si>
  <si>
    <t>dveře vnitřní protipožární 1křídlé 80x197 cm - 51L,P</t>
  </si>
  <si>
    <t>1573690251</t>
  </si>
  <si>
    <t>232</t>
  </si>
  <si>
    <t>766660461</t>
  </si>
  <si>
    <t>Montáž vchodových dveří 2křídlových s nadsvětlíkem do zdiva</t>
  </si>
  <si>
    <t>-658708517</t>
  </si>
  <si>
    <t>1                                                     "7L"</t>
  </si>
  <si>
    <t>1                                                     "8L"</t>
  </si>
  <si>
    <t>233</t>
  </si>
  <si>
    <t>6119600051</t>
  </si>
  <si>
    <t xml:space="preserve">Dřevěné vnitřní dveře včetně zárubně renovované - 7L </t>
  </si>
  <si>
    <t>2042393881</t>
  </si>
  <si>
    <t>234</t>
  </si>
  <si>
    <t>6119600052</t>
  </si>
  <si>
    <t>Dřevěné vchodové dveře včetně zárubně nové - 8L</t>
  </si>
  <si>
    <t>131483673</t>
  </si>
  <si>
    <t>235</t>
  </si>
  <si>
    <t>766660716</t>
  </si>
  <si>
    <t>Montáž dveřních křídel samozavírače na dřevěnou zárubeň</t>
  </si>
  <si>
    <t>1453546313</t>
  </si>
  <si>
    <t>16                                                       "51L,P"</t>
  </si>
  <si>
    <t>236</t>
  </si>
  <si>
    <t>549172651</t>
  </si>
  <si>
    <t>samozavírač dveří hydraulický na PP dveře</t>
  </si>
  <si>
    <t>-1125966908</t>
  </si>
  <si>
    <t>237</t>
  </si>
  <si>
    <t>766660717</t>
  </si>
  <si>
    <t>Montáž dveřních křídel samozavírače na ocelovou zárubeň</t>
  </si>
  <si>
    <t>-1507404376</t>
  </si>
  <si>
    <t>2                                                        "52L,P"</t>
  </si>
  <si>
    <t>238</t>
  </si>
  <si>
    <t>319529159</t>
  </si>
  <si>
    <t>239</t>
  </si>
  <si>
    <t>766660722</t>
  </si>
  <si>
    <t>Montáž dveřního kování - zámku</t>
  </si>
  <si>
    <t>1223468615</t>
  </si>
  <si>
    <t>1                                                      "7L"</t>
  </si>
  <si>
    <t>1                                                      "8L"</t>
  </si>
  <si>
    <t>240</t>
  </si>
  <si>
    <t>549960003</t>
  </si>
  <si>
    <t>Dveřní kování</t>
  </si>
  <si>
    <t>978367275</t>
  </si>
  <si>
    <t>241</t>
  </si>
  <si>
    <t>766671005</t>
  </si>
  <si>
    <t>Montáž střešního okna do krytiny ploché 78 x 140 cm</t>
  </si>
  <si>
    <t>-1101238425</t>
  </si>
  <si>
    <t>14                                                       "112"</t>
  </si>
  <si>
    <t>242</t>
  </si>
  <si>
    <t>6112402501</t>
  </si>
  <si>
    <t>okno střešní s trojsklem  78 x 140 cm - ozn. 112</t>
  </si>
  <si>
    <t>-390108756</t>
  </si>
  <si>
    <t>243</t>
  </si>
  <si>
    <t>611241540</t>
  </si>
  <si>
    <t>lemování oken  EDW 0000 MK08 78 x 140</t>
  </si>
  <si>
    <t>29942596</t>
  </si>
  <si>
    <t>244</t>
  </si>
  <si>
    <t>611242040</t>
  </si>
  <si>
    <t>zateplovací sada BDX 2000 M08 78 x 140 cm</t>
  </si>
  <si>
    <t>2006448389</t>
  </si>
  <si>
    <t>245</t>
  </si>
  <si>
    <t>611242340</t>
  </si>
  <si>
    <t>manžeta z parotěsné fólie BBX MK08 78 x 140 cm</t>
  </si>
  <si>
    <t>-310042606</t>
  </si>
  <si>
    <t>246</t>
  </si>
  <si>
    <t>766682111</t>
  </si>
  <si>
    <t>Montáž zárubní obložkových pro dveře jednokřídlové tl stěny do 170 mm</t>
  </si>
  <si>
    <t>1894333565</t>
  </si>
  <si>
    <t>247</t>
  </si>
  <si>
    <t>611822580</t>
  </si>
  <si>
    <t>zárubeň obložková pro dveře 1křídlové 60,70,80,90x197 cm, tl. 6 - 17 cm,dub,buk</t>
  </si>
  <si>
    <t>-88595708</t>
  </si>
  <si>
    <t>248</t>
  </si>
  <si>
    <t>766682211</t>
  </si>
  <si>
    <t>Montáž zárubní obložkových protipožárních pro dveře jednokřídlové tl stěny do 170 mm</t>
  </si>
  <si>
    <t>-431006519</t>
  </si>
  <si>
    <t>249</t>
  </si>
  <si>
    <t>611822590</t>
  </si>
  <si>
    <t>protipožární pro dveře 1křídlové 60,70,80,90x197 cm, tl. 6 - 17 cm,dub,buk</t>
  </si>
  <si>
    <t>2118406289</t>
  </si>
  <si>
    <t>250</t>
  </si>
  <si>
    <t>766694111</t>
  </si>
  <si>
    <t>Montáž parapetních desek dřevěných nebo plastových šířky do 30 cm délky do 1,0 m</t>
  </si>
  <si>
    <t>-172601603</t>
  </si>
  <si>
    <t>251</t>
  </si>
  <si>
    <t>766694112</t>
  </si>
  <si>
    <t>Montáž parapetních desek dřevěných nebo plastových šířky do 30 cm délky do 1,6 m</t>
  </si>
  <si>
    <t>715116187</t>
  </si>
  <si>
    <t>4+2</t>
  </si>
  <si>
    <t>252</t>
  </si>
  <si>
    <t>766694113</t>
  </si>
  <si>
    <t>Montáž parapetních desek dřevěných nebo plastových šířky do 30 cm délky do 2,6 m</t>
  </si>
  <si>
    <t>1100887663</t>
  </si>
  <si>
    <t>9+1</t>
  </si>
  <si>
    <t>253</t>
  </si>
  <si>
    <t>766694114</t>
  </si>
  <si>
    <t>Montáž parapetních desek dřevěných nebo plastových šířky do 30 cm délky přes 2,6 m</t>
  </si>
  <si>
    <t>1574100733</t>
  </si>
  <si>
    <t>254</t>
  </si>
  <si>
    <t>6079410301</t>
  </si>
  <si>
    <t>deska parapetní dřevotřísková vnitřní rš 300 mm</t>
  </si>
  <si>
    <t>-1981552732</t>
  </si>
  <si>
    <t>4*0,5</t>
  </si>
  <si>
    <t>1*0,8</t>
  </si>
  <si>
    <t>1*1,0</t>
  </si>
  <si>
    <t>4*1,14</t>
  </si>
  <si>
    <t>6*1,2</t>
  </si>
  <si>
    <t>10*2,0</t>
  </si>
  <si>
    <t>1*2,7</t>
  </si>
  <si>
    <t>1*4,14</t>
  </si>
  <si>
    <t>255</t>
  </si>
  <si>
    <t>614960004</t>
  </si>
  <si>
    <t>M+D kuchyňské linky a spotřebičů</t>
  </si>
  <si>
    <t>-1484784337</t>
  </si>
  <si>
    <t>1                                       "105"</t>
  </si>
  <si>
    <t>1                                       "205"</t>
  </si>
  <si>
    <t>256</t>
  </si>
  <si>
    <t>998766103</t>
  </si>
  <si>
    <t>Přesun hmot tonážní pro konstrukce truhlářské v objektech v do 24 m</t>
  </si>
  <si>
    <t>1257351726</t>
  </si>
  <si>
    <t>767</t>
  </si>
  <si>
    <t>Konstrukce zámečnické</t>
  </si>
  <si>
    <t>257</t>
  </si>
  <si>
    <t>7671228121</t>
  </si>
  <si>
    <t>Demontáž mříží  svařovaných</t>
  </si>
  <si>
    <t>417045362</t>
  </si>
  <si>
    <t>1,0*0,6*8                                              "mříže na oknech"</t>
  </si>
  <si>
    <t>258</t>
  </si>
  <si>
    <t>767662120</t>
  </si>
  <si>
    <t>Montáž mříží pevných přivařených</t>
  </si>
  <si>
    <t>-1946919939</t>
  </si>
  <si>
    <t>771</t>
  </si>
  <si>
    <t>Podlahy z dlaždic</t>
  </si>
  <si>
    <t>259</t>
  </si>
  <si>
    <t>771274123</t>
  </si>
  <si>
    <t>Montáž obkladů stupnic z dlaždic protiskluzných keramických flexibilní lepidlo š do 300 mm</t>
  </si>
  <si>
    <t>1772833834</t>
  </si>
  <si>
    <t>1,15*16</t>
  </si>
  <si>
    <t>1,25*22</t>
  </si>
  <si>
    <t>260</t>
  </si>
  <si>
    <t>771274242</t>
  </si>
  <si>
    <t>Montáž obkladů podstupnic z dlaždic protiskluzných keramických flexibilní lepidlo v do 200 mm</t>
  </si>
  <si>
    <t>1395318418</t>
  </si>
  <si>
    <t>261</t>
  </si>
  <si>
    <t>771474113</t>
  </si>
  <si>
    <t>Montáž soklíků z dlaždic keramických rovných flexibilní lepidlo v do 120 mm</t>
  </si>
  <si>
    <t>3164971</t>
  </si>
  <si>
    <t>fig6/2</t>
  </si>
  <si>
    <t>262</t>
  </si>
  <si>
    <t>771474133</t>
  </si>
  <si>
    <t>Montáž soklíků z dlaždic keramických schodišťových stupňovitých flexibilní lepidlo v do 120 mm</t>
  </si>
  <si>
    <t>-899024136</t>
  </si>
  <si>
    <t>(0,3+0,2)*16*2</t>
  </si>
  <si>
    <t>(0,3+0,2)*22</t>
  </si>
  <si>
    <t>263</t>
  </si>
  <si>
    <t>771574116</t>
  </si>
  <si>
    <t>Montáž podlah keramických režných hladkých lepených flexibilním lepidlem do 25 ks/m2</t>
  </si>
  <si>
    <t>-1313662170</t>
  </si>
  <si>
    <t>264</t>
  </si>
  <si>
    <t>597960001</t>
  </si>
  <si>
    <t>Keramická dlažba - cena 300 Kč/m2</t>
  </si>
  <si>
    <t>26472458</t>
  </si>
  <si>
    <t>fig5*1,05</t>
  </si>
  <si>
    <t>fig6*1,05</t>
  </si>
  <si>
    <t>fig51*(0,3+0,2)*1,05</t>
  </si>
  <si>
    <t>fig6/2*0,1*1,05</t>
  </si>
  <si>
    <t>fig52*0,1*1,05</t>
  </si>
  <si>
    <t>265</t>
  </si>
  <si>
    <t>771591111</t>
  </si>
  <si>
    <t>Podlahy penetrace podkladu</t>
  </si>
  <si>
    <t>-408166010</t>
  </si>
  <si>
    <t>fig51*(0,3+0,2)</t>
  </si>
  <si>
    <t>fig6/2*0,1</t>
  </si>
  <si>
    <t>fig52*0,1</t>
  </si>
  <si>
    <t>266</t>
  </si>
  <si>
    <t>998771103</t>
  </si>
  <si>
    <t>Přesun hmot tonážní pro podlahy z dlaždic v objektech v do 24 m</t>
  </si>
  <si>
    <t>-1542628148</t>
  </si>
  <si>
    <t>775</t>
  </si>
  <si>
    <t>Podlahy skládané</t>
  </si>
  <si>
    <t>267</t>
  </si>
  <si>
    <t>775511810</t>
  </si>
  <si>
    <t>Demontáž podlah vlysových přibíjených s lištami přibíjenými</t>
  </si>
  <si>
    <t>1417923406</t>
  </si>
  <si>
    <t>25,09+22,59                                               "2.n.p."</t>
  </si>
  <si>
    <t>776</t>
  </si>
  <si>
    <t>Podlahy povlakové</t>
  </si>
  <si>
    <t>268</t>
  </si>
  <si>
    <t>776111112</t>
  </si>
  <si>
    <t>Broušení betonového podkladu povlakových podlah</t>
  </si>
  <si>
    <t>180368349</t>
  </si>
  <si>
    <t>269</t>
  </si>
  <si>
    <t>776111311</t>
  </si>
  <si>
    <t>Vysátí podkladu povlakových podlah</t>
  </si>
  <si>
    <t>-1747050451</t>
  </si>
  <si>
    <t>270</t>
  </si>
  <si>
    <t>776121311</t>
  </si>
  <si>
    <t>Vodou ředitelná penetrace savého podkladu povlakových podlah ředěná v poměru 1:1</t>
  </si>
  <si>
    <t>-140354808</t>
  </si>
  <si>
    <t>271</t>
  </si>
  <si>
    <t>776201811</t>
  </si>
  <si>
    <t>Demontáž lepených povlakových podlah bez podložky ručně</t>
  </si>
  <si>
    <t>-1881341689</t>
  </si>
  <si>
    <t>10,46+7,47+21,8+19,13+22,59+25,03+4,91             "1.n.p."</t>
  </si>
  <si>
    <t>8,66                                                                            "2.n.p."</t>
  </si>
  <si>
    <t>272</t>
  </si>
  <si>
    <t>776201814</t>
  </si>
  <si>
    <t>Demontáž povlakových podlahovin volně položených podlepených páskou</t>
  </si>
  <si>
    <t>-313022823</t>
  </si>
  <si>
    <t>8,66                                                               "2.n.p."</t>
  </si>
  <si>
    <t>273</t>
  </si>
  <si>
    <t>776211111</t>
  </si>
  <si>
    <t>Lepení textilních pásů</t>
  </si>
  <si>
    <t>-355856798</t>
  </si>
  <si>
    <t>274</t>
  </si>
  <si>
    <t>697510101</t>
  </si>
  <si>
    <t>koberec zátěžový-vysoká zátěž - cena 300 Kč/m2</t>
  </si>
  <si>
    <t>10469178</t>
  </si>
  <si>
    <t>fig8*1,1</t>
  </si>
  <si>
    <t>275</t>
  </si>
  <si>
    <t>776221111</t>
  </si>
  <si>
    <t>Lepení pásů z PVC standardním lepidlem</t>
  </si>
  <si>
    <t>2044974496</t>
  </si>
  <si>
    <t>276</t>
  </si>
  <si>
    <t>284122850</t>
  </si>
  <si>
    <t>podlahovina  Extra tl. 2 mm</t>
  </si>
  <si>
    <t>1937270632</t>
  </si>
  <si>
    <t>fig7*1,1</t>
  </si>
  <si>
    <t>277</t>
  </si>
  <si>
    <t>776223111</t>
  </si>
  <si>
    <t>Spoj povlakových podlahovin z PVC svařováním za tepla</t>
  </si>
  <si>
    <t>589398659</t>
  </si>
  <si>
    <t>278</t>
  </si>
  <si>
    <t>776301811</t>
  </si>
  <si>
    <t>Odstranění lepených podlahovin bez podložky ze schodišťových stupňů</t>
  </si>
  <si>
    <t>406346981</t>
  </si>
  <si>
    <t>279</t>
  </si>
  <si>
    <t>776411111</t>
  </si>
  <si>
    <t>Montáž obvodových soklíků výšky do 80 mm</t>
  </si>
  <si>
    <t>1075945555</t>
  </si>
  <si>
    <t>280</t>
  </si>
  <si>
    <t>284110060</t>
  </si>
  <si>
    <t>lišta speciální soklová PVC 10224 samolepící 15 x 50 mm role 50 m</t>
  </si>
  <si>
    <t>-807706329</t>
  </si>
  <si>
    <t>fig7*1,02</t>
  </si>
  <si>
    <t>fig8*1,02</t>
  </si>
  <si>
    <t>281</t>
  </si>
  <si>
    <t>998776103</t>
  </si>
  <si>
    <t>Přesun hmot tonážní pro podlahy povlakové v objektech v do 24 m</t>
  </si>
  <si>
    <t>-14299742</t>
  </si>
  <si>
    <t>781</t>
  </si>
  <si>
    <t>Dokončovací práce - obklady</t>
  </si>
  <si>
    <t>282</t>
  </si>
  <si>
    <t>781474115</t>
  </si>
  <si>
    <t>Montáž obkladů vnitřních keramických hladkých do 25 ks/m2 lepených flexibilním lepidlem</t>
  </si>
  <si>
    <t>-360928473</t>
  </si>
  <si>
    <t>(0,6+1,8)*0,75                                                      "105"</t>
  </si>
  <si>
    <t>(0,6+1,8)*0,75                                                      "205"</t>
  </si>
  <si>
    <t>283</t>
  </si>
  <si>
    <t>597960002</t>
  </si>
  <si>
    <t>Keramické obklady - cena 300 Kč/m2</t>
  </si>
  <si>
    <t>1727300714</t>
  </si>
  <si>
    <t>fig54*1,05</t>
  </si>
  <si>
    <t>284</t>
  </si>
  <si>
    <t>781494111</t>
  </si>
  <si>
    <t>Plastové profily rohové lepené flexibilním lepidlem</t>
  </si>
  <si>
    <t>1204667757</t>
  </si>
  <si>
    <t>2,0*4                                                                 "103"</t>
  </si>
  <si>
    <t>2,0*3                                                                 "113"</t>
  </si>
  <si>
    <t>2,0*3                                                                 "203"</t>
  </si>
  <si>
    <t>2,0*3                                                                 "212"</t>
  </si>
  <si>
    <t>2,0*2                                                                 "303"</t>
  </si>
  <si>
    <t>2,0*2                                                                 "308"</t>
  </si>
  <si>
    <t>285</t>
  </si>
  <si>
    <t>781494511</t>
  </si>
  <si>
    <t>Plastové profily ukončovací lepené flexibilním lepidlem</t>
  </si>
  <si>
    <t>553460775</t>
  </si>
  <si>
    <t>(1,5+3,24)*2                                                 "103"</t>
  </si>
  <si>
    <t>(1,2+1,4)*2                                                   "103"</t>
  </si>
  <si>
    <t>-0,7*4</t>
  </si>
  <si>
    <t>(1,2+1,69)*2                                                 "104"</t>
  </si>
  <si>
    <t>-0,7</t>
  </si>
  <si>
    <t>(0,6+1,8)                                                      "105"</t>
  </si>
  <si>
    <t>(1,5+1,875+1,5+2,25)*2                                   "113"</t>
  </si>
  <si>
    <t>(0,9+1,575)*2                                                   "113"</t>
  </si>
  <si>
    <t>-0,7*6</t>
  </si>
  <si>
    <t>(0,9+2,525)*2                                                   "114"</t>
  </si>
  <si>
    <t>(1,5+3,41)*2                                                 "203"</t>
  </si>
  <si>
    <t>(0,9+1,6)*2                                                   "203"</t>
  </si>
  <si>
    <t>(1,2+1,69)*2                                                 "204"</t>
  </si>
  <si>
    <t>(0,6+1,8)                                                      "205"</t>
  </si>
  <si>
    <t>(1,5+1,875+1,5+2,25)*2                                   "212"</t>
  </si>
  <si>
    <t>(0,9+1,575)*2                                                   "212"</t>
  </si>
  <si>
    <t>(0,9+2,525)*2                                                   "213"</t>
  </si>
  <si>
    <t>(2,35+3,255+0,9)*2                                        "303"</t>
  </si>
  <si>
    <t>(2,45+3,255+0,9)*2                                        "308"</t>
  </si>
  <si>
    <t>286</t>
  </si>
  <si>
    <t>781495111</t>
  </si>
  <si>
    <t>Penetrace podkladu vnitřních obkladů</t>
  </si>
  <si>
    <t>126527175</t>
  </si>
  <si>
    <t>287</t>
  </si>
  <si>
    <t>781734113</t>
  </si>
  <si>
    <t>Montáž obkladů vnějších z obkladaček cihelných do 105 ks/m2 lepené flexibilním lepidlem</t>
  </si>
  <si>
    <t>151541228</t>
  </si>
  <si>
    <t>288</t>
  </si>
  <si>
    <t>596231130</t>
  </si>
  <si>
    <t>pásek obkladový cihelný - červený hladký  24x7,1x1,4 cm</t>
  </si>
  <si>
    <t>-288831884</t>
  </si>
  <si>
    <t>fig24*50*1,050092</t>
  </si>
  <si>
    <t>289</t>
  </si>
  <si>
    <t>998781103</t>
  </si>
  <si>
    <t>Přesun hmot tonážní pro obklady keramické v objektech v do 24 m</t>
  </si>
  <si>
    <t>-51633198</t>
  </si>
  <si>
    <t>782</t>
  </si>
  <si>
    <t>Dokončovací práce - obklady z kamene</t>
  </si>
  <si>
    <t>290</t>
  </si>
  <si>
    <t>7821312131</t>
  </si>
  <si>
    <t>Montáž obkladu stěn z tvrdého kamene do malty tl do 150 mm</t>
  </si>
  <si>
    <t>5515149</t>
  </si>
  <si>
    <t>291</t>
  </si>
  <si>
    <t>583960001</t>
  </si>
  <si>
    <t>Přírodní kámen pro zdění - použitý</t>
  </si>
  <si>
    <t>-562226042</t>
  </si>
  <si>
    <t>fig11*0,15</t>
  </si>
  <si>
    <t>292</t>
  </si>
  <si>
    <t>782191141</t>
  </si>
  <si>
    <t>Příplatek k montáži obkladu stěn z kamene za použití kovových kotev k uchycení obkladu</t>
  </si>
  <si>
    <t>-51456623</t>
  </si>
  <si>
    <t>293</t>
  </si>
  <si>
    <t>998782103</t>
  </si>
  <si>
    <t>Přesun hmot tonážní pro obklady kamenné v objektech v do 60 m</t>
  </si>
  <si>
    <t>-761037626</t>
  </si>
  <si>
    <t>783</t>
  </si>
  <si>
    <t>Dokončovací práce - nátěry</t>
  </si>
  <si>
    <t>294</t>
  </si>
  <si>
    <t>783201821</t>
  </si>
  <si>
    <t>Odstranění nátěrů ze zámečnických konstrukcí opálením</t>
  </si>
  <si>
    <t>-1043691765</t>
  </si>
  <si>
    <t>(3,5*4+1,4)*1,0                                    "schodišťové zábradlí"</t>
  </si>
  <si>
    <t>295</t>
  </si>
  <si>
    <t>783221111</t>
  </si>
  <si>
    <t>Nátěry syntetické KDK barva dražší lesklý povrch 1x antikorozní, 1x základní, 1x email</t>
  </si>
  <si>
    <t>-618603625</t>
  </si>
  <si>
    <t>((0,7+2*2,0)*1+(0,8+2*2,0)*4)*0,25        "zárubně"</t>
  </si>
  <si>
    <t>296</t>
  </si>
  <si>
    <t>783783311</t>
  </si>
  <si>
    <t>Nátěry tesařských kcí proti dřevokazným houbám, hmyzu a plísním preventivní dvojnásobné v interiéru</t>
  </si>
  <si>
    <t>1272044554</t>
  </si>
  <si>
    <t>784</t>
  </si>
  <si>
    <t>Dokončovací práce - malby a tapety</t>
  </si>
  <si>
    <t>297</t>
  </si>
  <si>
    <t>784181101</t>
  </si>
  <si>
    <t>Základní akrylátová jednonásobná penetrace podkladu v místnostech výšky do 3,80m</t>
  </si>
  <si>
    <t>-681096625</t>
  </si>
  <si>
    <t>298</t>
  </si>
  <si>
    <t>784181111</t>
  </si>
  <si>
    <t>Základní silikátová jednonásobná penetrace podkladu v místnostech výšky do 3,80m</t>
  </si>
  <si>
    <t>-573680099</t>
  </si>
  <si>
    <t>299</t>
  </si>
  <si>
    <t>784221101</t>
  </si>
  <si>
    <t>Dvojnásobné bílé malby  ze směsí za sucha dobře otěruvzdorných v místnostech do 3,80 m</t>
  </si>
  <si>
    <t>1356383023</t>
  </si>
  <si>
    <t xml:space="preserve">Mezisoučet                            "zděné konstrukce"    </t>
  </si>
  <si>
    <t>(fig41+fig42+fig43)*2</t>
  </si>
  <si>
    <t>fig44+fig45</t>
  </si>
  <si>
    <t>fig46+fig47</t>
  </si>
  <si>
    <t>fig48+fig49</t>
  </si>
  <si>
    <t>Mezisoučet                            "SDK konstrukce"</t>
  </si>
  <si>
    <t>300</t>
  </si>
  <si>
    <t>784321031</t>
  </si>
  <si>
    <t>Dvojnásobné silikátové bílé malby v místnosti výšky do 3,80 m</t>
  </si>
  <si>
    <t>-541144614</t>
  </si>
  <si>
    <t>786</t>
  </si>
  <si>
    <t>Dokončovací práce - čalounické úpravy</t>
  </si>
  <si>
    <t>301</t>
  </si>
  <si>
    <t>786624111</t>
  </si>
  <si>
    <t>Montáž lamelové žaluzie do oken zdvojených dřevěných otevíravých, sklápěcích a vyklápěcích</t>
  </si>
  <si>
    <t>-1200824374</t>
  </si>
  <si>
    <t>302</t>
  </si>
  <si>
    <t>553462000</t>
  </si>
  <si>
    <t>žaluzie horizontální interiérové</t>
  </si>
  <si>
    <t>290033849</t>
  </si>
  <si>
    <t>303</t>
  </si>
  <si>
    <t>786627104</t>
  </si>
  <si>
    <t>Zastiňující žaluzie do oken střešních  rozměru 78x140 cm</t>
  </si>
  <si>
    <t>898681960</t>
  </si>
  <si>
    <t>14                                                         "112"</t>
  </si>
  <si>
    <t>304</t>
  </si>
  <si>
    <t>998786103</t>
  </si>
  <si>
    <t>Přesun hmot tonážní pro čalounické úpravy v objektech v do 24 m</t>
  </si>
  <si>
    <t>1623445750</t>
  </si>
  <si>
    <t>Práce a dodávky M</t>
  </si>
  <si>
    <t>21-M</t>
  </si>
  <si>
    <t>Elektromontáže</t>
  </si>
  <si>
    <t>305</t>
  </si>
  <si>
    <t>999960003</t>
  </si>
  <si>
    <t>EL - silnoproud</t>
  </si>
  <si>
    <t>1303386291</t>
  </si>
  <si>
    <t>22-M</t>
  </si>
  <si>
    <t>Montáže technologických zařízení pro dopravní stavby</t>
  </si>
  <si>
    <t>306</t>
  </si>
  <si>
    <t>999960004</t>
  </si>
  <si>
    <t>EL - slaboproud</t>
  </si>
  <si>
    <t>621915009</t>
  </si>
  <si>
    <t>24-M</t>
  </si>
  <si>
    <t>Montáže vzduchotechnických zařízení</t>
  </si>
  <si>
    <t>307</t>
  </si>
  <si>
    <t>999960007</t>
  </si>
  <si>
    <t>VZT</t>
  </si>
  <si>
    <t>-1723376551</t>
  </si>
  <si>
    <t>308</t>
  </si>
  <si>
    <t>9999600071</t>
  </si>
  <si>
    <t>VZT - chlazení serveru</t>
  </si>
  <si>
    <t>-2129164465</t>
  </si>
  <si>
    <t>HZS</t>
  </si>
  <si>
    <t>Hodinové zúčtovací sazby</t>
  </si>
  <si>
    <t>309</t>
  </si>
  <si>
    <t>HZS1292</t>
  </si>
  <si>
    <t>Hodinová zúčtovací sazba stavební dělník</t>
  </si>
  <si>
    <t>hod</t>
  </si>
  <si>
    <t>512</t>
  </si>
  <si>
    <t>-361373875</t>
  </si>
  <si>
    <t>310</t>
  </si>
  <si>
    <t>HZS2491</t>
  </si>
  <si>
    <t>Hodinová zúčtovací sazba dělník zednických výpomocí</t>
  </si>
  <si>
    <t>-929201595</t>
  </si>
  <si>
    <t>2 - SO 02 Stávající objekt s garážovými stáními</t>
  </si>
  <si>
    <t>349231811</t>
  </si>
  <si>
    <t>Přizdívka ostění s ozubem z cihel tl do 150 mm</t>
  </si>
  <si>
    <t>1553387371</t>
  </si>
  <si>
    <t xml:space="preserve">2,02*0,3                          </t>
  </si>
  <si>
    <t>612325225</t>
  </si>
  <si>
    <t>Vápenocementová štuková omítka malých ploch do 4,0 m2 na stěnách</t>
  </si>
  <si>
    <t>-272652001</t>
  </si>
  <si>
    <t>1                                             "přizdívka"</t>
  </si>
  <si>
    <t>-734809420</t>
  </si>
  <si>
    <t>(7,95+1,68)*4,2                                     "uvnitř"</t>
  </si>
  <si>
    <t xml:space="preserve">(10,53+4,8)*2*1,5                                  "vně" </t>
  </si>
  <si>
    <t>952901221</t>
  </si>
  <si>
    <t>Vyčištění budov průmyslových objektů při jakékoliv výšce podlaží</t>
  </si>
  <si>
    <t>-1716227244</t>
  </si>
  <si>
    <t>10,53*4,8</t>
  </si>
  <si>
    <t>998017001</t>
  </si>
  <si>
    <t>Přesun hmot s omezením mechanizace pro budovy v do 6 m</t>
  </si>
  <si>
    <t>-425768644</t>
  </si>
  <si>
    <t>767651112</t>
  </si>
  <si>
    <t>Montáž vrat garážových sekčních zajížděcích pod strop plochy do 9 m2</t>
  </si>
  <si>
    <t>-1730799490</t>
  </si>
  <si>
    <t>5534587401</t>
  </si>
  <si>
    <t>-518269121</t>
  </si>
  <si>
    <t>767651126</t>
  </si>
  <si>
    <t>Montáž vrat garážových sekčních elektrického stropního pohonu</t>
  </si>
  <si>
    <t>-1452377949</t>
  </si>
  <si>
    <t>553458780</t>
  </si>
  <si>
    <t>774925267</t>
  </si>
  <si>
    <t>767651131</t>
  </si>
  <si>
    <t>Montáž vrat garážových sekčních fotobuněk</t>
  </si>
  <si>
    <t>pár</t>
  </si>
  <si>
    <t>84123367</t>
  </si>
  <si>
    <t>553458860</t>
  </si>
  <si>
    <t>příslušenství garážových vrat dálkové ovládání 4 kanály</t>
  </si>
  <si>
    <t>1459044097</t>
  </si>
  <si>
    <t>998767101</t>
  </si>
  <si>
    <t>Přesun hmot tonážní pro zámečnické konstrukce v objektech v do 6 m</t>
  </si>
  <si>
    <t>1770098244</t>
  </si>
  <si>
    <t>odkopání terénu</t>
  </si>
  <si>
    <t>8,308</t>
  </si>
  <si>
    <t>rýha pro základy</t>
  </si>
  <si>
    <t>11,085</t>
  </si>
  <si>
    <t>3 - SO 03 Nová dvougaráž</t>
  </si>
  <si>
    <t>122101101</t>
  </si>
  <si>
    <t>Odkopávky a prokopávky nezapažené v hornině tř. 1 a 2 objem do 100 m3</t>
  </si>
  <si>
    <t>-700940814</t>
  </si>
  <si>
    <t>6,2*6,7*0,2</t>
  </si>
  <si>
    <t>1507556036</t>
  </si>
  <si>
    <t>(6,2+5,7*2)*0,5*0,75</t>
  </si>
  <si>
    <t>(6,2*0,7+1,6*2*0,4+0,6*0,2*3)*0,75</t>
  </si>
  <si>
    <t>1106876982</t>
  </si>
  <si>
    <t>1190627608</t>
  </si>
  <si>
    <t>532362748</t>
  </si>
  <si>
    <t>-161624445</t>
  </si>
  <si>
    <t>271572211</t>
  </si>
  <si>
    <t>Podsyp pod základové konstrukce se zhutněním z netříděného štěrkopísku</t>
  </si>
  <si>
    <t>-959852945</t>
  </si>
  <si>
    <t>5,2*5,7*0,1</t>
  </si>
  <si>
    <t>273313711</t>
  </si>
  <si>
    <t>Základové desky z betonu tř. C 20/25</t>
  </si>
  <si>
    <t>-512593826</t>
  </si>
  <si>
    <t>6,2*6,5*0,20</t>
  </si>
  <si>
    <t>(1,6+6,2+1,6)*0,4*0,2</t>
  </si>
  <si>
    <t>0,6*3*0,2*0,2</t>
  </si>
  <si>
    <t>273351215</t>
  </si>
  <si>
    <t>Zřízení bednění stěn základových desek</t>
  </si>
  <si>
    <t>-1597303502</t>
  </si>
  <si>
    <t>(1,6+6,2+1,6+7,1+0,2*2)*2*0,20</t>
  </si>
  <si>
    <t>273351216</t>
  </si>
  <si>
    <t>Odstranění bednění stěn základových desek</t>
  </si>
  <si>
    <t>1995859248</t>
  </si>
  <si>
    <t>273362021</t>
  </si>
  <si>
    <t>Výztuž základových desek svařovanými sítěmi Kari</t>
  </si>
  <si>
    <t>470070127</t>
  </si>
  <si>
    <t>6,2*7,0*7,89*0,0001*1,30                                  "8/100 x 8/100"</t>
  </si>
  <si>
    <t>274313711</t>
  </si>
  <si>
    <t>Základové pásy z betonu tř. C 20/25</t>
  </si>
  <si>
    <t>637378380</t>
  </si>
  <si>
    <t>fig2*1,05</t>
  </si>
  <si>
    <t>348272113</t>
  </si>
  <si>
    <t>Plotová zeď tl 190 mm z betonových tvarovek hladkých přírodních na MC včetně spárování</t>
  </si>
  <si>
    <t>1884345637</t>
  </si>
  <si>
    <t>(0,4*2+4,0+0,4*2+4,0+0,4*2)*(3,8-0,4)</t>
  </si>
  <si>
    <t>348272313</t>
  </si>
  <si>
    <t>Ztužující věnec plotové zdi tl 190 mm z věncovek hladkých přírodních vč výplně betonem C16/20</t>
  </si>
  <si>
    <t>677124906</t>
  </si>
  <si>
    <t>(0,4*2+4,0+0,4*2+4,0+0,4*2)*2</t>
  </si>
  <si>
    <t>348272513</t>
  </si>
  <si>
    <t>Plotová stříška pro zeď tl 195 mm z tvarovek hladkých nebo štípaných přírodních</t>
  </si>
  <si>
    <t>1648412087</t>
  </si>
  <si>
    <t>(4,0+4,0)</t>
  </si>
  <si>
    <t>348273511</t>
  </si>
  <si>
    <t>Sloupová hlavice 400x400 mm z tvarovek hladkých nebo štípaných přírodních</t>
  </si>
  <si>
    <t>-1579152272</t>
  </si>
  <si>
    <t>3811810011</t>
  </si>
  <si>
    <t xml:space="preserve">Montáž univerzálních plechových dvougaráží </t>
  </si>
  <si>
    <t>-1107126649</t>
  </si>
  <si>
    <t>5539600261</t>
  </si>
  <si>
    <t>Dodávka montované plechové dvougaráže s 2 zvedacími vraty</t>
  </si>
  <si>
    <t>558133611</t>
  </si>
  <si>
    <t>998011001</t>
  </si>
  <si>
    <t>Přesun hmot pro budovy zděné v do 6 m</t>
  </si>
  <si>
    <t>-943416532</t>
  </si>
  <si>
    <t>obestavěný prostor</t>
  </si>
  <si>
    <t>204,37</t>
  </si>
  <si>
    <t>prázdný prostor</t>
  </si>
  <si>
    <t>137,956</t>
  </si>
  <si>
    <t>betonová podlaha</t>
  </si>
  <si>
    <t>32,058</t>
  </si>
  <si>
    <t>dřevěná konstrukce střechy</t>
  </si>
  <si>
    <t>2,914</t>
  </si>
  <si>
    <t>živičná krytina střechy</t>
  </si>
  <si>
    <t>1,093</t>
  </si>
  <si>
    <t>4 - SO 04 Demolice objektu stávajících garáží</t>
  </si>
  <si>
    <t>981013316</t>
  </si>
  <si>
    <t>Demolice budov zděných na MVC podíl konstrukcí do 35 % těžkou mechanizací</t>
  </si>
  <si>
    <t>1706449298</t>
  </si>
  <si>
    <t>(0,33+3,33+0,14+3,23+0,15+3,06+0,15+3,4+0,33)*5,16*((2,48+2,23)/2+0,2+0,25)</t>
  </si>
  <si>
    <t>(14,98+14,53+13,77+15,3)*(2,48+2,23)/2</t>
  </si>
  <si>
    <t>(fig1-fig2)/fig1</t>
  </si>
  <si>
    <t>999960030</t>
  </si>
  <si>
    <t>Odpojení přípojek elektro</t>
  </si>
  <si>
    <t>1928132063</t>
  </si>
  <si>
    <t>997006005</t>
  </si>
  <si>
    <t>Drcení stavebního odpadu z demolic ze zdiva z cihel a kamene s dopravou do 100 m a naložením</t>
  </si>
  <si>
    <t>-1929210588</t>
  </si>
  <si>
    <t>997006512</t>
  </si>
  <si>
    <t>Vodorovné doprava suti s naložením a složením na skládku do 1 km</t>
  </si>
  <si>
    <t>-588308457</t>
  </si>
  <si>
    <t>997006519</t>
  </si>
  <si>
    <t>Příplatek k vodorovnému přemístění suti na skládku ZKD 1 km přes 1 km</t>
  </si>
  <si>
    <t>317869896</t>
  </si>
  <si>
    <t>132,841*20 'Přepočtené koeficientem množství</t>
  </si>
  <si>
    <t>997006551</t>
  </si>
  <si>
    <t>Hrubé urovnání suti na skládce bez zhutnění</t>
  </si>
  <si>
    <t>1668992934</t>
  </si>
  <si>
    <t>1094016284</t>
  </si>
  <si>
    <t>(0,33+3,33+0,14+3,23+0,15+3,06+0,15+3,4+0,33)*5,16*0,2*2,200</t>
  </si>
  <si>
    <t>1200230444</t>
  </si>
  <si>
    <t>132,841</t>
  </si>
  <si>
    <t>-fig4</t>
  </si>
  <si>
    <t>-fig5</t>
  </si>
  <si>
    <t>-fig6</t>
  </si>
  <si>
    <t>2049894867</t>
  </si>
  <si>
    <t>(0,33+3,33+0,14+3,23+0,15+3,06+0,15+3,4+0,33)*5,16*0,040</t>
  </si>
  <si>
    <t>997013814</t>
  </si>
  <si>
    <t>Poplatek za uložení stavebního odpadu z izolačních hmot na skládce (skládkovné)</t>
  </si>
  <si>
    <t>-789080096</t>
  </si>
  <si>
    <t>(0,33+3,33+0,14+3,23+0,15+3,06+0,15+3,4+0,33)*5,16*0,015</t>
  </si>
  <si>
    <t>pojízdné plochy</t>
  </si>
  <si>
    <t>pochozí plochy</t>
  </si>
  <si>
    <t>štěrkové plochy</t>
  </si>
  <si>
    <t>živičná plocha u objektu</t>
  </si>
  <si>
    <t>okapový chodník</t>
  </si>
  <si>
    <t>zelená plocha vlevo od vjezdu</t>
  </si>
  <si>
    <t>zelená plocha vpravo od vjezdu</t>
  </si>
  <si>
    <t>5 - SO 05 Zpevněné plochy na p.p.č. 270 a 497/2</t>
  </si>
  <si>
    <t>záhonový obrubník</t>
  </si>
  <si>
    <t xml:space="preserve">    5 - Komunikace pozemní</t>
  </si>
  <si>
    <t>127595671</t>
  </si>
  <si>
    <t>fig1*0,3</t>
  </si>
  <si>
    <t>fig2*0,3</t>
  </si>
  <si>
    <t>122201101</t>
  </si>
  <si>
    <t>Odkopávky a prokopávky nezapažené v hornině tř. 3 objem do 100 m3</t>
  </si>
  <si>
    <t>-1042405638</t>
  </si>
  <si>
    <t>988842684</t>
  </si>
  <si>
    <t>fig1*0,6</t>
  </si>
  <si>
    <t>237666542</t>
  </si>
  <si>
    <t>2095614562</t>
  </si>
  <si>
    <t>181111111</t>
  </si>
  <si>
    <t>Plošná úprava terénu do 500 m2 zemina tř 1 až 4 nerovnosti do +/- 100 mm v rovinně a svahu do 1:5</t>
  </si>
  <si>
    <t>79468109</t>
  </si>
  <si>
    <t>181411131</t>
  </si>
  <si>
    <t>Založení parkového trávníku výsevem plochy do 1000 m2 v rovině a ve svahu do 1:5</t>
  </si>
  <si>
    <t>-462063436</t>
  </si>
  <si>
    <t>005724100</t>
  </si>
  <si>
    <t>osivo směs travní parková</t>
  </si>
  <si>
    <t>kg</t>
  </si>
  <si>
    <t>1156278946</t>
  </si>
  <si>
    <t>fig6*0,02</t>
  </si>
  <si>
    <t>fig7*0,02</t>
  </si>
  <si>
    <t>181951101</t>
  </si>
  <si>
    <t>Úprava pláně v hornině tř. 1 až 4 bez zhutnění</t>
  </si>
  <si>
    <t>-1403764613</t>
  </si>
  <si>
    <t>237,0                                           "zelená plocha vlevo od vjezdu"</t>
  </si>
  <si>
    <t xml:space="preserve">69,0+78,0                                   "zelená plocha vpravo od vjezdu" </t>
  </si>
  <si>
    <t>181951102</t>
  </si>
  <si>
    <t>Úprava pláně v hornině tř. 1 až 4 se zhutněním</t>
  </si>
  <si>
    <t>1465009494</t>
  </si>
  <si>
    <t>310,0                                                    "pojízné plochy"</t>
  </si>
  <si>
    <t>40,0                                                      "pochozí plochy"</t>
  </si>
  <si>
    <t>122,0                                                    "štěrkové plochy"</t>
  </si>
  <si>
    <t>(1,0+17,0+1,0)*1,0                                "živičná plocha u objektu"</t>
  </si>
  <si>
    <t>(11,5+17,0+11,5)*0,3                             "okapový chodník"</t>
  </si>
  <si>
    <t>Komunikace pozemní</t>
  </si>
  <si>
    <t>564761111</t>
  </si>
  <si>
    <t>Podklad z kameniva hrubého drceného vel. 32-63 mm tl 200 mm</t>
  </si>
  <si>
    <t>1530656267</t>
  </si>
  <si>
    <t>564762111</t>
  </si>
  <si>
    <t>Podklad z vibrovaného štěrku VŠ tl 200 mm</t>
  </si>
  <si>
    <t>668216692</t>
  </si>
  <si>
    <t>564861111</t>
  </si>
  <si>
    <t>Podklad ze štěrkodrtě ŠD tl 200 mm</t>
  </si>
  <si>
    <t>-592404089</t>
  </si>
  <si>
    <t>564871111</t>
  </si>
  <si>
    <t>Podklad ze štěrkodrtě ŠD tl 250 mm</t>
  </si>
  <si>
    <t>1499204751</t>
  </si>
  <si>
    <t>566901232</t>
  </si>
  <si>
    <t>Vyspravení podkladu po překopech ing sítí plochy přes 15 m2 štěrkodrtí tl. 150 mm</t>
  </si>
  <si>
    <t>1234953283</t>
  </si>
  <si>
    <t>566901242</t>
  </si>
  <si>
    <t>Vyspravení podkladu po překopech ing sítí plochy přes 15 m2 kamenivem hrubým drceným tl. 150 mm</t>
  </si>
  <si>
    <t>-1395095934</t>
  </si>
  <si>
    <t>566901273</t>
  </si>
  <si>
    <t>Vyspravení podkladu po překopech ing sítí plochy přes 15 m2 betonem tř. PB I (C20/25) tl 200 mm</t>
  </si>
  <si>
    <t>-1595249975</t>
  </si>
  <si>
    <t>571908111</t>
  </si>
  <si>
    <t>Kryt vymývaným dekoračním kamenivem (kačírkem) tl 200 mm</t>
  </si>
  <si>
    <t>768756085</t>
  </si>
  <si>
    <t>572341111</t>
  </si>
  <si>
    <t>Vyspravení krytu komunikací po překopech plochy přes 15 m2 asfalt betonem ACO (AB) tl 50 mm</t>
  </si>
  <si>
    <t>81137057</t>
  </si>
  <si>
    <t>572341112</t>
  </si>
  <si>
    <t>Vyspravení krytu komunikací po překopech plochy přes 15 m2 asfalt betonem ACO (AB) tl 70 mm</t>
  </si>
  <si>
    <t>-721392685</t>
  </si>
  <si>
    <t>596211110</t>
  </si>
  <si>
    <t>Kladení zámkové dlažby komunikací pro pěší tl 60 mm skupiny A pl do 50 m2</t>
  </si>
  <si>
    <t>-705222738</t>
  </si>
  <si>
    <t>592453080</t>
  </si>
  <si>
    <t>dlažba BEST-KLASIKO 20 x 10 x 6 cm přírodní</t>
  </si>
  <si>
    <t>1689744935</t>
  </si>
  <si>
    <t>fig2*1,03</t>
  </si>
  <si>
    <t>596211212</t>
  </si>
  <si>
    <t>Kladení zámkové dlažby komunikací pro pěší tl 80 mm skupiny A pl do 300 m2</t>
  </si>
  <si>
    <t>1853471019</t>
  </si>
  <si>
    <t>592453110</t>
  </si>
  <si>
    <t>dlažba BEST-KLASIKO 20 x 10 x 8 cm přírodní</t>
  </si>
  <si>
    <t>-1481382128</t>
  </si>
  <si>
    <t>fig1*1,01</t>
  </si>
  <si>
    <t>916331112</t>
  </si>
  <si>
    <t>Osazení zahradního obrubníku betonového do lože z betonu s boční opěrou</t>
  </si>
  <si>
    <t>1904518798</t>
  </si>
  <si>
    <t xml:space="preserve">105,0                                           "pochozí a pojízdné plochy"  </t>
  </si>
  <si>
    <t>12,5+17,0+12,5                                 "okapový chodník"</t>
  </si>
  <si>
    <t>592175090</t>
  </si>
  <si>
    <t>obrubník univerzální BEST-LINEA I 50x8x25 cm, přírodní</t>
  </si>
  <si>
    <t>1548864798</t>
  </si>
  <si>
    <t>fig9*2*1,010205</t>
  </si>
  <si>
    <t>919726122</t>
  </si>
  <si>
    <t>Geotextilie pro ochranu, separaci a filtraci netkaná měrná hmotnost do 300 g/m2</t>
  </si>
  <si>
    <t>68093288</t>
  </si>
  <si>
    <t>998223011</t>
  </si>
  <si>
    <t>Přesun hmot pro pozemní komunikace s krytem dlážděným</t>
  </si>
  <si>
    <t>845517179</t>
  </si>
  <si>
    <t>6 - SO 06 Opravy a doplnění oplocení</t>
  </si>
  <si>
    <t>1311050031</t>
  </si>
  <si>
    <t>Hloubení šachet pro sloupky oplocení v zemině tř 3</t>
  </si>
  <si>
    <t>-2004460934</t>
  </si>
  <si>
    <t>((14,41+9,23+1,0)/2,5+0,144+3)*1,0</t>
  </si>
  <si>
    <t>132201101</t>
  </si>
  <si>
    <t>Hloubení rýh š do 600 mm v hornině tř. 3 objemu do 100 m3</t>
  </si>
  <si>
    <t>613204570</t>
  </si>
  <si>
    <t>6,46*0,3*0,8                                "základ pod podezdívku"</t>
  </si>
  <si>
    <t>274313611</t>
  </si>
  <si>
    <t>Základové pásy z betonu tř. C 16/20</t>
  </si>
  <si>
    <t>-311966110</t>
  </si>
  <si>
    <t>6,46*0,3*0,8*1,05                                "základ pod podezdívku"</t>
  </si>
  <si>
    <t>338171111</t>
  </si>
  <si>
    <t>Osazování sloupků a vzpěr plotových ocelových v 2,00 m se zalitím MC</t>
  </si>
  <si>
    <t>1900327767</t>
  </si>
  <si>
    <t>(1,6+13,59+18,26+14,42+5,17+6,46-1,6+0,1)/2,0+2</t>
  </si>
  <si>
    <t>553422600</t>
  </si>
  <si>
    <t>sloupek plotový koncový pozinkované a komaxitové 2000/48x1,5 mm</t>
  </si>
  <si>
    <t>168901586</t>
  </si>
  <si>
    <t>338171123</t>
  </si>
  <si>
    <t>Osazování sloupků a vzpěr plotových ocelových v 2,60 m se zabetonováním</t>
  </si>
  <si>
    <t>2010986772</t>
  </si>
  <si>
    <t>553422630</t>
  </si>
  <si>
    <t>sloupek plotový koncový pozinkovaný a komaxitový 2500/48x1,5 mm</t>
  </si>
  <si>
    <t>809101208</t>
  </si>
  <si>
    <t>348101210</t>
  </si>
  <si>
    <t>Osazení vrat a vrátek k oplocení na ocelové sloupky do 2 m2</t>
  </si>
  <si>
    <t>2144438126</t>
  </si>
  <si>
    <t>348101230</t>
  </si>
  <si>
    <t>Osazení vrat a vrátek k oplocení na ocelové sloupky do 6 m2</t>
  </si>
  <si>
    <t>187974174</t>
  </si>
  <si>
    <t>348171120</t>
  </si>
  <si>
    <t>Osazení rámového oplocení výšky do 1,5 m ve sklonu svahu do 15°</t>
  </si>
  <si>
    <t>-510418849</t>
  </si>
  <si>
    <t>(1,6+13,59+18,26+14,42+5,17+6,46-1,6+0,1)</t>
  </si>
  <si>
    <t>5534231001</t>
  </si>
  <si>
    <t>plotové pole kovové 2000x1200 mm</t>
  </si>
  <si>
    <t>1246057491</t>
  </si>
  <si>
    <t>(1,6+13,59+18,26+14,42+5,17+6,46-1,6+0,1)/2</t>
  </si>
  <si>
    <t>740609532</t>
  </si>
  <si>
    <t>(14,42+5,17+6,46-1,6)*0,6</t>
  </si>
  <si>
    <t>1456163921</t>
  </si>
  <si>
    <t>1,6+13,59+18,26+14,42+5,17+6,46-1,6</t>
  </si>
  <si>
    <t>348401130</t>
  </si>
  <si>
    <t>Osazení oplocení ze strojového pletiva s napínacími dráty výšky do 2,0 m do 15° sklonu svahu</t>
  </si>
  <si>
    <t>-1778302469</t>
  </si>
  <si>
    <t>14,41-1,6+9,23+1,0</t>
  </si>
  <si>
    <t>313275030</t>
  </si>
  <si>
    <t>pletivo FLUIDEX čtvercová oka 50 mm x 2,2 mm x 175 cm</t>
  </si>
  <si>
    <t>1623562931</t>
  </si>
  <si>
    <t>966071711</t>
  </si>
  <si>
    <t>Bourání sloupků a vzpěr plotových ocelových do 2,5 m zabetonovaných</t>
  </si>
  <si>
    <t>-534975339</t>
  </si>
  <si>
    <t>(6,46+6,0+14,41+9,23+1,0)/2,5+0,16</t>
  </si>
  <si>
    <t>966071721</t>
  </si>
  <si>
    <t>Bourání sloupků a vzpěr plotových ocelových do 2,5 m odřezáním</t>
  </si>
  <si>
    <t>1976306344</t>
  </si>
  <si>
    <t>(1,6+13,59+18,26)/2,0+0,275</t>
  </si>
  <si>
    <t>966071822</t>
  </si>
  <si>
    <t>Rozebrání drátěného pletiva se čtvercovými oky výšky do 2,0 m</t>
  </si>
  <si>
    <t>395611368</t>
  </si>
  <si>
    <t>6,46+6,0+14,41+9,23+1,0</t>
  </si>
  <si>
    <t>966072811</t>
  </si>
  <si>
    <t>Rozebrání rámového oplocení na ocelové sloupky výšky do 2m</t>
  </si>
  <si>
    <t>1106009345</t>
  </si>
  <si>
    <t>1,6+13,59+18,26</t>
  </si>
  <si>
    <t>966073810</t>
  </si>
  <si>
    <t>Rozebrání vrat a vrátek k oplocení plochy do 2 m2</t>
  </si>
  <si>
    <t>172945784</t>
  </si>
  <si>
    <t>966073811</t>
  </si>
  <si>
    <t>Rozebrání vrat a vrátek k oplocení plochy do 6 m2</t>
  </si>
  <si>
    <t>-530320710</t>
  </si>
  <si>
    <t>2063065578</t>
  </si>
  <si>
    <t>-1922243135</t>
  </si>
  <si>
    <t>997221571</t>
  </si>
  <si>
    <t>Vodorovná doprava vybouraných hmot do 1 km</t>
  </si>
  <si>
    <t>-165319839</t>
  </si>
  <si>
    <t>997221579</t>
  </si>
  <si>
    <t>Příplatek ZKD 1 km u vodorovné dopravy vybouraných hmot</t>
  </si>
  <si>
    <t>-237838178</t>
  </si>
  <si>
    <t>10,76*20 'Přepočtené koeficientem množství</t>
  </si>
  <si>
    <t>998232131</t>
  </si>
  <si>
    <t>Přesun hmot pro oplocení z betonu monolitického v do 3 m</t>
  </si>
  <si>
    <t>-522340805</t>
  </si>
  <si>
    <t>-1618314285</t>
  </si>
  <si>
    <t>1,0*1,5*2                                            "branka"</t>
  </si>
  <si>
    <t>4,0*1,5*2                                            "brána"</t>
  </si>
  <si>
    <t>1007956615</t>
  </si>
  <si>
    <t>7 - SO 07 Lapol</t>
  </si>
  <si>
    <t xml:space="preserve">    8 - Trubní vedení</t>
  </si>
  <si>
    <t>Trubní vedení</t>
  </si>
  <si>
    <t>999960011</t>
  </si>
  <si>
    <t>Kanalizační přípojka - Lapol</t>
  </si>
  <si>
    <t>-1505271257</t>
  </si>
  <si>
    <t>8 - Ostatní a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</si>
  <si>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</si>
  <si>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</si>
  <si>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</si>
  <si>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</si>
  <si>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</si>
  <si>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</si>
  <si>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</si>
  <si>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</si>
  <si>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</si>
  <si>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</si>
  <si>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</si>
  <si>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</si>
  <si>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</si>
  <si>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</si>
  <si>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</si>
  <si>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Kč</t>
  </si>
  <si>
    <t>1024</t>
  </si>
  <si>
    <t>5089258</t>
  </si>
  <si>
    <t>VRN2</t>
  </si>
  <si>
    <t>Příprava staveniště</t>
  </si>
  <si>
    <t>020001000</t>
  </si>
  <si>
    <t>-768342467</t>
  </si>
  <si>
    <t>VRN3</t>
  </si>
  <si>
    <t>Zařízení staveniště</t>
  </si>
  <si>
    <t>030001000</t>
  </si>
  <si>
    <t>741398861</t>
  </si>
  <si>
    <t>VRN4</t>
  </si>
  <si>
    <t>Inženýrská činnost</t>
  </si>
  <si>
    <t>040001000</t>
  </si>
  <si>
    <t>-1398515362</t>
  </si>
  <si>
    <t>VRN5</t>
  </si>
  <si>
    <t>Finanční náklady</t>
  </si>
  <si>
    <t>050001000</t>
  </si>
  <si>
    <t>1996683907</t>
  </si>
  <si>
    <t>VRN6</t>
  </si>
  <si>
    <t>Územní vlivy</t>
  </si>
  <si>
    <t>060001000</t>
  </si>
  <si>
    <t>-934544438</t>
  </si>
  <si>
    <t>VRN7</t>
  </si>
  <si>
    <t>Provozní vlivy</t>
  </si>
  <si>
    <t>070001000</t>
  </si>
  <si>
    <t>-1890737270</t>
  </si>
  <si>
    <t>VRN8</t>
  </si>
  <si>
    <t>Přesun stavebních kapacit</t>
  </si>
  <si>
    <t>080001000</t>
  </si>
  <si>
    <t>Další náklady na pracovníky</t>
  </si>
  <si>
    <t>-388251388</t>
  </si>
  <si>
    <t>VRN9</t>
  </si>
  <si>
    <t>Ostatní náklady</t>
  </si>
  <si>
    <t>090001000</t>
  </si>
  <si>
    <t>-906009268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</si>
  <si>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</si>
  <si>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</si>
  <si>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</si>
  <si>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</si>
  <si>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</si>
  <si>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</si>
  <si>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</si>
  <si>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</si>
  <si>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</si>
  <si>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</si>
  <si>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</si>
  <si>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</si>
  <si>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</si>
  <si>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</si>
  <si>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</si>
  <si>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</si>
  <si>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</si>
  <si>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</si>
  <si>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</si>
  <si>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</si>
  <si>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</si>
  <si>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</si>
  <si>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</si>
  <si>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</si>
  <si>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</si>
  <si>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</si>
  <si>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</si>
  <si>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</si>
  <si>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</si>
  <si>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</si>
  <si>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</si>
  <si>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</si>
  <si>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</si>
  <si>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</si>
  <si>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</si>
  <si>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</si>
  <si>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</si>
  <si>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</si>
  <si>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</si>
  <si>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</si>
  <si>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</si>
  <si>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</si>
  <si>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</si>
  <si>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</si>
  <si>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</si>
  <si>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</si>
  <si>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</si>
  <si>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</si>
  <si>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</si>
  <si>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</si>
  <si>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</si>
  <si>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</si>
  <si>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</si>
  <si>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</si>
  <si>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</si>
  <si>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</si>
  <si>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</si>
  <si>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</si>
  <si>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</si>
  <si>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</si>
  <si>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</si>
  <si>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</si>
  <si>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</si>
  <si>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</si>
  <si>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</si>
  <si>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</si>
  <si>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</si>
  <si>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</si>
  <si>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</si>
  <si>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</si>
  <si>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</si>
  <si>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</si>
  <si>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</si>
  <si>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</si>
  <si>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</si>
  <si>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</si>
  <si>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</si>
  <si>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</si>
  <si>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</si>
  <si>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</si>
  <si>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</si>
  <si>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</si>
  <si>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</si>
  <si>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</si>
  <si>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</si>
  <si>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</si>
  <si>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</si>
  <si>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</si>
  <si>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</si>
  <si>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</si>
  <si>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</si>
  <si>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</si>
  <si>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</si>
  <si>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</si>
  <si>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</si>
  <si>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</si>
  <si>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</si>
  <si>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</si>
  <si>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</si>
  <si>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</si>
  <si>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</si>
  <si>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</si>
  <si>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</si>
  <si>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</si>
  <si>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</si>
  <si>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</si>
  <si>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</si>
  <si>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</si>
  <si>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</si>
  <si>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</si>
  <si>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</si>
  <si>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</si>
  <si>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</si>
  <si>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</si>
  <si>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</si>
  <si>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</si>
  <si>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</si>
  <si>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</si>
  <si>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</si>
  <si>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</si>
  <si>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</si>
  <si>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</si>
  <si>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</si>
  <si>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</si>
  <si>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</si>
  <si>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</si>
  <si>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</si>
  <si>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</si>
  <si>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</si>
  <si>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</si>
  <si>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</si>
  <si>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</si>
  <si>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</si>
  <si>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</si>
  <si>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</si>
  <si>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</si>
  <si>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</si>
  <si>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</si>
  <si>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</si>
  <si>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</si>
  <si>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</si>
  <si>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</si>
  <si>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</si>
  <si>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</si>
  <si>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</si>
  <si>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</si>
  <si>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</si>
  <si>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</si>
  <si>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</si>
  <si>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</si>
  <si>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</si>
  <si>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</si>
  <si>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</si>
  <si>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</si>
  <si>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</si>
  <si>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</si>
  <si>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</si>
  <si>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</si>
  <si>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</si>
  <si>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</si>
  <si>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</si>
  <si>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</si>
  <si>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</si>
  <si>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</si>
  <si>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</si>
  <si>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</si>
  <si>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</si>
  <si>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</si>
  <si>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</si>
  <si>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</si>
  <si>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</si>
  <si>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</si>
  <si>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</si>
  <si>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</si>
  <si>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</si>
  <si>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</si>
  <si>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</si>
  <si>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</si>
  <si>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</si>
  <si>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</si>
  <si>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</si>
  <si>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</si>
  <si>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</si>
  <si>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</si>
  <si>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</si>
  <si>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</si>
  <si>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</si>
  <si>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</si>
  <si>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</si>
  <si>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vrata garážová sekční zateplená 3600 x 2020 mm</t>
  </si>
  <si>
    <t xml:space="preserve">příslušenství garážových vrat pohon stropní elektrický nad 6 m2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</si>
</sst>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 locked="0"/>
    </xf>
  </cellStyleXfs>
  <cellXfs count="37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4" fillId="0" borderId="0" xfId="0" applyFont="1" applyBorder="1" applyAlignment="1">
      <alignment horizontal="left" vertical="center"/>
    </xf>
    <xf numFmtId="0" fontId="0" fillId="0" borderId="5" xfId="0" applyBorder="1"/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21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21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22" xfId="0" applyNumberFormat="1" applyFont="1" applyBorder="1" applyAlignment="1">
      <alignment vertical="center"/>
    </xf>
    <xf numFmtId="4" fontId="26" fillId="0" borderId="23" xfId="0" applyNumberFormat="1" applyFont="1" applyBorder="1" applyAlignment="1">
      <alignment vertical="center"/>
    </xf>
    <xf numFmtId="166" fontId="26" fillId="0" borderId="23" xfId="0" applyNumberFormat="1" applyFont="1" applyBorder="1" applyAlignment="1">
      <alignment vertical="center"/>
    </xf>
    <xf numFmtId="4" fontId="26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29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30" fillId="0" borderId="13" xfId="0" applyNumberFormat="1" applyFont="1" applyBorder="1" applyAlignment="1">
      <alignment/>
    </xf>
    <xf numFmtId="166" fontId="30" fillId="0" borderId="14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3" fillId="0" borderId="27" xfId="0" applyFont="1" applyBorder="1" applyAlignment="1" applyProtection="1">
      <alignment horizontal="center" vertical="center"/>
      <protection locked="0"/>
    </xf>
    <xf numFmtId="49" fontId="33" fillId="0" borderId="27" xfId="0" applyNumberFormat="1" applyFont="1" applyBorder="1" applyAlignment="1" applyProtection="1">
      <alignment horizontal="left" vertical="center" wrapText="1"/>
      <protection locked="0"/>
    </xf>
    <xf numFmtId="0" fontId="33" fillId="0" borderId="27" xfId="0" applyFont="1" applyBorder="1" applyAlignment="1" applyProtection="1">
      <alignment horizontal="left" vertical="center" wrapText="1"/>
      <protection locked="0"/>
    </xf>
    <xf numFmtId="0" fontId="33" fillId="0" borderId="27" xfId="0" applyFont="1" applyBorder="1" applyAlignment="1" applyProtection="1">
      <alignment horizontal="center" vertical="center" wrapText="1"/>
      <protection locked="0"/>
    </xf>
    <xf numFmtId="167" fontId="33" fillId="0" borderId="27" xfId="0" applyNumberFormat="1" applyFont="1" applyBorder="1" applyAlignment="1" applyProtection="1">
      <alignment vertical="center"/>
      <protection locked="0"/>
    </xf>
    <xf numFmtId="4" fontId="33" fillId="3" borderId="27" xfId="0" applyNumberFormat="1" applyFont="1" applyFill="1" applyBorder="1" applyAlignment="1" applyProtection="1">
      <alignment vertical="center"/>
      <protection locked="0"/>
    </xf>
    <xf numFmtId="4" fontId="33" fillId="0" borderId="27" xfId="0" applyNumberFormat="1" applyFont="1" applyBorder="1" applyAlignment="1" applyProtection="1">
      <alignment vertical="center"/>
      <protection locked="0"/>
    </xf>
    <xf numFmtId="0" fontId="33" fillId="0" borderId="4" xfId="0" applyFont="1" applyBorder="1" applyAlignment="1">
      <alignment vertical="center"/>
    </xf>
    <xf numFmtId="0" fontId="33" fillId="3" borderId="2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33" fillId="0" borderId="23" xfId="0" applyFont="1" applyBorder="1" applyAlignment="1">
      <alignment horizontal="center" vertical="center"/>
    </xf>
    <xf numFmtId="0" fontId="34" fillId="2" borderId="0" xfId="20" applyFill="1"/>
    <xf numFmtId="0" fontId="35" fillId="0" borderId="0" xfId="20" applyFont="1" applyAlignment="1">
      <alignment horizontal="center" vertical="center"/>
    </xf>
    <xf numFmtId="0" fontId="36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0" fontId="38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37" fillId="2" borderId="0" xfId="0" applyFont="1" applyFill="1" applyAlignment="1" applyProtection="1">
      <alignment vertical="center"/>
      <protection/>
    </xf>
    <xf numFmtId="0" fontId="36" fillId="2" borderId="0" xfId="0" applyFont="1" applyFill="1" applyAlignment="1" applyProtection="1">
      <alignment horizontal="left" vertical="center"/>
      <protection/>
    </xf>
    <xf numFmtId="0" fontId="38" fillId="2" borderId="0" xfId="20" applyFont="1" applyFill="1" applyAlignment="1" applyProtection="1">
      <alignment vertical="center"/>
      <protection/>
    </xf>
    <xf numFmtId="0" fontId="37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5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37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5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5" fillId="0" borderId="34" xfId="21" applyFont="1" applyBorder="1" applyAlignment="1" applyProtection="1">
      <alignment horizontal="left" vertical="center"/>
      <protection locked="0"/>
    </xf>
    <xf numFmtId="0" fontId="25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19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37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7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5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5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5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38" fillId="2" borderId="0" xfId="20" applyFont="1" applyFill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4" fillId="0" borderId="0" xfId="21" applyFont="1" applyBorder="1" applyAlignment="1" applyProtection="1">
      <alignment horizontal="center" vertical="center" wrapText="1"/>
      <protection locked="0"/>
    </xf>
    <xf numFmtId="0" fontId="25" fillId="0" borderId="34" xfId="21" applyFont="1" applyBorder="1" applyAlignment="1" applyProtection="1">
      <alignment horizontal="left" wrapText="1"/>
      <protection locked="0"/>
    </xf>
    <xf numFmtId="0" fontId="14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25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 topLeftCell="A1">
      <pane ySplit="1" topLeftCell="A2" activePane="bottomLeft" state="frozen"/>
      <selection pane="bottomLeft" activeCell="E11" sqref="E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41" t="s">
        <v>0</v>
      </c>
      <c r="B1" s="242"/>
      <c r="C1" s="242"/>
      <c r="D1" s="243" t="s">
        <v>1</v>
      </c>
      <c r="E1" s="242"/>
      <c r="F1" s="242"/>
      <c r="G1" s="242"/>
      <c r="H1" s="242"/>
      <c r="I1" s="242"/>
      <c r="J1" s="242"/>
      <c r="K1" s="244" t="s">
        <v>2554</v>
      </c>
      <c r="L1" s="244"/>
      <c r="M1" s="244"/>
      <c r="N1" s="244"/>
      <c r="O1" s="244"/>
      <c r="P1" s="244"/>
      <c r="Q1" s="244"/>
      <c r="R1" s="244"/>
      <c r="S1" s="244"/>
      <c r="T1" s="242"/>
      <c r="U1" s="242"/>
      <c r="V1" s="242"/>
      <c r="W1" s="244" t="s">
        <v>2555</v>
      </c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36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95" customHeight="1">
      <c r="AR2" s="354" t="s">
        <v>6</v>
      </c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S2" s="17" t="s">
        <v>7</v>
      </c>
      <c r="BT2" s="17" t="s">
        <v>8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10</v>
      </c>
    </row>
    <row r="4" spans="2:71" ht="36.95" customHeight="1">
      <c r="B4" s="21"/>
      <c r="C4" s="22"/>
      <c r="D4" s="23" t="s">
        <v>11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12</v>
      </c>
      <c r="BE4" s="26" t="s">
        <v>13</v>
      </c>
      <c r="BS4" s="17" t="s">
        <v>14</v>
      </c>
    </row>
    <row r="5" spans="2:71" ht="14.45" customHeight="1">
      <c r="B5" s="21"/>
      <c r="C5" s="22"/>
      <c r="D5" s="27" t="s">
        <v>15</v>
      </c>
      <c r="E5" s="22"/>
      <c r="F5" s="22"/>
      <c r="G5" s="22"/>
      <c r="H5" s="22"/>
      <c r="I5" s="22"/>
      <c r="J5" s="22"/>
      <c r="K5" s="332" t="s">
        <v>16</v>
      </c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22"/>
      <c r="AQ5" s="24"/>
      <c r="BE5" s="328" t="s">
        <v>17</v>
      </c>
      <c r="BS5" s="17" t="s">
        <v>7</v>
      </c>
    </row>
    <row r="6" spans="2:71" ht="36.95" customHeight="1">
      <c r="B6" s="21"/>
      <c r="C6" s="22"/>
      <c r="D6" s="29" t="s">
        <v>18</v>
      </c>
      <c r="E6" s="22"/>
      <c r="F6" s="22"/>
      <c r="G6" s="22"/>
      <c r="H6" s="22"/>
      <c r="I6" s="22"/>
      <c r="J6" s="22"/>
      <c r="K6" s="334" t="s">
        <v>19</v>
      </c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22"/>
      <c r="AQ6" s="24"/>
      <c r="BE6" s="329"/>
      <c r="BS6" s="17" t="s">
        <v>7</v>
      </c>
    </row>
    <row r="7" spans="2:71" ht="14.45" customHeight="1">
      <c r="B7" s="21"/>
      <c r="C7" s="22"/>
      <c r="D7" s="30" t="s">
        <v>20</v>
      </c>
      <c r="E7" s="22"/>
      <c r="F7" s="22"/>
      <c r="G7" s="22"/>
      <c r="H7" s="22"/>
      <c r="I7" s="22"/>
      <c r="J7" s="22"/>
      <c r="K7" s="28" t="s">
        <v>3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3</v>
      </c>
      <c r="AO7" s="22"/>
      <c r="AP7" s="22"/>
      <c r="AQ7" s="24"/>
      <c r="BE7" s="329"/>
      <c r="BS7" s="17" t="s">
        <v>9</v>
      </c>
    </row>
    <row r="8" spans="2:71" ht="14.45" customHeight="1">
      <c r="B8" s="21"/>
      <c r="C8" s="22"/>
      <c r="D8" s="30" t="s">
        <v>22</v>
      </c>
      <c r="E8" s="22"/>
      <c r="F8" s="22"/>
      <c r="G8" s="22"/>
      <c r="H8" s="22"/>
      <c r="I8" s="22"/>
      <c r="J8" s="22"/>
      <c r="K8" s="28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24</v>
      </c>
      <c r="AL8" s="22"/>
      <c r="AM8" s="22"/>
      <c r="AN8" s="31" t="s">
        <v>25</v>
      </c>
      <c r="AO8" s="22"/>
      <c r="AP8" s="22"/>
      <c r="AQ8" s="24"/>
      <c r="BE8" s="329"/>
      <c r="BS8" s="17" t="s">
        <v>26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329"/>
      <c r="BS9" s="17" t="s">
        <v>27</v>
      </c>
    </row>
    <row r="10" spans="2:71" ht="14.45" customHeight="1">
      <c r="B10" s="21"/>
      <c r="C10" s="22"/>
      <c r="D10" s="30" t="s">
        <v>28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29</v>
      </c>
      <c r="AL10" s="22"/>
      <c r="AM10" s="22"/>
      <c r="AN10" s="28" t="s">
        <v>3</v>
      </c>
      <c r="AO10" s="22"/>
      <c r="AP10" s="22"/>
      <c r="AQ10" s="24"/>
      <c r="BE10" s="329"/>
      <c r="BS10" s="17" t="s">
        <v>7</v>
      </c>
    </row>
    <row r="11" spans="2:71" ht="18.4" customHeight="1">
      <c r="B11" s="21"/>
      <c r="C11" s="22"/>
      <c r="D11" s="22"/>
      <c r="E11" s="28" t="s">
        <v>30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31</v>
      </c>
      <c r="AL11" s="22"/>
      <c r="AM11" s="22"/>
      <c r="AN11" s="28" t="s">
        <v>3</v>
      </c>
      <c r="AO11" s="22"/>
      <c r="AP11" s="22"/>
      <c r="AQ11" s="24"/>
      <c r="BE11" s="329"/>
      <c r="BS11" s="17" t="s">
        <v>7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329"/>
      <c r="BS12" s="17" t="s">
        <v>9</v>
      </c>
    </row>
    <row r="13" spans="2:71" ht="14.45" customHeight="1">
      <c r="B13" s="21"/>
      <c r="C13" s="22"/>
      <c r="D13" s="30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29</v>
      </c>
      <c r="AL13" s="22"/>
      <c r="AM13" s="22"/>
      <c r="AN13" s="32" t="s">
        <v>33</v>
      </c>
      <c r="AO13" s="22"/>
      <c r="AP13" s="22"/>
      <c r="AQ13" s="24"/>
      <c r="BE13" s="329"/>
      <c r="BS13" s="17" t="s">
        <v>9</v>
      </c>
    </row>
    <row r="14" spans="2:71" ht="15">
      <c r="B14" s="21"/>
      <c r="C14" s="22"/>
      <c r="D14" s="22"/>
      <c r="E14" s="335" t="s">
        <v>33</v>
      </c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0" t="s">
        <v>31</v>
      </c>
      <c r="AL14" s="22"/>
      <c r="AM14" s="22"/>
      <c r="AN14" s="32" t="s">
        <v>33</v>
      </c>
      <c r="AO14" s="22"/>
      <c r="AP14" s="22"/>
      <c r="AQ14" s="24"/>
      <c r="BE14" s="329"/>
      <c r="BS14" s="17" t="s">
        <v>9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329"/>
      <c r="BS15" s="17" t="s">
        <v>4</v>
      </c>
    </row>
    <row r="16" spans="2:71" ht="14.45" customHeight="1">
      <c r="B16" s="21"/>
      <c r="C16" s="22"/>
      <c r="D16" s="30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29</v>
      </c>
      <c r="AL16" s="22"/>
      <c r="AM16" s="22"/>
      <c r="AN16" s="28" t="s">
        <v>3</v>
      </c>
      <c r="AO16" s="22"/>
      <c r="AP16" s="22"/>
      <c r="AQ16" s="24"/>
      <c r="BE16" s="329"/>
      <c r="BS16" s="17" t="s">
        <v>4</v>
      </c>
    </row>
    <row r="17" spans="2:71" ht="18.4" customHeight="1">
      <c r="B17" s="21"/>
      <c r="C17" s="22"/>
      <c r="D17" s="22"/>
      <c r="E17" s="28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31</v>
      </c>
      <c r="AL17" s="22"/>
      <c r="AM17" s="22"/>
      <c r="AN17" s="28" t="s">
        <v>3</v>
      </c>
      <c r="AO17" s="22"/>
      <c r="AP17" s="22"/>
      <c r="AQ17" s="24"/>
      <c r="BE17" s="329"/>
      <c r="BS17" s="17" t="s">
        <v>36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329"/>
      <c r="BS18" s="17" t="s">
        <v>9</v>
      </c>
    </row>
    <row r="19" spans="2:71" ht="14.45" customHeight="1">
      <c r="B19" s="21"/>
      <c r="C19" s="22"/>
      <c r="D19" s="30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329"/>
      <c r="BS19" s="17" t="s">
        <v>9</v>
      </c>
    </row>
    <row r="20" spans="2:71" ht="22.5" customHeight="1">
      <c r="B20" s="21"/>
      <c r="C20" s="22"/>
      <c r="D20" s="22"/>
      <c r="E20" s="336" t="s">
        <v>3</v>
      </c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22"/>
      <c r="AP20" s="22"/>
      <c r="AQ20" s="24"/>
      <c r="BE20" s="329"/>
      <c r="BS20" s="17" t="s">
        <v>36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329"/>
    </row>
    <row r="22" spans="2:57" ht="6.9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329"/>
    </row>
    <row r="23" spans="2:57" s="1" customFormat="1" ht="25.9" customHeight="1">
      <c r="B23" s="34"/>
      <c r="C23" s="35"/>
      <c r="D23" s="36" t="s">
        <v>38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37">
        <f>ROUND(AG51,0)</f>
        <v>0</v>
      </c>
      <c r="AL23" s="338"/>
      <c r="AM23" s="338"/>
      <c r="AN23" s="338"/>
      <c r="AO23" s="338"/>
      <c r="AP23" s="35"/>
      <c r="AQ23" s="38"/>
      <c r="BE23" s="330"/>
    </row>
    <row r="24" spans="2:57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330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39" t="s">
        <v>39</v>
      </c>
      <c r="M25" s="340"/>
      <c r="N25" s="340"/>
      <c r="O25" s="340"/>
      <c r="P25" s="35"/>
      <c r="Q25" s="35"/>
      <c r="R25" s="35"/>
      <c r="S25" s="35"/>
      <c r="T25" s="35"/>
      <c r="U25" s="35"/>
      <c r="V25" s="35"/>
      <c r="W25" s="339" t="s">
        <v>40</v>
      </c>
      <c r="X25" s="340"/>
      <c r="Y25" s="340"/>
      <c r="Z25" s="340"/>
      <c r="AA25" s="340"/>
      <c r="AB25" s="340"/>
      <c r="AC25" s="340"/>
      <c r="AD25" s="340"/>
      <c r="AE25" s="340"/>
      <c r="AF25" s="35"/>
      <c r="AG25" s="35"/>
      <c r="AH25" s="35"/>
      <c r="AI25" s="35"/>
      <c r="AJ25" s="35"/>
      <c r="AK25" s="339" t="s">
        <v>41</v>
      </c>
      <c r="AL25" s="340"/>
      <c r="AM25" s="340"/>
      <c r="AN25" s="340"/>
      <c r="AO25" s="340"/>
      <c r="AP25" s="35"/>
      <c r="AQ25" s="38"/>
      <c r="BE25" s="330"/>
    </row>
    <row r="26" spans="2:57" s="2" customFormat="1" ht="14.45" customHeight="1">
      <c r="B26" s="40"/>
      <c r="C26" s="41"/>
      <c r="D26" s="42" t="s">
        <v>42</v>
      </c>
      <c r="E26" s="41"/>
      <c r="F26" s="42" t="s">
        <v>43</v>
      </c>
      <c r="G26" s="41"/>
      <c r="H26" s="41"/>
      <c r="I26" s="41"/>
      <c r="J26" s="41"/>
      <c r="K26" s="41"/>
      <c r="L26" s="325">
        <v>0.21</v>
      </c>
      <c r="M26" s="326"/>
      <c r="N26" s="326"/>
      <c r="O26" s="326"/>
      <c r="P26" s="41"/>
      <c r="Q26" s="41"/>
      <c r="R26" s="41"/>
      <c r="S26" s="41"/>
      <c r="T26" s="41"/>
      <c r="U26" s="41"/>
      <c r="V26" s="41"/>
      <c r="W26" s="327">
        <f>ROUND(AZ51,0)</f>
        <v>0</v>
      </c>
      <c r="X26" s="326"/>
      <c r="Y26" s="326"/>
      <c r="Z26" s="326"/>
      <c r="AA26" s="326"/>
      <c r="AB26" s="326"/>
      <c r="AC26" s="326"/>
      <c r="AD26" s="326"/>
      <c r="AE26" s="326"/>
      <c r="AF26" s="41"/>
      <c r="AG26" s="41"/>
      <c r="AH26" s="41"/>
      <c r="AI26" s="41"/>
      <c r="AJ26" s="41"/>
      <c r="AK26" s="327">
        <f>ROUND(AV51,0)</f>
        <v>0</v>
      </c>
      <c r="AL26" s="326"/>
      <c r="AM26" s="326"/>
      <c r="AN26" s="326"/>
      <c r="AO26" s="326"/>
      <c r="AP26" s="41"/>
      <c r="AQ26" s="43"/>
      <c r="BE26" s="331"/>
    </row>
    <row r="27" spans="2:57" s="2" customFormat="1" ht="14.45" customHeight="1">
      <c r="B27" s="40"/>
      <c r="C27" s="41"/>
      <c r="D27" s="41"/>
      <c r="E27" s="41"/>
      <c r="F27" s="42" t="s">
        <v>44</v>
      </c>
      <c r="G27" s="41"/>
      <c r="H27" s="41"/>
      <c r="I27" s="41"/>
      <c r="J27" s="41"/>
      <c r="K27" s="41"/>
      <c r="L27" s="325">
        <v>0.15</v>
      </c>
      <c r="M27" s="326"/>
      <c r="N27" s="326"/>
      <c r="O27" s="326"/>
      <c r="P27" s="41"/>
      <c r="Q27" s="41"/>
      <c r="R27" s="41"/>
      <c r="S27" s="41"/>
      <c r="T27" s="41"/>
      <c r="U27" s="41"/>
      <c r="V27" s="41"/>
      <c r="W27" s="327">
        <f>ROUND(BA51,0)</f>
        <v>0</v>
      </c>
      <c r="X27" s="326"/>
      <c r="Y27" s="326"/>
      <c r="Z27" s="326"/>
      <c r="AA27" s="326"/>
      <c r="AB27" s="326"/>
      <c r="AC27" s="326"/>
      <c r="AD27" s="326"/>
      <c r="AE27" s="326"/>
      <c r="AF27" s="41"/>
      <c r="AG27" s="41"/>
      <c r="AH27" s="41"/>
      <c r="AI27" s="41"/>
      <c r="AJ27" s="41"/>
      <c r="AK27" s="327">
        <f>ROUND(AW51,0)</f>
        <v>0</v>
      </c>
      <c r="AL27" s="326"/>
      <c r="AM27" s="326"/>
      <c r="AN27" s="326"/>
      <c r="AO27" s="326"/>
      <c r="AP27" s="41"/>
      <c r="AQ27" s="43"/>
      <c r="BE27" s="331"/>
    </row>
    <row r="28" spans="2:57" s="2" customFormat="1" ht="14.45" customHeight="1" hidden="1">
      <c r="B28" s="40"/>
      <c r="C28" s="41"/>
      <c r="D28" s="41"/>
      <c r="E28" s="41"/>
      <c r="F28" s="42" t="s">
        <v>45</v>
      </c>
      <c r="G28" s="41"/>
      <c r="H28" s="41"/>
      <c r="I28" s="41"/>
      <c r="J28" s="41"/>
      <c r="K28" s="41"/>
      <c r="L28" s="325">
        <v>0.21</v>
      </c>
      <c r="M28" s="326"/>
      <c r="N28" s="326"/>
      <c r="O28" s="326"/>
      <c r="P28" s="41"/>
      <c r="Q28" s="41"/>
      <c r="R28" s="41"/>
      <c r="S28" s="41"/>
      <c r="T28" s="41"/>
      <c r="U28" s="41"/>
      <c r="V28" s="41"/>
      <c r="W28" s="327">
        <f>ROUND(BB51,0)</f>
        <v>0</v>
      </c>
      <c r="X28" s="326"/>
      <c r="Y28" s="326"/>
      <c r="Z28" s="326"/>
      <c r="AA28" s="326"/>
      <c r="AB28" s="326"/>
      <c r="AC28" s="326"/>
      <c r="AD28" s="326"/>
      <c r="AE28" s="326"/>
      <c r="AF28" s="41"/>
      <c r="AG28" s="41"/>
      <c r="AH28" s="41"/>
      <c r="AI28" s="41"/>
      <c r="AJ28" s="41"/>
      <c r="AK28" s="327">
        <v>0</v>
      </c>
      <c r="AL28" s="326"/>
      <c r="AM28" s="326"/>
      <c r="AN28" s="326"/>
      <c r="AO28" s="326"/>
      <c r="AP28" s="41"/>
      <c r="AQ28" s="43"/>
      <c r="BE28" s="331"/>
    </row>
    <row r="29" spans="2:57" s="2" customFormat="1" ht="14.45" customHeight="1" hidden="1">
      <c r="B29" s="40"/>
      <c r="C29" s="41"/>
      <c r="D29" s="41"/>
      <c r="E29" s="41"/>
      <c r="F29" s="42" t="s">
        <v>46</v>
      </c>
      <c r="G29" s="41"/>
      <c r="H29" s="41"/>
      <c r="I29" s="41"/>
      <c r="J29" s="41"/>
      <c r="K29" s="41"/>
      <c r="L29" s="325">
        <v>0.15</v>
      </c>
      <c r="M29" s="326"/>
      <c r="N29" s="326"/>
      <c r="O29" s="326"/>
      <c r="P29" s="41"/>
      <c r="Q29" s="41"/>
      <c r="R29" s="41"/>
      <c r="S29" s="41"/>
      <c r="T29" s="41"/>
      <c r="U29" s="41"/>
      <c r="V29" s="41"/>
      <c r="W29" s="327">
        <f>ROUND(BC51,0)</f>
        <v>0</v>
      </c>
      <c r="X29" s="326"/>
      <c r="Y29" s="326"/>
      <c r="Z29" s="326"/>
      <c r="AA29" s="326"/>
      <c r="AB29" s="326"/>
      <c r="AC29" s="326"/>
      <c r="AD29" s="326"/>
      <c r="AE29" s="326"/>
      <c r="AF29" s="41"/>
      <c r="AG29" s="41"/>
      <c r="AH29" s="41"/>
      <c r="AI29" s="41"/>
      <c r="AJ29" s="41"/>
      <c r="AK29" s="327">
        <v>0</v>
      </c>
      <c r="AL29" s="326"/>
      <c r="AM29" s="326"/>
      <c r="AN29" s="326"/>
      <c r="AO29" s="326"/>
      <c r="AP29" s="41"/>
      <c r="AQ29" s="43"/>
      <c r="BE29" s="331"/>
    </row>
    <row r="30" spans="2:57" s="2" customFormat="1" ht="14.45" customHeight="1" hidden="1">
      <c r="B30" s="40"/>
      <c r="C30" s="41"/>
      <c r="D30" s="41"/>
      <c r="E30" s="41"/>
      <c r="F30" s="42" t="s">
        <v>47</v>
      </c>
      <c r="G30" s="41"/>
      <c r="H30" s="41"/>
      <c r="I30" s="41"/>
      <c r="J30" s="41"/>
      <c r="K30" s="41"/>
      <c r="L30" s="325">
        <v>0</v>
      </c>
      <c r="M30" s="326"/>
      <c r="N30" s="326"/>
      <c r="O30" s="326"/>
      <c r="P30" s="41"/>
      <c r="Q30" s="41"/>
      <c r="R30" s="41"/>
      <c r="S30" s="41"/>
      <c r="T30" s="41"/>
      <c r="U30" s="41"/>
      <c r="V30" s="41"/>
      <c r="W30" s="327">
        <f>ROUND(BD51,0)</f>
        <v>0</v>
      </c>
      <c r="X30" s="326"/>
      <c r="Y30" s="326"/>
      <c r="Z30" s="326"/>
      <c r="AA30" s="326"/>
      <c r="AB30" s="326"/>
      <c r="AC30" s="326"/>
      <c r="AD30" s="326"/>
      <c r="AE30" s="326"/>
      <c r="AF30" s="41"/>
      <c r="AG30" s="41"/>
      <c r="AH30" s="41"/>
      <c r="AI30" s="41"/>
      <c r="AJ30" s="41"/>
      <c r="AK30" s="327">
        <v>0</v>
      </c>
      <c r="AL30" s="326"/>
      <c r="AM30" s="326"/>
      <c r="AN30" s="326"/>
      <c r="AO30" s="326"/>
      <c r="AP30" s="41"/>
      <c r="AQ30" s="43"/>
      <c r="BE30" s="331"/>
    </row>
    <row r="31" spans="2:57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330"/>
    </row>
    <row r="32" spans="2:57" s="1" customFormat="1" ht="25.9" customHeight="1">
      <c r="B32" s="34"/>
      <c r="C32" s="44"/>
      <c r="D32" s="45" t="s">
        <v>48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49</v>
      </c>
      <c r="U32" s="46"/>
      <c r="V32" s="46"/>
      <c r="W32" s="46"/>
      <c r="X32" s="345" t="s">
        <v>50</v>
      </c>
      <c r="Y32" s="346"/>
      <c r="Z32" s="346"/>
      <c r="AA32" s="346"/>
      <c r="AB32" s="346"/>
      <c r="AC32" s="46"/>
      <c r="AD32" s="46"/>
      <c r="AE32" s="46"/>
      <c r="AF32" s="46"/>
      <c r="AG32" s="46"/>
      <c r="AH32" s="46"/>
      <c r="AI32" s="46"/>
      <c r="AJ32" s="46"/>
      <c r="AK32" s="347">
        <f>SUM(AK23:AK30)</f>
        <v>0</v>
      </c>
      <c r="AL32" s="346"/>
      <c r="AM32" s="346"/>
      <c r="AN32" s="346"/>
      <c r="AO32" s="348"/>
      <c r="AP32" s="44"/>
      <c r="AQ32" s="48"/>
      <c r="BE32" s="330"/>
    </row>
    <row r="33" spans="2:43" s="1" customFormat="1" ht="6.9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9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9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95" customHeight="1">
      <c r="B39" s="34"/>
      <c r="C39" s="54" t="s">
        <v>51</v>
      </c>
      <c r="AR39" s="34"/>
    </row>
    <row r="40" spans="2:44" s="1" customFormat="1" ht="6.95" customHeight="1">
      <c r="B40" s="34"/>
      <c r="AR40" s="34"/>
    </row>
    <row r="41" spans="2:44" s="3" customFormat="1" ht="14.45" customHeight="1">
      <c r="B41" s="55"/>
      <c r="C41" s="56" t="s">
        <v>15</v>
      </c>
      <c r="L41" s="3" t="str">
        <f>K5</f>
        <v>Tenet84</v>
      </c>
      <c r="AR41" s="55"/>
    </row>
    <row r="42" spans="2:44" s="4" customFormat="1" ht="36.95" customHeight="1">
      <c r="B42" s="57"/>
      <c r="C42" s="58" t="s">
        <v>18</v>
      </c>
      <c r="L42" s="355" t="str">
        <f>K6</f>
        <v>Rekonstrukce objektu celní správy v Náchodě</v>
      </c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R42" s="57"/>
    </row>
    <row r="43" spans="2:44" s="1" customFormat="1" ht="6.95" customHeight="1">
      <c r="B43" s="34"/>
      <c r="AR43" s="34"/>
    </row>
    <row r="44" spans="2:44" s="1" customFormat="1" ht="15">
      <c r="B44" s="34"/>
      <c r="C44" s="56" t="s">
        <v>22</v>
      </c>
      <c r="L44" s="59" t="str">
        <f>IF(K8="","",K8)</f>
        <v>Náchod, Kladská 272</v>
      </c>
      <c r="AI44" s="56" t="s">
        <v>24</v>
      </c>
      <c r="AM44" s="357" t="str">
        <f>IF(AN8="","",AN8)</f>
        <v>20.04.2016</v>
      </c>
      <c r="AN44" s="330"/>
      <c r="AR44" s="34"/>
    </row>
    <row r="45" spans="2:44" s="1" customFormat="1" ht="6.95" customHeight="1">
      <c r="B45" s="34"/>
      <c r="AR45" s="34"/>
    </row>
    <row r="46" spans="2:56" s="1" customFormat="1" ht="15">
      <c r="B46" s="34"/>
      <c r="C46" s="56" t="s">
        <v>28</v>
      </c>
      <c r="L46" s="3" t="str">
        <f>IF(E11="","",E11)</f>
        <v>ČR - GŘC, Budějovická 1387/7, Praha 4</v>
      </c>
      <c r="AI46" s="56" t="s">
        <v>34</v>
      </c>
      <c r="AM46" s="358" t="str">
        <f>IF(E17="","",E17)</f>
        <v>TENET spol. s r.o., Horská 64, Trutnov</v>
      </c>
      <c r="AN46" s="330"/>
      <c r="AO46" s="330"/>
      <c r="AP46" s="330"/>
      <c r="AR46" s="34"/>
      <c r="AS46" s="359" t="s">
        <v>52</v>
      </c>
      <c r="AT46" s="360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4"/>
      <c r="C47" s="56" t="s">
        <v>32</v>
      </c>
      <c r="L47" s="3" t="str">
        <f>IF(E14="Vyplň údaj","",E14)</f>
        <v/>
      </c>
      <c r="AR47" s="34"/>
      <c r="AS47" s="361"/>
      <c r="AT47" s="340"/>
      <c r="AU47" s="35"/>
      <c r="AV47" s="35"/>
      <c r="AW47" s="35"/>
      <c r="AX47" s="35"/>
      <c r="AY47" s="35"/>
      <c r="AZ47" s="35"/>
      <c r="BA47" s="35"/>
      <c r="BB47" s="35"/>
      <c r="BC47" s="35"/>
      <c r="BD47" s="63"/>
    </row>
    <row r="48" spans="2:56" s="1" customFormat="1" ht="10.9" customHeight="1">
      <c r="B48" s="34"/>
      <c r="AR48" s="34"/>
      <c r="AS48" s="361"/>
      <c r="AT48" s="340"/>
      <c r="AU48" s="35"/>
      <c r="AV48" s="35"/>
      <c r="AW48" s="35"/>
      <c r="AX48" s="35"/>
      <c r="AY48" s="35"/>
      <c r="AZ48" s="35"/>
      <c r="BA48" s="35"/>
      <c r="BB48" s="35"/>
      <c r="BC48" s="35"/>
      <c r="BD48" s="63"/>
    </row>
    <row r="49" spans="2:56" s="1" customFormat="1" ht="29.25" customHeight="1">
      <c r="B49" s="34"/>
      <c r="C49" s="341" t="s">
        <v>53</v>
      </c>
      <c r="D49" s="342"/>
      <c r="E49" s="342"/>
      <c r="F49" s="342"/>
      <c r="G49" s="342"/>
      <c r="H49" s="64"/>
      <c r="I49" s="343" t="s">
        <v>54</v>
      </c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4" t="s">
        <v>55</v>
      </c>
      <c r="AH49" s="342"/>
      <c r="AI49" s="342"/>
      <c r="AJ49" s="342"/>
      <c r="AK49" s="342"/>
      <c r="AL49" s="342"/>
      <c r="AM49" s="342"/>
      <c r="AN49" s="343" t="s">
        <v>56</v>
      </c>
      <c r="AO49" s="342"/>
      <c r="AP49" s="342"/>
      <c r="AQ49" s="65" t="s">
        <v>57</v>
      </c>
      <c r="AR49" s="34"/>
      <c r="AS49" s="66" t="s">
        <v>58</v>
      </c>
      <c r="AT49" s="67" t="s">
        <v>59</v>
      </c>
      <c r="AU49" s="67" t="s">
        <v>60</v>
      </c>
      <c r="AV49" s="67" t="s">
        <v>61</v>
      </c>
      <c r="AW49" s="67" t="s">
        <v>62</v>
      </c>
      <c r="AX49" s="67" t="s">
        <v>63</v>
      </c>
      <c r="AY49" s="67" t="s">
        <v>64</v>
      </c>
      <c r="AZ49" s="67" t="s">
        <v>65</v>
      </c>
      <c r="BA49" s="67" t="s">
        <v>66</v>
      </c>
      <c r="BB49" s="67" t="s">
        <v>67</v>
      </c>
      <c r="BC49" s="67" t="s">
        <v>68</v>
      </c>
      <c r="BD49" s="68" t="s">
        <v>69</v>
      </c>
    </row>
    <row r="50" spans="2:56" s="1" customFormat="1" ht="10.9" customHeight="1">
      <c r="B50" s="34"/>
      <c r="AR50" s="34"/>
      <c r="AS50" s="69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45" customHeight="1">
      <c r="B51" s="57"/>
      <c r="C51" s="70" t="s">
        <v>70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352">
        <f>ROUND(SUM(AG52:AG59),0)</f>
        <v>0</v>
      </c>
      <c r="AH51" s="352"/>
      <c r="AI51" s="352"/>
      <c r="AJ51" s="352"/>
      <c r="AK51" s="352"/>
      <c r="AL51" s="352"/>
      <c r="AM51" s="352"/>
      <c r="AN51" s="353">
        <f aca="true" t="shared" si="0" ref="AN51:AN59">SUM(AG51,AT51)</f>
        <v>0</v>
      </c>
      <c r="AO51" s="353"/>
      <c r="AP51" s="353"/>
      <c r="AQ51" s="72" t="s">
        <v>3</v>
      </c>
      <c r="AR51" s="57"/>
      <c r="AS51" s="73">
        <f>ROUND(SUM(AS52:AS59),0)</f>
        <v>0</v>
      </c>
      <c r="AT51" s="74">
        <f aca="true" t="shared" si="1" ref="AT51:AT59">ROUND(SUM(AV51:AW51),0)</f>
        <v>0</v>
      </c>
      <c r="AU51" s="75">
        <f>ROUND(SUM(AU52:AU59),5)</f>
        <v>0</v>
      </c>
      <c r="AV51" s="74">
        <f>ROUND(AZ51*L26,0)</f>
        <v>0</v>
      </c>
      <c r="AW51" s="74">
        <f>ROUND(BA51*L27,0)</f>
        <v>0</v>
      </c>
      <c r="AX51" s="74">
        <f>ROUND(BB51*L26,0)</f>
        <v>0</v>
      </c>
      <c r="AY51" s="74">
        <f>ROUND(BC51*L27,0)</f>
        <v>0</v>
      </c>
      <c r="AZ51" s="74">
        <f>ROUND(SUM(AZ52:AZ59),0)</f>
        <v>0</v>
      </c>
      <c r="BA51" s="74">
        <f>ROUND(SUM(BA52:BA59),0)</f>
        <v>0</v>
      </c>
      <c r="BB51" s="74">
        <f>ROUND(SUM(BB52:BB59),0)</f>
        <v>0</v>
      </c>
      <c r="BC51" s="74">
        <f>ROUND(SUM(BC52:BC59),0)</f>
        <v>0</v>
      </c>
      <c r="BD51" s="76">
        <f>ROUND(SUM(BD52:BD59),0)</f>
        <v>0</v>
      </c>
      <c r="BS51" s="58" t="s">
        <v>71</v>
      </c>
      <c r="BT51" s="58" t="s">
        <v>72</v>
      </c>
      <c r="BU51" s="77" t="s">
        <v>73</v>
      </c>
      <c r="BV51" s="58" t="s">
        <v>74</v>
      </c>
      <c r="BW51" s="58" t="s">
        <v>5</v>
      </c>
      <c r="BX51" s="58" t="s">
        <v>75</v>
      </c>
      <c r="CL51" s="58" t="s">
        <v>3</v>
      </c>
    </row>
    <row r="52" spans="1:91" s="5" customFormat="1" ht="22.5" customHeight="1">
      <c r="A52" s="237" t="s">
        <v>2556</v>
      </c>
      <c r="B52" s="78"/>
      <c r="C52" s="79"/>
      <c r="D52" s="349" t="s">
        <v>9</v>
      </c>
      <c r="E52" s="350"/>
      <c r="F52" s="350"/>
      <c r="G52" s="350"/>
      <c r="H52" s="350"/>
      <c r="I52" s="80"/>
      <c r="J52" s="349" t="s">
        <v>76</v>
      </c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1">
        <f>'1 - SO 01 - Rekonstrukce ...'!J27</f>
        <v>0</v>
      </c>
      <c r="AH52" s="350"/>
      <c r="AI52" s="350"/>
      <c r="AJ52" s="350"/>
      <c r="AK52" s="350"/>
      <c r="AL52" s="350"/>
      <c r="AM52" s="350"/>
      <c r="AN52" s="351">
        <f t="shared" si="0"/>
        <v>0</v>
      </c>
      <c r="AO52" s="350"/>
      <c r="AP52" s="350"/>
      <c r="AQ52" s="81" t="s">
        <v>77</v>
      </c>
      <c r="AR52" s="78"/>
      <c r="AS52" s="82">
        <v>0</v>
      </c>
      <c r="AT52" s="83">
        <f t="shared" si="1"/>
        <v>0</v>
      </c>
      <c r="AU52" s="84">
        <f>'1 - SO 01 - Rekonstrukce ...'!P108</f>
        <v>0</v>
      </c>
      <c r="AV52" s="83">
        <f>'1 - SO 01 - Rekonstrukce ...'!J30</f>
        <v>0</v>
      </c>
      <c r="AW52" s="83">
        <f>'1 - SO 01 - Rekonstrukce ...'!J31</f>
        <v>0</v>
      </c>
      <c r="AX52" s="83">
        <f>'1 - SO 01 - Rekonstrukce ...'!J32</f>
        <v>0</v>
      </c>
      <c r="AY52" s="83">
        <f>'1 - SO 01 - Rekonstrukce ...'!J33</f>
        <v>0</v>
      </c>
      <c r="AZ52" s="83">
        <f>'1 - SO 01 - Rekonstrukce ...'!F30</f>
        <v>0</v>
      </c>
      <c r="BA52" s="83">
        <f>'1 - SO 01 - Rekonstrukce ...'!F31</f>
        <v>0</v>
      </c>
      <c r="BB52" s="83">
        <f>'1 - SO 01 - Rekonstrukce ...'!F32</f>
        <v>0</v>
      </c>
      <c r="BC52" s="83">
        <f>'1 - SO 01 - Rekonstrukce ...'!F33</f>
        <v>0</v>
      </c>
      <c r="BD52" s="85">
        <f>'1 - SO 01 - Rekonstrukce ...'!F34</f>
        <v>0</v>
      </c>
      <c r="BT52" s="86" t="s">
        <v>9</v>
      </c>
      <c r="BV52" s="86" t="s">
        <v>74</v>
      </c>
      <c r="BW52" s="86" t="s">
        <v>78</v>
      </c>
      <c r="BX52" s="86" t="s">
        <v>5</v>
      </c>
      <c r="CL52" s="86" t="s">
        <v>3</v>
      </c>
      <c r="CM52" s="86" t="s">
        <v>79</v>
      </c>
    </row>
    <row r="53" spans="1:91" s="5" customFormat="1" ht="22.5" customHeight="1">
      <c r="A53" s="237" t="s">
        <v>2556</v>
      </c>
      <c r="B53" s="78"/>
      <c r="C53" s="79"/>
      <c r="D53" s="349" t="s">
        <v>79</v>
      </c>
      <c r="E53" s="350"/>
      <c r="F53" s="350"/>
      <c r="G53" s="350"/>
      <c r="H53" s="350"/>
      <c r="I53" s="80"/>
      <c r="J53" s="349" t="s">
        <v>80</v>
      </c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1">
        <f>'2 - SO 02 Stávající objek...'!J27</f>
        <v>0</v>
      </c>
      <c r="AH53" s="350"/>
      <c r="AI53" s="350"/>
      <c r="AJ53" s="350"/>
      <c r="AK53" s="350"/>
      <c r="AL53" s="350"/>
      <c r="AM53" s="350"/>
      <c r="AN53" s="351">
        <f t="shared" si="0"/>
        <v>0</v>
      </c>
      <c r="AO53" s="350"/>
      <c r="AP53" s="350"/>
      <c r="AQ53" s="81" t="s">
        <v>77</v>
      </c>
      <c r="AR53" s="78"/>
      <c r="AS53" s="82">
        <v>0</v>
      </c>
      <c r="AT53" s="83">
        <f t="shared" si="1"/>
        <v>0</v>
      </c>
      <c r="AU53" s="84">
        <f>'2 - SO 02 Stávající objek...'!P83</f>
        <v>0</v>
      </c>
      <c r="AV53" s="83">
        <f>'2 - SO 02 Stávající objek...'!J30</f>
        <v>0</v>
      </c>
      <c r="AW53" s="83">
        <f>'2 - SO 02 Stávající objek...'!J31</f>
        <v>0</v>
      </c>
      <c r="AX53" s="83">
        <f>'2 - SO 02 Stávající objek...'!J32</f>
        <v>0</v>
      </c>
      <c r="AY53" s="83">
        <f>'2 - SO 02 Stávající objek...'!J33</f>
        <v>0</v>
      </c>
      <c r="AZ53" s="83">
        <f>'2 - SO 02 Stávající objek...'!F30</f>
        <v>0</v>
      </c>
      <c r="BA53" s="83">
        <f>'2 - SO 02 Stávající objek...'!F31</f>
        <v>0</v>
      </c>
      <c r="BB53" s="83">
        <f>'2 - SO 02 Stávající objek...'!F32</f>
        <v>0</v>
      </c>
      <c r="BC53" s="83">
        <f>'2 - SO 02 Stávající objek...'!F33</f>
        <v>0</v>
      </c>
      <c r="BD53" s="85">
        <f>'2 - SO 02 Stávající objek...'!F34</f>
        <v>0</v>
      </c>
      <c r="BT53" s="86" t="s">
        <v>9</v>
      </c>
      <c r="BV53" s="86" t="s">
        <v>74</v>
      </c>
      <c r="BW53" s="86" t="s">
        <v>81</v>
      </c>
      <c r="BX53" s="86" t="s">
        <v>5</v>
      </c>
      <c r="CL53" s="86" t="s">
        <v>3</v>
      </c>
      <c r="CM53" s="86" t="s">
        <v>79</v>
      </c>
    </row>
    <row r="54" spans="1:91" s="5" customFormat="1" ht="22.5" customHeight="1">
      <c r="A54" s="237" t="s">
        <v>2556</v>
      </c>
      <c r="B54" s="78"/>
      <c r="C54" s="79"/>
      <c r="D54" s="349" t="s">
        <v>82</v>
      </c>
      <c r="E54" s="350"/>
      <c r="F54" s="350"/>
      <c r="G54" s="350"/>
      <c r="H54" s="350"/>
      <c r="I54" s="80"/>
      <c r="J54" s="349" t="s">
        <v>83</v>
      </c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1">
        <f>'3 - SO 03 Nová dvougaráž'!J27</f>
        <v>0</v>
      </c>
      <c r="AH54" s="350"/>
      <c r="AI54" s="350"/>
      <c r="AJ54" s="350"/>
      <c r="AK54" s="350"/>
      <c r="AL54" s="350"/>
      <c r="AM54" s="350"/>
      <c r="AN54" s="351">
        <f t="shared" si="0"/>
        <v>0</v>
      </c>
      <c r="AO54" s="350"/>
      <c r="AP54" s="350"/>
      <c r="AQ54" s="81" t="s">
        <v>77</v>
      </c>
      <c r="AR54" s="78"/>
      <c r="AS54" s="82">
        <v>0</v>
      </c>
      <c r="AT54" s="83">
        <f t="shared" si="1"/>
        <v>0</v>
      </c>
      <c r="AU54" s="84">
        <f>'3 - SO 03 Nová dvougaráž'!P81</f>
        <v>0</v>
      </c>
      <c r="AV54" s="83">
        <f>'3 - SO 03 Nová dvougaráž'!J30</f>
        <v>0</v>
      </c>
      <c r="AW54" s="83">
        <f>'3 - SO 03 Nová dvougaráž'!J31</f>
        <v>0</v>
      </c>
      <c r="AX54" s="83">
        <f>'3 - SO 03 Nová dvougaráž'!J32</f>
        <v>0</v>
      </c>
      <c r="AY54" s="83">
        <f>'3 - SO 03 Nová dvougaráž'!J33</f>
        <v>0</v>
      </c>
      <c r="AZ54" s="83">
        <f>'3 - SO 03 Nová dvougaráž'!F30</f>
        <v>0</v>
      </c>
      <c r="BA54" s="83">
        <f>'3 - SO 03 Nová dvougaráž'!F31</f>
        <v>0</v>
      </c>
      <c r="BB54" s="83">
        <f>'3 - SO 03 Nová dvougaráž'!F32</f>
        <v>0</v>
      </c>
      <c r="BC54" s="83">
        <f>'3 - SO 03 Nová dvougaráž'!F33</f>
        <v>0</v>
      </c>
      <c r="BD54" s="85">
        <f>'3 - SO 03 Nová dvougaráž'!F34</f>
        <v>0</v>
      </c>
      <c r="BT54" s="86" t="s">
        <v>9</v>
      </c>
      <c r="BV54" s="86" t="s">
        <v>74</v>
      </c>
      <c r="BW54" s="86" t="s">
        <v>84</v>
      </c>
      <c r="BX54" s="86" t="s">
        <v>5</v>
      </c>
      <c r="CL54" s="86" t="s">
        <v>3</v>
      </c>
      <c r="CM54" s="86" t="s">
        <v>79</v>
      </c>
    </row>
    <row r="55" spans="1:91" s="5" customFormat="1" ht="22.5" customHeight="1">
      <c r="A55" s="237" t="s">
        <v>2556</v>
      </c>
      <c r="B55" s="78"/>
      <c r="C55" s="79"/>
      <c r="D55" s="349" t="s">
        <v>85</v>
      </c>
      <c r="E55" s="350"/>
      <c r="F55" s="350"/>
      <c r="G55" s="350"/>
      <c r="H55" s="350"/>
      <c r="I55" s="80"/>
      <c r="J55" s="349" t="s">
        <v>86</v>
      </c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1">
        <f>'4 - SO 04 Demolice objekt...'!J27</f>
        <v>0</v>
      </c>
      <c r="AH55" s="350"/>
      <c r="AI55" s="350"/>
      <c r="AJ55" s="350"/>
      <c r="AK55" s="350"/>
      <c r="AL55" s="350"/>
      <c r="AM55" s="350"/>
      <c r="AN55" s="351">
        <f t="shared" si="0"/>
        <v>0</v>
      </c>
      <c r="AO55" s="350"/>
      <c r="AP55" s="350"/>
      <c r="AQ55" s="81" t="s">
        <v>77</v>
      </c>
      <c r="AR55" s="78"/>
      <c r="AS55" s="82">
        <v>0</v>
      </c>
      <c r="AT55" s="83">
        <f t="shared" si="1"/>
        <v>0</v>
      </c>
      <c r="AU55" s="84">
        <f>'4 - SO 04 Demolice objekt...'!P79</f>
        <v>0</v>
      </c>
      <c r="AV55" s="83">
        <f>'4 - SO 04 Demolice objekt...'!J30</f>
        <v>0</v>
      </c>
      <c r="AW55" s="83">
        <f>'4 - SO 04 Demolice objekt...'!J31</f>
        <v>0</v>
      </c>
      <c r="AX55" s="83">
        <f>'4 - SO 04 Demolice objekt...'!J32</f>
        <v>0</v>
      </c>
      <c r="AY55" s="83">
        <f>'4 - SO 04 Demolice objekt...'!J33</f>
        <v>0</v>
      </c>
      <c r="AZ55" s="83">
        <f>'4 - SO 04 Demolice objekt...'!F30</f>
        <v>0</v>
      </c>
      <c r="BA55" s="83">
        <f>'4 - SO 04 Demolice objekt...'!F31</f>
        <v>0</v>
      </c>
      <c r="BB55" s="83">
        <f>'4 - SO 04 Demolice objekt...'!F32</f>
        <v>0</v>
      </c>
      <c r="BC55" s="83">
        <f>'4 - SO 04 Demolice objekt...'!F33</f>
        <v>0</v>
      </c>
      <c r="BD55" s="85">
        <f>'4 - SO 04 Demolice objekt...'!F34</f>
        <v>0</v>
      </c>
      <c r="BT55" s="86" t="s">
        <v>9</v>
      </c>
      <c r="BV55" s="86" t="s">
        <v>74</v>
      </c>
      <c r="BW55" s="86" t="s">
        <v>87</v>
      </c>
      <c r="BX55" s="86" t="s">
        <v>5</v>
      </c>
      <c r="CL55" s="86" t="s">
        <v>3</v>
      </c>
      <c r="CM55" s="86" t="s">
        <v>79</v>
      </c>
    </row>
    <row r="56" spans="1:91" s="5" customFormat="1" ht="37.5" customHeight="1">
      <c r="A56" s="237" t="s">
        <v>2556</v>
      </c>
      <c r="B56" s="78"/>
      <c r="C56" s="79"/>
      <c r="D56" s="349" t="s">
        <v>88</v>
      </c>
      <c r="E56" s="350"/>
      <c r="F56" s="350"/>
      <c r="G56" s="350"/>
      <c r="H56" s="350"/>
      <c r="I56" s="80"/>
      <c r="J56" s="349" t="s">
        <v>89</v>
      </c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1">
        <f>'5 - SO 05 Zpevněné plochy...'!J27</f>
        <v>0</v>
      </c>
      <c r="AH56" s="350"/>
      <c r="AI56" s="350"/>
      <c r="AJ56" s="350"/>
      <c r="AK56" s="350"/>
      <c r="AL56" s="350"/>
      <c r="AM56" s="350"/>
      <c r="AN56" s="351">
        <f t="shared" si="0"/>
        <v>0</v>
      </c>
      <c r="AO56" s="350"/>
      <c r="AP56" s="350"/>
      <c r="AQ56" s="81" t="s">
        <v>77</v>
      </c>
      <c r="AR56" s="78"/>
      <c r="AS56" s="82">
        <v>0</v>
      </c>
      <c r="AT56" s="83">
        <f t="shared" si="1"/>
        <v>0</v>
      </c>
      <c r="AU56" s="84">
        <f>'5 - SO 05 Zpevněné plochy...'!P81</f>
        <v>0</v>
      </c>
      <c r="AV56" s="83">
        <f>'5 - SO 05 Zpevněné plochy...'!J30</f>
        <v>0</v>
      </c>
      <c r="AW56" s="83">
        <f>'5 - SO 05 Zpevněné plochy...'!J31</f>
        <v>0</v>
      </c>
      <c r="AX56" s="83">
        <f>'5 - SO 05 Zpevněné plochy...'!J32</f>
        <v>0</v>
      </c>
      <c r="AY56" s="83">
        <f>'5 - SO 05 Zpevněné plochy...'!J33</f>
        <v>0</v>
      </c>
      <c r="AZ56" s="83">
        <f>'5 - SO 05 Zpevněné plochy...'!F30</f>
        <v>0</v>
      </c>
      <c r="BA56" s="83">
        <f>'5 - SO 05 Zpevněné plochy...'!F31</f>
        <v>0</v>
      </c>
      <c r="BB56" s="83">
        <f>'5 - SO 05 Zpevněné plochy...'!F32</f>
        <v>0</v>
      </c>
      <c r="BC56" s="83">
        <f>'5 - SO 05 Zpevněné plochy...'!F33</f>
        <v>0</v>
      </c>
      <c r="BD56" s="85">
        <f>'5 - SO 05 Zpevněné plochy...'!F34</f>
        <v>0</v>
      </c>
      <c r="BT56" s="86" t="s">
        <v>9</v>
      </c>
      <c r="BV56" s="86" t="s">
        <v>74</v>
      </c>
      <c r="BW56" s="86" t="s">
        <v>90</v>
      </c>
      <c r="BX56" s="86" t="s">
        <v>5</v>
      </c>
      <c r="CL56" s="86" t="s">
        <v>3</v>
      </c>
      <c r="CM56" s="86" t="s">
        <v>79</v>
      </c>
    </row>
    <row r="57" spans="1:91" s="5" customFormat="1" ht="22.5" customHeight="1">
      <c r="A57" s="237" t="s">
        <v>2556</v>
      </c>
      <c r="B57" s="78"/>
      <c r="C57" s="79"/>
      <c r="D57" s="349" t="s">
        <v>91</v>
      </c>
      <c r="E57" s="350"/>
      <c r="F57" s="350"/>
      <c r="G57" s="350"/>
      <c r="H57" s="350"/>
      <c r="I57" s="80"/>
      <c r="J57" s="349" t="s">
        <v>92</v>
      </c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1">
        <f>'6 - SO 06 Opravy a doplně...'!J27</f>
        <v>0</v>
      </c>
      <c r="AH57" s="350"/>
      <c r="AI57" s="350"/>
      <c r="AJ57" s="350"/>
      <c r="AK57" s="350"/>
      <c r="AL57" s="350"/>
      <c r="AM57" s="350"/>
      <c r="AN57" s="351">
        <f t="shared" si="0"/>
        <v>0</v>
      </c>
      <c r="AO57" s="350"/>
      <c r="AP57" s="350"/>
      <c r="AQ57" s="81" t="s">
        <v>77</v>
      </c>
      <c r="AR57" s="78"/>
      <c r="AS57" s="82">
        <v>0</v>
      </c>
      <c r="AT57" s="83">
        <f t="shared" si="1"/>
        <v>0</v>
      </c>
      <c r="AU57" s="84">
        <f>'6 - SO 06 Opravy a doplně...'!P85</f>
        <v>0</v>
      </c>
      <c r="AV57" s="83">
        <f>'6 - SO 06 Opravy a doplně...'!J30</f>
        <v>0</v>
      </c>
      <c r="AW57" s="83">
        <f>'6 - SO 06 Opravy a doplně...'!J31</f>
        <v>0</v>
      </c>
      <c r="AX57" s="83">
        <f>'6 - SO 06 Opravy a doplně...'!J32</f>
        <v>0</v>
      </c>
      <c r="AY57" s="83">
        <f>'6 - SO 06 Opravy a doplně...'!J33</f>
        <v>0</v>
      </c>
      <c r="AZ57" s="83">
        <f>'6 - SO 06 Opravy a doplně...'!F30</f>
        <v>0</v>
      </c>
      <c r="BA57" s="83">
        <f>'6 - SO 06 Opravy a doplně...'!F31</f>
        <v>0</v>
      </c>
      <c r="BB57" s="83">
        <f>'6 - SO 06 Opravy a doplně...'!F32</f>
        <v>0</v>
      </c>
      <c r="BC57" s="83">
        <f>'6 - SO 06 Opravy a doplně...'!F33</f>
        <v>0</v>
      </c>
      <c r="BD57" s="85">
        <f>'6 - SO 06 Opravy a doplně...'!F34</f>
        <v>0</v>
      </c>
      <c r="BT57" s="86" t="s">
        <v>9</v>
      </c>
      <c r="BV57" s="86" t="s">
        <v>74</v>
      </c>
      <c r="BW57" s="86" t="s">
        <v>93</v>
      </c>
      <c r="BX57" s="86" t="s">
        <v>5</v>
      </c>
      <c r="CL57" s="86" t="s">
        <v>3</v>
      </c>
      <c r="CM57" s="86" t="s">
        <v>79</v>
      </c>
    </row>
    <row r="58" spans="1:91" s="5" customFormat="1" ht="22.5" customHeight="1">
      <c r="A58" s="237" t="s">
        <v>2556</v>
      </c>
      <c r="B58" s="78"/>
      <c r="C58" s="79"/>
      <c r="D58" s="349" t="s">
        <v>94</v>
      </c>
      <c r="E58" s="350"/>
      <c r="F58" s="350"/>
      <c r="G58" s="350"/>
      <c r="H58" s="350"/>
      <c r="I58" s="80"/>
      <c r="J58" s="349" t="s">
        <v>95</v>
      </c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1">
        <f>'7 - SO 07 Lapol'!J27</f>
        <v>0</v>
      </c>
      <c r="AH58" s="350"/>
      <c r="AI58" s="350"/>
      <c r="AJ58" s="350"/>
      <c r="AK58" s="350"/>
      <c r="AL58" s="350"/>
      <c r="AM58" s="350"/>
      <c r="AN58" s="351">
        <f t="shared" si="0"/>
        <v>0</v>
      </c>
      <c r="AO58" s="350"/>
      <c r="AP58" s="350"/>
      <c r="AQ58" s="81" t="s">
        <v>77</v>
      </c>
      <c r="AR58" s="78"/>
      <c r="AS58" s="82">
        <v>0</v>
      </c>
      <c r="AT58" s="83">
        <f t="shared" si="1"/>
        <v>0</v>
      </c>
      <c r="AU58" s="84">
        <f>'7 - SO 07 Lapol'!P78</f>
        <v>0</v>
      </c>
      <c r="AV58" s="83">
        <f>'7 - SO 07 Lapol'!J30</f>
        <v>0</v>
      </c>
      <c r="AW58" s="83">
        <f>'7 - SO 07 Lapol'!J31</f>
        <v>0</v>
      </c>
      <c r="AX58" s="83">
        <f>'7 - SO 07 Lapol'!J32</f>
        <v>0</v>
      </c>
      <c r="AY58" s="83">
        <f>'7 - SO 07 Lapol'!J33</f>
        <v>0</v>
      </c>
      <c r="AZ58" s="83">
        <f>'7 - SO 07 Lapol'!F30</f>
        <v>0</v>
      </c>
      <c r="BA58" s="83">
        <f>'7 - SO 07 Lapol'!F31</f>
        <v>0</v>
      </c>
      <c r="BB58" s="83">
        <f>'7 - SO 07 Lapol'!F32</f>
        <v>0</v>
      </c>
      <c r="BC58" s="83">
        <f>'7 - SO 07 Lapol'!F33</f>
        <v>0</v>
      </c>
      <c r="BD58" s="85">
        <f>'7 - SO 07 Lapol'!F34</f>
        <v>0</v>
      </c>
      <c r="BT58" s="86" t="s">
        <v>9</v>
      </c>
      <c r="BV58" s="86" t="s">
        <v>74</v>
      </c>
      <c r="BW58" s="86" t="s">
        <v>96</v>
      </c>
      <c r="BX58" s="86" t="s">
        <v>5</v>
      </c>
      <c r="CL58" s="86" t="s">
        <v>3</v>
      </c>
      <c r="CM58" s="86" t="s">
        <v>79</v>
      </c>
    </row>
    <row r="59" spans="1:91" s="5" customFormat="1" ht="22.5" customHeight="1">
      <c r="A59" s="237" t="s">
        <v>2556</v>
      </c>
      <c r="B59" s="78"/>
      <c r="C59" s="79"/>
      <c r="D59" s="349" t="s">
        <v>97</v>
      </c>
      <c r="E59" s="350"/>
      <c r="F59" s="350"/>
      <c r="G59" s="350"/>
      <c r="H59" s="350"/>
      <c r="I59" s="80"/>
      <c r="J59" s="349" t="s">
        <v>98</v>
      </c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0"/>
      <c r="W59" s="350"/>
      <c r="X59" s="350"/>
      <c r="Y59" s="350"/>
      <c r="Z59" s="350"/>
      <c r="AA59" s="350"/>
      <c r="AB59" s="350"/>
      <c r="AC59" s="350"/>
      <c r="AD59" s="350"/>
      <c r="AE59" s="350"/>
      <c r="AF59" s="350"/>
      <c r="AG59" s="351">
        <f>'8 - Ostatní a vedlejší ná...'!J27</f>
        <v>0</v>
      </c>
      <c r="AH59" s="350"/>
      <c r="AI59" s="350"/>
      <c r="AJ59" s="350"/>
      <c r="AK59" s="350"/>
      <c r="AL59" s="350"/>
      <c r="AM59" s="350"/>
      <c r="AN59" s="351">
        <f t="shared" si="0"/>
        <v>0</v>
      </c>
      <c r="AO59" s="350"/>
      <c r="AP59" s="350"/>
      <c r="AQ59" s="81" t="s">
        <v>77</v>
      </c>
      <c r="AR59" s="78"/>
      <c r="AS59" s="87">
        <v>0</v>
      </c>
      <c r="AT59" s="88">
        <f t="shared" si="1"/>
        <v>0</v>
      </c>
      <c r="AU59" s="89">
        <f>'8 - Ostatní a vedlejší ná...'!P86</f>
        <v>0</v>
      </c>
      <c r="AV59" s="88">
        <f>'8 - Ostatní a vedlejší ná...'!J30</f>
        <v>0</v>
      </c>
      <c r="AW59" s="88">
        <f>'8 - Ostatní a vedlejší ná...'!J31</f>
        <v>0</v>
      </c>
      <c r="AX59" s="88">
        <f>'8 - Ostatní a vedlejší ná...'!J32</f>
        <v>0</v>
      </c>
      <c r="AY59" s="88">
        <f>'8 - Ostatní a vedlejší ná...'!J33</f>
        <v>0</v>
      </c>
      <c r="AZ59" s="88">
        <f>'8 - Ostatní a vedlejší ná...'!F30</f>
        <v>0</v>
      </c>
      <c r="BA59" s="88">
        <f>'8 - Ostatní a vedlejší ná...'!F31</f>
        <v>0</v>
      </c>
      <c r="BB59" s="88">
        <f>'8 - Ostatní a vedlejší ná...'!F32</f>
        <v>0</v>
      </c>
      <c r="BC59" s="88">
        <f>'8 - Ostatní a vedlejší ná...'!F33</f>
        <v>0</v>
      </c>
      <c r="BD59" s="90">
        <f>'8 - Ostatní a vedlejší ná...'!F34</f>
        <v>0</v>
      </c>
      <c r="BT59" s="86" t="s">
        <v>9</v>
      </c>
      <c r="BV59" s="86" t="s">
        <v>74</v>
      </c>
      <c r="BW59" s="86" t="s">
        <v>99</v>
      </c>
      <c r="BX59" s="86" t="s">
        <v>5</v>
      </c>
      <c r="CL59" s="86" t="s">
        <v>3</v>
      </c>
      <c r="CM59" s="86" t="s">
        <v>79</v>
      </c>
    </row>
    <row r="60" spans="2:44" s="1" customFormat="1" ht="30" customHeight="1">
      <c r="B60" s="34"/>
      <c r="AR60" s="34"/>
    </row>
    <row r="61" spans="2:44" s="1" customFormat="1" ht="6.95" customHeight="1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34"/>
    </row>
  </sheetData>
  <mergeCells count="69">
    <mergeCell ref="AG51:AM51"/>
    <mergeCell ref="AN51:AP51"/>
    <mergeCell ref="AR2:BE2"/>
    <mergeCell ref="AN58:AP58"/>
    <mergeCell ref="AG58:AM58"/>
    <mergeCell ref="AN56:AP56"/>
    <mergeCell ref="AG56:AM56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D58:H58"/>
    <mergeCell ref="J58:AF58"/>
    <mergeCell ref="AN59:AP59"/>
    <mergeCell ref="AG59:AM59"/>
    <mergeCell ref="D59:H59"/>
    <mergeCell ref="J59:AF59"/>
    <mergeCell ref="D56:H56"/>
    <mergeCell ref="J56:AF56"/>
    <mergeCell ref="AN57:AP57"/>
    <mergeCell ref="AG57:AM57"/>
    <mergeCell ref="D57:H57"/>
    <mergeCell ref="J57:AF57"/>
    <mergeCell ref="D54:H54"/>
    <mergeCell ref="J54:AF54"/>
    <mergeCell ref="AN55:AP55"/>
    <mergeCell ref="AG55:AM55"/>
    <mergeCell ref="D55:H55"/>
    <mergeCell ref="J55:AF55"/>
    <mergeCell ref="D52:H52"/>
    <mergeCell ref="J52:AF5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AK28:A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 - SO 01 - Rekonstrukce ...'!C2" tooltip="1 - SO 01 - Rekonstrukce ..." display="/"/>
    <hyperlink ref="A53" location="'2 - SO 02 Stávající objek...'!C2" tooltip="2 - SO 02 Stávající objek..." display="/"/>
    <hyperlink ref="A54" location="'3 - SO 03 Nová dvougaráž'!C2" tooltip="3 - SO 03 Nová dvougaráž" display="/"/>
    <hyperlink ref="A55" location="'4 - SO 04 Demolice objekt...'!C2" tooltip="4 - SO 04 Demolice objekt..." display="/"/>
    <hyperlink ref="A56" location="'5 - SO 05 Zpevněné plochy...'!C2" tooltip="5 - SO 05 Zpevněné plochy..." display="/"/>
    <hyperlink ref="A57" location="'6 - SO 06 Opravy a doplně...'!C2" tooltip="6 - SO 06 Opravy a doplně..." display="/"/>
    <hyperlink ref="A58" location="'7 - SO 07 Lapol'!C2" tooltip="7 - SO 07 Lapol" display="/"/>
    <hyperlink ref="A59" location="'8 - Ostatní a vedlejší ná...'!C2" tooltip="8 - Ostatní a vedlejší ná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6" customWidth="1"/>
    <col min="2" max="2" width="1.66796875" style="246" customWidth="1"/>
    <col min="3" max="4" width="5" style="246" customWidth="1"/>
    <col min="5" max="5" width="11.66015625" style="246" customWidth="1"/>
    <col min="6" max="6" width="9.16015625" style="246" customWidth="1"/>
    <col min="7" max="7" width="5" style="246" customWidth="1"/>
    <col min="8" max="8" width="77.83203125" style="246" customWidth="1"/>
    <col min="9" max="10" width="20" style="246" customWidth="1"/>
    <col min="11" max="11" width="1.66796875" style="246" customWidth="1"/>
    <col min="12" max="256" width="9.33203125" style="246" customWidth="1"/>
    <col min="257" max="257" width="8.33203125" style="246" customWidth="1"/>
    <col min="258" max="258" width="1.66796875" style="246" customWidth="1"/>
    <col min="259" max="260" width="5" style="246" customWidth="1"/>
    <col min="261" max="261" width="11.66015625" style="246" customWidth="1"/>
    <col min="262" max="262" width="9.16015625" style="246" customWidth="1"/>
    <col min="263" max="263" width="5" style="246" customWidth="1"/>
    <col min="264" max="264" width="77.83203125" style="246" customWidth="1"/>
    <col min="265" max="266" width="20" style="246" customWidth="1"/>
    <col min="267" max="267" width="1.66796875" style="246" customWidth="1"/>
    <col min="268" max="512" width="9.33203125" style="246" customWidth="1"/>
    <col min="513" max="513" width="8.33203125" style="246" customWidth="1"/>
    <col min="514" max="514" width="1.66796875" style="246" customWidth="1"/>
    <col min="515" max="516" width="5" style="246" customWidth="1"/>
    <col min="517" max="517" width="11.66015625" style="246" customWidth="1"/>
    <col min="518" max="518" width="9.16015625" style="246" customWidth="1"/>
    <col min="519" max="519" width="5" style="246" customWidth="1"/>
    <col min="520" max="520" width="77.83203125" style="246" customWidth="1"/>
    <col min="521" max="522" width="20" style="246" customWidth="1"/>
    <col min="523" max="523" width="1.66796875" style="246" customWidth="1"/>
    <col min="524" max="768" width="9.33203125" style="246" customWidth="1"/>
    <col min="769" max="769" width="8.33203125" style="246" customWidth="1"/>
    <col min="770" max="770" width="1.66796875" style="246" customWidth="1"/>
    <col min="771" max="772" width="5" style="246" customWidth="1"/>
    <col min="773" max="773" width="11.66015625" style="246" customWidth="1"/>
    <col min="774" max="774" width="9.16015625" style="246" customWidth="1"/>
    <col min="775" max="775" width="5" style="246" customWidth="1"/>
    <col min="776" max="776" width="77.83203125" style="246" customWidth="1"/>
    <col min="777" max="778" width="20" style="246" customWidth="1"/>
    <col min="779" max="779" width="1.66796875" style="246" customWidth="1"/>
    <col min="780" max="1024" width="9.33203125" style="246" customWidth="1"/>
    <col min="1025" max="1025" width="8.33203125" style="246" customWidth="1"/>
    <col min="1026" max="1026" width="1.66796875" style="246" customWidth="1"/>
    <col min="1027" max="1028" width="5" style="246" customWidth="1"/>
    <col min="1029" max="1029" width="11.66015625" style="246" customWidth="1"/>
    <col min="1030" max="1030" width="9.16015625" style="246" customWidth="1"/>
    <col min="1031" max="1031" width="5" style="246" customWidth="1"/>
    <col min="1032" max="1032" width="77.83203125" style="246" customWidth="1"/>
    <col min="1033" max="1034" width="20" style="246" customWidth="1"/>
    <col min="1035" max="1035" width="1.66796875" style="246" customWidth="1"/>
    <col min="1036" max="1280" width="9.33203125" style="246" customWidth="1"/>
    <col min="1281" max="1281" width="8.33203125" style="246" customWidth="1"/>
    <col min="1282" max="1282" width="1.66796875" style="246" customWidth="1"/>
    <col min="1283" max="1284" width="5" style="246" customWidth="1"/>
    <col min="1285" max="1285" width="11.66015625" style="246" customWidth="1"/>
    <col min="1286" max="1286" width="9.16015625" style="246" customWidth="1"/>
    <col min="1287" max="1287" width="5" style="246" customWidth="1"/>
    <col min="1288" max="1288" width="77.83203125" style="246" customWidth="1"/>
    <col min="1289" max="1290" width="20" style="246" customWidth="1"/>
    <col min="1291" max="1291" width="1.66796875" style="246" customWidth="1"/>
    <col min="1292" max="1536" width="9.33203125" style="246" customWidth="1"/>
    <col min="1537" max="1537" width="8.33203125" style="246" customWidth="1"/>
    <col min="1538" max="1538" width="1.66796875" style="246" customWidth="1"/>
    <col min="1539" max="1540" width="5" style="246" customWidth="1"/>
    <col min="1541" max="1541" width="11.66015625" style="246" customWidth="1"/>
    <col min="1542" max="1542" width="9.16015625" style="246" customWidth="1"/>
    <col min="1543" max="1543" width="5" style="246" customWidth="1"/>
    <col min="1544" max="1544" width="77.83203125" style="246" customWidth="1"/>
    <col min="1545" max="1546" width="20" style="246" customWidth="1"/>
    <col min="1547" max="1547" width="1.66796875" style="246" customWidth="1"/>
    <col min="1548" max="1792" width="9.33203125" style="246" customWidth="1"/>
    <col min="1793" max="1793" width="8.33203125" style="246" customWidth="1"/>
    <col min="1794" max="1794" width="1.66796875" style="246" customWidth="1"/>
    <col min="1795" max="1796" width="5" style="246" customWidth="1"/>
    <col min="1797" max="1797" width="11.66015625" style="246" customWidth="1"/>
    <col min="1798" max="1798" width="9.16015625" style="246" customWidth="1"/>
    <col min="1799" max="1799" width="5" style="246" customWidth="1"/>
    <col min="1800" max="1800" width="77.83203125" style="246" customWidth="1"/>
    <col min="1801" max="1802" width="20" style="246" customWidth="1"/>
    <col min="1803" max="1803" width="1.66796875" style="246" customWidth="1"/>
    <col min="1804" max="2048" width="9.33203125" style="246" customWidth="1"/>
    <col min="2049" max="2049" width="8.33203125" style="246" customWidth="1"/>
    <col min="2050" max="2050" width="1.66796875" style="246" customWidth="1"/>
    <col min="2051" max="2052" width="5" style="246" customWidth="1"/>
    <col min="2053" max="2053" width="11.66015625" style="246" customWidth="1"/>
    <col min="2054" max="2054" width="9.16015625" style="246" customWidth="1"/>
    <col min="2055" max="2055" width="5" style="246" customWidth="1"/>
    <col min="2056" max="2056" width="77.83203125" style="246" customWidth="1"/>
    <col min="2057" max="2058" width="20" style="246" customWidth="1"/>
    <col min="2059" max="2059" width="1.66796875" style="246" customWidth="1"/>
    <col min="2060" max="2304" width="9.33203125" style="246" customWidth="1"/>
    <col min="2305" max="2305" width="8.33203125" style="246" customWidth="1"/>
    <col min="2306" max="2306" width="1.66796875" style="246" customWidth="1"/>
    <col min="2307" max="2308" width="5" style="246" customWidth="1"/>
    <col min="2309" max="2309" width="11.66015625" style="246" customWidth="1"/>
    <col min="2310" max="2310" width="9.16015625" style="246" customWidth="1"/>
    <col min="2311" max="2311" width="5" style="246" customWidth="1"/>
    <col min="2312" max="2312" width="77.83203125" style="246" customWidth="1"/>
    <col min="2313" max="2314" width="20" style="246" customWidth="1"/>
    <col min="2315" max="2315" width="1.66796875" style="246" customWidth="1"/>
    <col min="2316" max="2560" width="9.33203125" style="246" customWidth="1"/>
    <col min="2561" max="2561" width="8.33203125" style="246" customWidth="1"/>
    <col min="2562" max="2562" width="1.66796875" style="246" customWidth="1"/>
    <col min="2563" max="2564" width="5" style="246" customWidth="1"/>
    <col min="2565" max="2565" width="11.66015625" style="246" customWidth="1"/>
    <col min="2566" max="2566" width="9.16015625" style="246" customWidth="1"/>
    <col min="2567" max="2567" width="5" style="246" customWidth="1"/>
    <col min="2568" max="2568" width="77.83203125" style="246" customWidth="1"/>
    <col min="2569" max="2570" width="20" style="246" customWidth="1"/>
    <col min="2571" max="2571" width="1.66796875" style="246" customWidth="1"/>
    <col min="2572" max="2816" width="9.33203125" style="246" customWidth="1"/>
    <col min="2817" max="2817" width="8.33203125" style="246" customWidth="1"/>
    <col min="2818" max="2818" width="1.66796875" style="246" customWidth="1"/>
    <col min="2819" max="2820" width="5" style="246" customWidth="1"/>
    <col min="2821" max="2821" width="11.66015625" style="246" customWidth="1"/>
    <col min="2822" max="2822" width="9.16015625" style="246" customWidth="1"/>
    <col min="2823" max="2823" width="5" style="246" customWidth="1"/>
    <col min="2824" max="2824" width="77.83203125" style="246" customWidth="1"/>
    <col min="2825" max="2826" width="20" style="246" customWidth="1"/>
    <col min="2827" max="2827" width="1.66796875" style="246" customWidth="1"/>
    <col min="2828" max="3072" width="9.33203125" style="246" customWidth="1"/>
    <col min="3073" max="3073" width="8.33203125" style="246" customWidth="1"/>
    <col min="3074" max="3074" width="1.66796875" style="246" customWidth="1"/>
    <col min="3075" max="3076" width="5" style="246" customWidth="1"/>
    <col min="3077" max="3077" width="11.66015625" style="246" customWidth="1"/>
    <col min="3078" max="3078" width="9.16015625" style="246" customWidth="1"/>
    <col min="3079" max="3079" width="5" style="246" customWidth="1"/>
    <col min="3080" max="3080" width="77.83203125" style="246" customWidth="1"/>
    <col min="3081" max="3082" width="20" style="246" customWidth="1"/>
    <col min="3083" max="3083" width="1.66796875" style="246" customWidth="1"/>
    <col min="3084" max="3328" width="9.33203125" style="246" customWidth="1"/>
    <col min="3329" max="3329" width="8.33203125" style="246" customWidth="1"/>
    <col min="3330" max="3330" width="1.66796875" style="246" customWidth="1"/>
    <col min="3331" max="3332" width="5" style="246" customWidth="1"/>
    <col min="3333" max="3333" width="11.66015625" style="246" customWidth="1"/>
    <col min="3334" max="3334" width="9.16015625" style="246" customWidth="1"/>
    <col min="3335" max="3335" width="5" style="246" customWidth="1"/>
    <col min="3336" max="3336" width="77.83203125" style="246" customWidth="1"/>
    <col min="3337" max="3338" width="20" style="246" customWidth="1"/>
    <col min="3339" max="3339" width="1.66796875" style="246" customWidth="1"/>
    <col min="3340" max="3584" width="9.33203125" style="246" customWidth="1"/>
    <col min="3585" max="3585" width="8.33203125" style="246" customWidth="1"/>
    <col min="3586" max="3586" width="1.66796875" style="246" customWidth="1"/>
    <col min="3587" max="3588" width="5" style="246" customWidth="1"/>
    <col min="3589" max="3589" width="11.66015625" style="246" customWidth="1"/>
    <col min="3590" max="3590" width="9.16015625" style="246" customWidth="1"/>
    <col min="3591" max="3591" width="5" style="246" customWidth="1"/>
    <col min="3592" max="3592" width="77.83203125" style="246" customWidth="1"/>
    <col min="3593" max="3594" width="20" style="246" customWidth="1"/>
    <col min="3595" max="3595" width="1.66796875" style="246" customWidth="1"/>
    <col min="3596" max="3840" width="9.33203125" style="246" customWidth="1"/>
    <col min="3841" max="3841" width="8.33203125" style="246" customWidth="1"/>
    <col min="3842" max="3842" width="1.66796875" style="246" customWidth="1"/>
    <col min="3843" max="3844" width="5" style="246" customWidth="1"/>
    <col min="3845" max="3845" width="11.66015625" style="246" customWidth="1"/>
    <col min="3846" max="3846" width="9.16015625" style="246" customWidth="1"/>
    <col min="3847" max="3847" width="5" style="246" customWidth="1"/>
    <col min="3848" max="3848" width="77.83203125" style="246" customWidth="1"/>
    <col min="3849" max="3850" width="20" style="246" customWidth="1"/>
    <col min="3851" max="3851" width="1.66796875" style="246" customWidth="1"/>
    <col min="3852" max="4096" width="9.33203125" style="246" customWidth="1"/>
    <col min="4097" max="4097" width="8.33203125" style="246" customWidth="1"/>
    <col min="4098" max="4098" width="1.66796875" style="246" customWidth="1"/>
    <col min="4099" max="4100" width="5" style="246" customWidth="1"/>
    <col min="4101" max="4101" width="11.66015625" style="246" customWidth="1"/>
    <col min="4102" max="4102" width="9.16015625" style="246" customWidth="1"/>
    <col min="4103" max="4103" width="5" style="246" customWidth="1"/>
    <col min="4104" max="4104" width="77.83203125" style="246" customWidth="1"/>
    <col min="4105" max="4106" width="20" style="246" customWidth="1"/>
    <col min="4107" max="4107" width="1.66796875" style="246" customWidth="1"/>
    <col min="4108" max="4352" width="9.33203125" style="246" customWidth="1"/>
    <col min="4353" max="4353" width="8.33203125" style="246" customWidth="1"/>
    <col min="4354" max="4354" width="1.66796875" style="246" customWidth="1"/>
    <col min="4355" max="4356" width="5" style="246" customWidth="1"/>
    <col min="4357" max="4357" width="11.66015625" style="246" customWidth="1"/>
    <col min="4358" max="4358" width="9.16015625" style="246" customWidth="1"/>
    <col min="4359" max="4359" width="5" style="246" customWidth="1"/>
    <col min="4360" max="4360" width="77.83203125" style="246" customWidth="1"/>
    <col min="4361" max="4362" width="20" style="246" customWidth="1"/>
    <col min="4363" max="4363" width="1.66796875" style="246" customWidth="1"/>
    <col min="4364" max="4608" width="9.33203125" style="246" customWidth="1"/>
    <col min="4609" max="4609" width="8.33203125" style="246" customWidth="1"/>
    <col min="4610" max="4610" width="1.66796875" style="246" customWidth="1"/>
    <col min="4611" max="4612" width="5" style="246" customWidth="1"/>
    <col min="4613" max="4613" width="11.66015625" style="246" customWidth="1"/>
    <col min="4614" max="4614" width="9.16015625" style="246" customWidth="1"/>
    <col min="4615" max="4615" width="5" style="246" customWidth="1"/>
    <col min="4616" max="4616" width="77.83203125" style="246" customWidth="1"/>
    <col min="4617" max="4618" width="20" style="246" customWidth="1"/>
    <col min="4619" max="4619" width="1.66796875" style="246" customWidth="1"/>
    <col min="4620" max="4864" width="9.33203125" style="246" customWidth="1"/>
    <col min="4865" max="4865" width="8.33203125" style="246" customWidth="1"/>
    <col min="4866" max="4866" width="1.66796875" style="246" customWidth="1"/>
    <col min="4867" max="4868" width="5" style="246" customWidth="1"/>
    <col min="4869" max="4869" width="11.66015625" style="246" customWidth="1"/>
    <col min="4870" max="4870" width="9.16015625" style="246" customWidth="1"/>
    <col min="4871" max="4871" width="5" style="246" customWidth="1"/>
    <col min="4872" max="4872" width="77.83203125" style="246" customWidth="1"/>
    <col min="4873" max="4874" width="20" style="246" customWidth="1"/>
    <col min="4875" max="4875" width="1.66796875" style="246" customWidth="1"/>
    <col min="4876" max="5120" width="9.33203125" style="246" customWidth="1"/>
    <col min="5121" max="5121" width="8.33203125" style="246" customWidth="1"/>
    <col min="5122" max="5122" width="1.66796875" style="246" customWidth="1"/>
    <col min="5123" max="5124" width="5" style="246" customWidth="1"/>
    <col min="5125" max="5125" width="11.66015625" style="246" customWidth="1"/>
    <col min="5126" max="5126" width="9.16015625" style="246" customWidth="1"/>
    <col min="5127" max="5127" width="5" style="246" customWidth="1"/>
    <col min="5128" max="5128" width="77.83203125" style="246" customWidth="1"/>
    <col min="5129" max="5130" width="20" style="246" customWidth="1"/>
    <col min="5131" max="5131" width="1.66796875" style="246" customWidth="1"/>
    <col min="5132" max="5376" width="9.33203125" style="246" customWidth="1"/>
    <col min="5377" max="5377" width="8.33203125" style="246" customWidth="1"/>
    <col min="5378" max="5378" width="1.66796875" style="246" customWidth="1"/>
    <col min="5379" max="5380" width="5" style="246" customWidth="1"/>
    <col min="5381" max="5381" width="11.66015625" style="246" customWidth="1"/>
    <col min="5382" max="5382" width="9.16015625" style="246" customWidth="1"/>
    <col min="5383" max="5383" width="5" style="246" customWidth="1"/>
    <col min="5384" max="5384" width="77.83203125" style="246" customWidth="1"/>
    <col min="5385" max="5386" width="20" style="246" customWidth="1"/>
    <col min="5387" max="5387" width="1.66796875" style="246" customWidth="1"/>
    <col min="5388" max="5632" width="9.33203125" style="246" customWidth="1"/>
    <col min="5633" max="5633" width="8.33203125" style="246" customWidth="1"/>
    <col min="5634" max="5634" width="1.66796875" style="246" customWidth="1"/>
    <col min="5635" max="5636" width="5" style="246" customWidth="1"/>
    <col min="5637" max="5637" width="11.66015625" style="246" customWidth="1"/>
    <col min="5638" max="5638" width="9.16015625" style="246" customWidth="1"/>
    <col min="5639" max="5639" width="5" style="246" customWidth="1"/>
    <col min="5640" max="5640" width="77.83203125" style="246" customWidth="1"/>
    <col min="5641" max="5642" width="20" style="246" customWidth="1"/>
    <col min="5643" max="5643" width="1.66796875" style="246" customWidth="1"/>
    <col min="5644" max="5888" width="9.33203125" style="246" customWidth="1"/>
    <col min="5889" max="5889" width="8.33203125" style="246" customWidth="1"/>
    <col min="5890" max="5890" width="1.66796875" style="246" customWidth="1"/>
    <col min="5891" max="5892" width="5" style="246" customWidth="1"/>
    <col min="5893" max="5893" width="11.66015625" style="246" customWidth="1"/>
    <col min="5894" max="5894" width="9.16015625" style="246" customWidth="1"/>
    <col min="5895" max="5895" width="5" style="246" customWidth="1"/>
    <col min="5896" max="5896" width="77.83203125" style="246" customWidth="1"/>
    <col min="5897" max="5898" width="20" style="246" customWidth="1"/>
    <col min="5899" max="5899" width="1.66796875" style="246" customWidth="1"/>
    <col min="5900" max="6144" width="9.33203125" style="246" customWidth="1"/>
    <col min="6145" max="6145" width="8.33203125" style="246" customWidth="1"/>
    <col min="6146" max="6146" width="1.66796875" style="246" customWidth="1"/>
    <col min="6147" max="6148" width="5" style="246" customWidth="1"/>
    <col min="6149" max="6149" width="11.66015625" style="246" customWidth="1"/>
    <col min="6150" max="6150" width="9.16015625" style="246" customWidth="1"/>
    <col min="6151" max="6151" width="5" style="246" customWidth="1"/>
    <col min="6152" max="6152" width="77.83203125" style="246" customWidth="1"/>
    <col min="6153" max="6154" width="20" style="246" customWidth="1"/>
    <col min="6155" max="6155" width="1.66796875" style="246" customWidth="1"/>
    <col min="6156" max="6400" width="9.33203125" style="246" customWidth="1"/>
    <col min="6401" max="6401" width="8.33203125" style="246" customWidth="1"/>
    <col min="6402" max="6402" width="1.66796875" style="246" customWidth="1"/>
    <col min="6403" max="6404" width="5" style="246" customWidth="1"/>
    <col min="6405" max="6405" width="11.66015625" style="246" customWidth="1"/>
    <col min="6406" max="6406" width="9.16015625" style="246" customWidth="1"/>
    <col min="6407" max="6407" width="5" style="246" customWidth="1"/>
    <col min="6408" max="6408" width="77.83203125" style="246" customWidth="1"/>
    <col min="6409" max="6410" width="20" style="246" customWidth="1"/>
    <col min="6411" max="6411" width="1.66796875" style="246" customWidth="1"/>
    <col min="6412" max="6656" width="9.33203125" style="246" customWidth="1"/>
    <col min="6657" max="6657" width="8.33203125" style="246" customWidth="1"/>
    <col min="6658" max="6658" width="1.66796875" style="246" customWidth="1"/>
    <col min="6659" max="6660" width="5" style="246" customWidth="1"/>
    <col min="6661" max="6661" width="11.66015625" style="246" customWidth="1"/>
    <col min="6662" max="6662" width="9.16015625" style="246" customWidth="1"/>
    <col min="6663" max="6663" width="5" style="246" customWidth="1"/>
    <col min="6664" max="6664" width="77.83203125" style="246" customWidth="1"/>
    <col min="6665" max="6666" width="20" style="246" customWidth="1"/>
    <col min="6667" max="6667" width="1.66796875" style="246" customWidth="1"/>
    <col min="6668" max="6912" width="9.33203125" style="246" customWidth="1"/>
    <col min="6913" max="6913" width="8.33203125" style="246" customWidth="1"/>
    <col min="6914" max="6914" width="1.66796875" style="246" customWidth="1"/>
    <col min="6915" max="6916" width="5" style="246" customWidth="1"/>
    <col min="6917" max="6917" width="11.66015625" style="246" customWidth="1"/>
    <col min="6918" max="6918" width="9.16015625" style="246" customWidth="1"/>
    <col min="6919" max="6919" width="5" style="246" customWidth="1"/>
    <col min="6920" max="6920" width="77.83203125" style="246" customWidth="1"/>
    <col min="6921" max="6922" width="20" style="246" customWidth="1"/>
    <col min="6923" max="6923" width="1.66796875" style="246" customWidth="1"/>
    <col min="6924" max="7168" width="9.33203125" style="246" customWidth="1"/>
    <col min="7169" max="7169" width="8.33203125" style="246" customWidth="1"/>
    <col min="7170" max="7170" width="1.66796875" style="246" customWidth="1"/>
    <col min="7171" max="7172" width="5" style="246" customWidth="1"/>
    <col min="7173" max="7173" width="11.66015625" style="246" customWidth="1"/>
    <col min="7174" max="7174" width="9.16015625" style="246" customWidth="1"/>
    <col min="7175" max="7175" width="5" style="246" customWidth="1"/>
    <col min="7176" max="7176" width="77.83203125" style="246" customWidth="1"/>
    <col min="7177" max="7178" width="20" style="246" customWidth="1"/>
    <col min="7179" max="7179" width="1.66796875" style="246" customWidth="1"/>
    <col min="7180" max="7424" width="9.33203125" style="246" customWidth="1"/>
    <col min="7425" max="7425" width="8.33203125" style="246" customWidth="1"/>
    <col min="7426" max="7426" width="1.66796875" style="246" customWidth="1"/>
    <col min="7427" max="7428" width="5" style="246" customWidth="1"/>
    <col min="7429" max="7429" width="11.66015625" style="246" customWidth="1"/>
    <col min="7430" max="7430" width="9.16015625" style="246" customWidth="1"/>
    <col min="7431" max="7431" width="5" style="246" customWidth="1"/>
    <col min="7432" max="7432" width="77.83203125" style="246" customWidth="1"/>
    <col min="7433" max="7434" width="20" style="246" customWidth="1"/>
    <col min="7435" max="7435" width="1.66796875" style="246" customWidth="1"/>
    <col min="7436" max="7680" width="9.33203125" style="246" customWidth="1"/>
    <col min="7681" max="7681" width="8.33203125" style="246" customWidth="1"/>
    <col min="7682" max="7682" width="1.66796875" style="246" customWidth="1"/>
    <col min="7683" max="7684" width="5" style="246" customWidth="1"/>
    <col min="7685" max="7685" width="11.66015625" style="246" customWidth="1"/>
    <col min="7686" max="7686" width="9.16015625" style="246" customWidth="1"/>
    <col min="7687" max="7687" width="5" style="246" customWidth="1"/>
    <col min="7688" max="7688" width="77.83203125" style="246" customWidth="1"/>
    <col min="7689" max="7690" width="20" style="246" customWidth="1"/>
    <col min="7691" max="7691" width="1.66796875" style="246" customWidth="1"/>
    <col min="7692" max="7936" width="9.33203125" style="246" customWidth="1"/>
    <col min="7937" max="7937" width="8.33203125" style="246" customWidth="1"/>
    <col min="7938" max="7938" width="1.66796875" style="246" customWidth="1"/>
    <col min="7939" max="7940" width="5" style="246" customWidth="1"/>
    <col min="7941" max="7941" width="11.66015625" style="246" customWidth="1"/>
    <col min="7942" max="7942" width="9.16015625" style="246" customWidth="1"/>
    <col min="7943" max="7943" width="5" style="246" customWidth="1"/>
    <col min="7944" max="7944" width="77.83203125" style="246" customWidth="1"/>
    <col min="7945" max="7946" width="20" style="246" customWidth="1"/>
    <col min="7947" max="7947" width="1.66796875" style="246" customWidth="1"/>
    <col min="7948" max="8192" width="9.33203125" style="246" customWidth="1"/>
    <col min="8193" max="8193" width="8.33203125" style="246" customWidth="1"/>
    <col min="8194" max="8194" width="1.66796875" style="246" customWidth="1"/>
    <col min="8195" max="8196" width="5" style="246" customWidth="1"/>
    <col min="8197" max="8197" width="11.66015625" style="246" customWidth="1"/>
    <col min="8198" max="8198" width="9.16015625" style="246" customWidth="1"/>
    <col min="8199" max="8199" width="5" style="246" customWidth="1"/>
    <col min="8200" max="8200" width="77.83203125" style="246" customWidth="1"/>
    <col min="8201" max="8202" width="20" style="246" customWidth="1"/>
    <col min="8203" max="8203" width="1.66796875" style="246" customWidth="1"/>
    <col min="8204" max="8448" width="9.33203125" style="246" customWidth="1"/>
    <col min="8449" max="8449" width="8.33203125" style="246" customWidth="1"/>
    <col min="8450" max="8450" width="1.66796875" style="246" customWidth="1"/>
    <col min="8451" max="8452" width="5" style="246" customWidth="1"/>
    <col min="8453" max="8453" width="11.66015625" style="246" customWidth="1"/>
    <col min="8454" max="8454" width="9.16015625" style="246" customWidth="1"/>
    <col min="8455" max="8455" width="5" style="246" customWidth="1"/>
    <col min="8456" max="8456" width="77.83203125" style="246" customWidth="1"/>
    <col min="8457" max="8458" width="20" style="246" customWidth="1"/>
    <col min="8459" max="8459" width="1.66796875" style="246" customWidth="1"/>
    <col min="8460" max="8704" width="9.33203125" style="246" customWidth="1"/>
    <col min="8705" max="8705" width="8.33203125" style="246" customWidth="1"/>
    <col min="8706" max="8706" width="1.66796875" style="246" customWidth="1"/>
    <col min="8707" max="8708" width="5" style="246" customWidth="1"/>
    <col min="8709" max="8709" width="11.66015625" style="246" customWidth="1"/>
    <col min="8710" max="8710" width="9.16015625" style="246" customWidth="1"/>
    <col min="8711" max="8711" width="5" style="246" customWidth="1"/>
    <col min="8712" max="8712" width="77.83203125" style="246" customWidth="1"/>
    <col min="8713" max="8714" width="20" style="246" customWidth="1"/>
    <col min="8715" max="8715" width="1.66796875" style="246" customWidth="1"/>
    <col min="8716" max="8960" width="9.33203125" style="246" customWidth="1"/>
    <col min="8961" max="8961" width="8.33203125" style="246" customWidth="1"/>
    <col min="8962" max="8962" width="1.66796875" style="246" customWidth="1"/>
    <col min="8963" max="8964" width="5" style="246" customWidth="1"/>
    <col min="8965" max="8965" width="11.66015625" style="246" customWidth="1"/>
    <col min="8966" max="8966" width="9.16015625" style="246" customWidth="1"/>
    <col min="8967" max="8967" width="5" style="246" customWidth="1"/>
    <col min="8968" max="8968" width="77.83203125" style="246" customWidth="1"/>
    <col min="8969" max="8970" width="20" style="246" customWidth="1"/>
    <col min="8971" max="8971" width="1.66796875" style="246" customWidth="1"/>
    <col min="8972" max="9216" width="9.33203125" style="246" customWidth="1"/>
    <col min="9217" max="9217" width="8.33203125" style="246" customWidth="1"/>
    <col min="9218" max="9218" width="1.66796875" style="246" customWidth="1"/>
    <col min="9219" max="9220" width="5" style="246" customWidth="1"/>
    <col min="9221" max="9221" width="11.66015625" style="246" customWidth="1"/>
    <col min="9222" max="9222" width="9.16015625" style="246" customWidth="1"/>
    <col min="9223" max="9223" width="5" style="246" customWidth="1"/>
    <col min="9224" max="9224" width="77.83203125" style="246" customWidth="1"/>
    <col min="9225" max="9226" width="20" style="246" customWidth="1"/>
    <col min="9227" max="9227" width="1.66796875" style="246" customWidth="1"/>
    <col min="9228" max="9472" width="9.33203125" style="246" customWidth="1"/>
    <col min="9473" max="9473" width="8.33203125" style="246" customWidth="1"/>
    <col min="9474" max="9474" width="1.66796875" style="246" customWidth="1"/>
    <col min="9475" max="9476" width="5" style="246" customWidth="1"/>
    <col min="9477" max="9477" width="11.66015625" style="246" customWidth="1"/>
    <col min="9478" max="9478" width="9.16015625" style="246" customWidth="1"/>
    <col min="9479" max="9479" width="5" style="246" customWidth="1"/>
    <col min="9480" max="9480" width="77.83203125" style="246" customWidth="1"/>
    <col min="9481" max="9482" width="20" style="246" customWidth="1"/>
    <col min="9483" max="9483" width="1.66796875" style="246" customWidth="1"/>
    <col min="9484" max="9728" width="9.33203125" style="246" customWidth="1"/>
    <col min="9729" max="9729" width="8.33203125" style="246" customWidth="1"/>
    <col min="9730" max="9730" width="1.66796875" style="246" customWidth="1"/>
    <col min="9731" max="9732" width="5" style="246" customWidth="1"/>
    <col min="9733" max="9733" width="11.66015625" style="246" customWidth="1"/>
    <col min="9734" max="9734" width="9.16015625" style="246" customWidth="1"/>
    <col min="9735" max="9735" width="5" style="246" customWidth="1"/>
    <col min="9736" max="9736" width="77.83203125" style="246" customWidth="1"/>
    <col min="9737" max="9738" width="20" style="246" customWidth="1"/>
    <col min="9739" max="9739" width="1.66796875" style="246" customWidth="1"/>
    <col min="9740" max="9984" width="9.33203125" style="246" customWidth="1"/>
    <col min="9985" max="9985" width="8.33203125" style="246" customWidth="1"/>
    <col min="9986" max="9986" width="1.66796875" style="246" customWidth="1"/>
    <col min="9987" max="9988" width="5" style="246" customWidth="1"/>
    <col min="9989" max="9989" width="11.66015625" style="246" customWidth="1"/>
    <col min="9990" max="9990" width="9.16015625" style="246" customWidth="1"/>
    <col min="9991" max="9991" width="5" style="246" customWidth="1"/>
    <col min="9992" max="9992" width="77.83203125" style="246" customWidth="1"/>
    <col min="9993" max="9994" width="20" style="246" customWidth="1"/>
    <col min="9995" max="9995" width="1.66796875" style="246" customWidth="1"/>
    <col min="9996" max="10240" width="9.33203125" style="246" customWidth="1"/>
    <col min="10241" max="10241" width="8.33203125" style="246" customWidth="1"/>
    <col min="10242" max="10242" width="1.66796875" style="246" customWidth="1"/>
    <col min="10243" max="10244" width="5" style="246" customWidth="1"/>
    <col min="10245" max="10245" width="11.66015625" style="246" customWidth="1"/>
    <col min="10246" max="10246" width="9.16015625" style="246" customWidth="1"/>
    <col min="10247" max="10247" width="5" style="246" customWidth="1"/>
    <col min="10248" max="10248" width="77.83203125" style="246" customWidth="1"/>
    <col min="10249" max="10250" width="20" style="246" customWidth="1"/>
    <col min="10251" max="10251" width="1.66796875" style="246" customWidth="1"/>
    <col min="10252" max="10496" width="9.33203125" style="246" customWidth="1"/>
    <col min="10497" max="10497" width="8.33203125" style="246" customWidth="1"/>
    <col min="10498" max="10498" width="1.66796875" style="246" customWidth="1"/>
    <col min="10499" max="10500" width="5" style="246" customWidth="1"/>
    <col min="10501" max="10501" width="11.66015625" style="246" customWidth="1"/>
    <col min="10502" max="10502" width="9.16015625" style="246" customWidth="1"/>
    <col min="10503" max="10503" width="5" style="246" customWidth="1"/>
    <col min="10504" max="10504" width="77.83203125" style="246" customWidth="1"/>
    <col min="10505" max="10506" width="20" style="246" customWidth="1"/>
    <col min="10507" max="10507" width="1.66796875" style="246" customWidth="1"/>
    <col min="10508" max="10752" width="9.33203125" style="246" customWidth="1"/>
    <col min="10753" max="10753" width="8.33203125" style="246" customWidth="1"/>
    <col min="10754" max="10754" width="1.66796875" style="246" customWidth="1"/>
    <col min="10755" max="10756" width="5" style="246" customWidth="1"/>
    <col min="10757" max="10757" width="11.66015625" style="246" customWidth="1"/>
    <col min="10758" max="10758" width="9.16015625" style="246" customWidth="1"/>
    <col min="10759" max="10759" width="5" style="246" customWidth="1"/>
    <col min="10760" max="10760" width="77.83203125" style="246" customWidth="1"/>
    <col min="10761" max="10762" width="20" style="246" customWidth="1"/>
    <col min="10763" max="10763" width="1.66796875" style="246" customWidth="1"/>
    <col min="10764" max="11008" width="9.33203125" style="246" customWidth="1"/>
    <col min="11009" max="11009" width="8.33203125" style="246" customWidth="1"/>
    <col min="11010" max="11010" width="1.66796875" style="246" customWidth="1"/>
    <col min="11011" max="11012" width="5" style="246" customWidth="1"/>
    <col min="11013" max="11013" width="11.66015625" style="246" customWidth="1"/>
    <col min="11014" max="11014" width="9.16015625" style="246" customWidth="1"/>
    <col min="11015" max="11015" width="5" style="246" customWidth="1"/>
    <col min="11016" max="11016" width="77.83203125" style="246" customWidth="1"/>
    <col min="11017" max="11018" width="20" style="246" customWidth="1"/>
    <col min="11019" max="11019" width="1.66796875" style="246" customWidth="1"/>
    <col min="11020" max="11264" width="9.33203125" style="246" customWidth="1"/>
    <col min="11265" max="11265" width="8.33203125" style="246" customWidth="1"/>
    <col min="11266" max="11266" width="1.66796875" style="246" customWidth="1"/>
    <col min="11267" max="11268" width="5" style="246" customWidth="1"/>
    <col min="11269" max="11269" width="11.66015625" style="246" customWidth="1"/>
    <col min="11270" max="11270" width="9.16015625" style="246" customWidth="1"/>
    <col min="11271" max="11271" width="5" style="246" customWidth="1"/>
    <col min="11272" max="11272" width="77.83203125" style="246" customWidth="1"/>
    <col min="11273" max="11274" width="20" style="246" customWidth="1"/>
    <col min="11275" max="11275" width="1.66796875" style="246" customWidth="1"/>
    <col min="11276" max="11520" width="9.33203125" style="246" customWidth="1"/>
    <col min="11521" max="11521" width="8.33203125" style="246" customWidth="1"/>
    <col min="11522" max="11522" width="1.66796875" style="246" customWidth="1"/>
    <col min="11523" max="11524" width="5" style="246" customWidth="1"/>
    <col min="11525" max="11525" width="11.66015625" style="246" customWidth="1"/>
    <col min="11526" max="11526" width="9.16015625" style="246" customWidth="1"/>
    <col min="11527" max="11527" width="5" style="246" customWidth="1"/>
    <col min="11528" max="11528" width="77.83203125" style="246" customWidth="1"/>
    <col min="11529" max="11530" width="20" style="246" customWidth="1"/>
    <col min="11531" max="11531" width="1.66796875" style="246" customWidth="1"/>
    <col min="11532" max="11776" width="9.33203125" style="246" customWidth="1"/>
    <col min="11777" max="11777" width="8.33203125" style="246" customWidth="1"/>
    <col min="11778" max="11778" width="1.66796875" style="246" customWidth="1"/>
    <col min="11779" max="11780" width="5" style="246" customWidth="1"/>
    <col min="11781" max="11781" width="11.66015625" style="246" customWidth="1"/>
    <col min="11782" max="11782" width="9.16015625" style="246" customWidth="1"/>
    <col min="11783" max="11783" width="5" style="246" customWidth="1"/>
    <col min="11784" max="11784" width="77.83203125" style="246" customWidth="1"/>
    <col min="11785" max="11786" width="20" style="246" customWidth="1"/>
    <col min="11787" max="11787" width="1.66796875" style="246" customWidth="1"/>
    <col min="11788" max="12032" width="9.33203125" style="246" customWidth="1"/>
    <col min="12033" max="12033" width="8.33203125" style="246" customWidth="1"/>
    <col min="12034" max="12034" width="1.66796875" style="246" customWidth="1"/>
    <col min="12035" max="12036" width="5" style="246" customWidth="1"/>
    <col min="12037" max="12037" width="11.66015625" style="246" customWidth="1"/>
    <col min="12038" max="12038" width="9.16015625" style="246" customWidth="1"/>
    <col min="12039" max="12039" width="5" style="246" customWidth="1"/>
    <col min="12040" max="12040" width="77.83203125" style="246" customWidth="1"/>
    <col min="12041" max="12042" width="20" style="246" customWidth="1"/>
    <col min="12043" max="12043" width="1.66796875" style="246" customWidth="1"/>
    <col min="12044" max="12288" width="9.33203125" style="246" customWidth="1"/>
    <col min="12289" max="12289" width="8.33203125" style="246" customWidth="1"/>
    <col min="12290" max="12290" width="1.66796875" style="246" customWidth="1"/>
    <col min="12291" max="12292" width="5" style="246" customWidth="1"/>
    <col min="12293" max="12293" width="11.66015625" style="246" customWidth="1"/>
    <col min="12294" max="12294" width="9.16015625" style="246" customWidth="1"/>
    <col min="12295" max="12295" width="5" style="246" customWidth="1"/>
    <col min="12296" max="12296" width="77.83203125" style="246" customWidth="1"/>
    <col min="12297" max="12298" width="20" style="246" customWidth="1"/>
    <col min="12299" max="12299" width="1.66796875" style="246" customWidth="1"/>
    <col min="12300" max="12544" width="9.33203125" style="246" customWidth="1"/>
    <col min="12545" max="12545" width="8.33203125" style="246" customWidth="1"/>
    <col min="12546" max="12546" width="1.66796875" style="246" customWidth="1"/>
    <col min="12547" max="12548" width="5" style="246" customWidth="1"/>
    <col min="12549" max="12549" width="11.66015625" style="246" customWidth="1"/>
    <col min="12550" max="12550" width="9.16015625" style="246" customWidth="1"/>
    <col min="12551" max="12551" width="5" style="246" customWidth="1"/>
    <col min="12552" max="12552" width="77.83203125" style="246" customWidth="1"/>
    <col min="12553" max="12554" width="20" style="246" customWidth="1"/>
    <col min="12555" max="12555" width="1.66796875" style="246" customWidth="1"/>
    <col min="12556" max="12800" width="9.33203125" style="246" customWidth="1"/>
    <col min="12801" max="12801" width="8.33203125" style="246" customWidth="1"/>
    <col min="12802" max="12802" width="1.66796875" style="246" customWidth="1"/>
    <col min="12803" max="12804" width="5" style="246" customWidth="1"/>
    <col min="12805" max="12805" width="11.66015625" style="246" customWidth="1"/>
    <col min="12806" max="12806" width="9.16015625" style="246" customWidth="1"/>
    <col min="12807" max="12807" width="5" style="246" customWidth="1"/>
    <col min="12808" max="12808" width="77.83203125" style="246" customWidth="1"/>
    <col min="12809" max="12810" width="20" style="246" customWidth="1"/>
    <col min="12811" max="12811" width="1.66796875" style="246" customWidth="1"/>
    <col min="12812" max="13056" width="9.33203125" style="246" customWidth="1"/>
    <col min="13057" max="13057" width="8.33203125" style="246" customWidth="1"/>
    <col min="13058" max="13058" width="1.66796875" style="246" customWidth="1"/>
    <col min="13059" max="13060" width="5" style="246" customWidth="1"/>
    <col min="13061" max="13061" width="11.66015625" style="246" customWidth="1"/>
    <col min="13062" max="13062" width="9.16015625" style="246" customWidth="1"/>
    <col min="13063" max="13063" width="5" style="246" customWidth="1"/>
    <col min="13064" max="13064" width="77.83203125" style="246" customWidth="1"/>
    <col min="13065" max="13066" width="20" style="246" customWidth="1"/>
    <col min="13067" max="13067" width="1.66796875" style="246" customWidth="1"/>
    <col min="13068" max="13312" width="9.33203125" style="246" customWidth="1"/>
    <col min="13313" max="13313" width="8.33203125" style="246" customWidth="1"/>
    <col min="13314" max="13314" width="1.66796875" style="246" customWidth="1"/>
    <col min="13315" max="13316" width="5" style="246" customWidth="1"/>
    <col min="13317" max="13317" width="11.66015625" style="246" customWidth="1"/>
    <col min="13318" max="13318" width="9.16015625" style="246" customWidth="1"/>
    <col min="13319" max="13319" width="5" style="246" customWidth="1"/>
    <col min="13320" max="13320" width="77.83203125" style="246" customWidth="1"/>
    <col min="13321" max="13322" width="20" style="246" customWidth="1"/>
    <col min="13323" max="13323" width="1.66796875" style="246" customWidth="1"/>
    <col min="13324" max="13568" width="9.33203125" style="246" customWidth="1"/>
    <col min="13569" max="13569" width="8.33203125" style="246" customWidth="1"/>
    <col min="13570" max="13570" width="1.66796875" style="246" customWidth="1"/>
    <col min="13571" max="13572" width="5" style="246" customWidth="1"/>
    <col min="13573" max="13573" width="11.66015625" style="246" customWidth="1"/>
    <col min="13574" max="13574" width="9.16015625" style="246" customWidth="1"/>
    <col min="13575" max="13575" width="5" style="246" customWidth="1"/>
    <col min="13576" max="13576" width="77.83203125" style="246" customWidth="1"/>
    <col min="13577" max="13578" width="20" style="246" customWidth="1"/>
    <col min="13579" max="13579" width="1.66796875" style="246" customWidth="1"/>
    <col min="13580" max="13824" width="9.33203125" style="246" customWidth="1"/>
    <col min="13825" max="13825" width="8.33203125" style="246" customWidth="1"/>
    <col min="13826" max="13826" width="1.66796875" style="246" customWidth="1"/>
    <col min="13827" max="13828" width="5" style="246" customWidth="1"/>
    <col min="13829" max="13829" width="11.66015625" style="246" customWidth="1"/>
    <col min="13830" max="13830" width="9.16015625" style="246" customWidth="1"/>
    <col min="13831" max="13831" width="5" style="246" customWidth="1"/>
    <col min="13832" max="13832" width="77.83203125" style="246" customWidth="1"/>
    <col min="13833" max="13834" width="20" style="246" customWidth="1"/>
    <col min="13835" max="13835" width="1.66796875" style="246" customWidth="1"/>
    <col min="13836" max="14080" width="9.33203125" style="246" customWidth="1"/>
    <col min="14081" max="14081" width="8.33203125" style="246" customWidth="1"/>
    <col min="14082" max="14082" width="1.66796875" style="246" customWidth="1"/>
    <col min="14083" max="14084" width="5" style="246" customWidth="1"/>
    <col min="14085" max="14085" width="11.66015625" style="246" customWidth="1"/>
    <col min="14086" max="14086" width="9.16015625" style="246" customWidth="1"/>
    <col min="14087" max="14087" width="5" style="246" customWidth="1"/>
    <col min="14088" max="14088" width="77.83203125" style="246" customWidth="1"/>
    <col min="14089" max="14090" width="20" style="246" customWidth="1"/>
    <col min="14091" max="14091" width="1.66796875" style="246" customWidth="1"/>
    <col min="14092" max="14336" width="9.33203125" style="246" customWidth="1"/>
    <col min="14337" max="14337" width="8.33203125" style="246" customWidth="1"/>
    <col min="14338" max="14338" width="1.66796875" style="246" customWidth="1"/>
    <col min="14339" max="14340" width="5" style="246" customWidth="1"/>
    <col min="14341" max="14341" width="11.66015625" style="246" customWidth="1"/>
    <col min="14342" max="14342" width="9.16015625" style="246" customWidth="1"/>
    <col min="14343" max="14343" width="5" style="246" customWidth="1"/>
    <col min="14344" max="14344" width="77.83203125" style="246" customWidth="1"/>
    <col min="14345" max="14346" width="20" style="246" customWidth="1"/>
    <col min="14347" max="14347" width="1.66796875" style="246" customWidth="1"/>
    <col min="14348" max="14592" width="9.33203125" style="246" customWidth="1"/>
    <col min="14593" max="14593" width="8.33203125" style="246" customWidth="1"/>
    <col min="14594" max="14594" width="1.66796875" style="246" customWidth="1"/>
    <col min="14595" max="14596" width="5" style="246" customWidth="1"/>
    <col min="14597" max="14597" width="11.66015625" style="246" customWidth="1"/>
    <col min="14598" max="14598" width="9.16015625" style="246" customWidth="1"/>
    <col min="14599" max="14599" width="5" style="246" customWidth="1"/>
    <col min="14600" max="14600" width="77.83203125" style="246" customWidth="1"/>
    <col min="14601" max="14602" width="20" style="246" customWidth="1"/>
    <col min="14603" max="14603" width="1.66796875" style="246" customWidth="1"/>
    <col min="14604" max="14848" width="9.33203125" style="246" customWidth="1"/>
    <col min="14849" max="14849" width="8.33203125" style="246" customWidth="1"/>
    <col min="14850" max="14850" width="1.66796875" style="246" customWidth="1"/>
    <col min="14851" max="14852" width="5" style="246" customWidth="1"/>
    <col min="14853" max="14853" width="11.66015625" style="246" customWidth="1"/>
    <col min="14854" max="14854" width="9.16015625" style="246" customWidth="1"/>
    <col min="14855" max="14855" width="5" style="246" customWidth="1"/>
    <col min="14856" max="14856" width="77.83203125" style="246" customWidth="1"/>
    <col min="14857" max="14858" width="20" style="246" customWidth="1"/>
    <col min="14859" max="14859" width="1.66796875" style="246" customWidth="1"/>
    <col min="14860" max="15104" width="9.33203125" style="246" customWidth="1"/>
    <col min="15105" max="15105" width="8.33203125" style="246" customWidth="1"/>
    <col min="15106" max="15106" width="1.66796875" style="246" customWidth="1"/>
    <col min="15107" max="15108" width="5" style="246" customWidth="1"/>
    <col min="15109" max="15109" width="11.66015625" style="246" customWidth="1"/>
    <col min="15110" max="15110" width="9.16015625" style="246" customWidth="1"/>
    <col min="15111" max="15111" width="5" style="246" customWidth="1"/>
    <col min="15112" max="15112" width="77.83203125" style="246" customWidth="1"/>
    <col min="15113" max="15114" width="20" style="246" customWidth="1"/>
    <col min="15115" max="15115" width="1.66796875" style="246" customWidth="1"/>
    <col min="15116" max="15360" width="9.33203125" style="246" customWidth="1"/>
    <col min="15361" max="15361" width="8.33203125" style="246" customWidth="1"/>
    <col min="15362" max="15362" width="1.66796875" style="246" customWidth="1"/>
    <col min="15363" max="15364" width="5" style="246" customWidth="1"/>
    <col min="15365" max="15365" width="11.66015625" style="246" customWidth="1"/>
    <col min="15366" max="15366" width="9.16015625" style="246" customWidth="1"/>
    <col min="15367" max="15367" width="5" style="246" customWidth="1"/>
    <col min="15368" max="15368" width="77.83203125" style="246" customWidth="1"/>
    <col min="15369" max="15370" width="20" style="246" customWidth="1"/>
    <col min="15371" max="15371" width="1.66796875" style="246" customWidth="1"/>
    <col min="15372" max="15616" width="9.33203125" style="246" customWidth="1"/>
    <col min="15617" max="15617" width="8.33203125" style="246" customWidth="1"/>
    <col min="15618" max="15618" width="1.66796875" style="246" customWidth="1"/>
    <col min="15619" max="15620" width="5" style="246" customWidth="1"/>
    <col min="15621" max="15621" width="11.66015625" style="246" customWidth="1"/>
    <col min="15622" max="15622" width="9.16015625" style="246" customWidth="1"/>
    <col min="15623" max="15623" width="5" style="246" customWidth="1"/>
    <col min="15624" max="15624" width="77.83203125" style="246" customWidth="1"/>
    <col min="15625" max="15626" width="20" style="246" customWidth="1"/>
    <col min="15627" max="15627" width="1.66796875" style="246" customWidth="1"/>
    <col min="15628" max="15872" width="9.33203125" style="246" customWidth="1"/>
    <col min="15873" max="15873" width="8.33203125" style="246" customWidth="1"/>
    <col min="15874" max="15874" width="1.66796875" style="246" customWidth="1"/>
    <col min="15875" max="15876" width="5" style="246" customWidth="1"/>
    <col min="15877" max="15877" width="11.66015625" style="246" customWidth="1"/>
    <col min="15878" max="15878" width="9.16015625" style="246" customWidth="1"/>
    <col min="15879" max="15879" width="5" style="246" customWidth="1"/>
    <col min="15880" max="15880" width="77.83203125" style="246" customWidth="1"/>
    <col min="15881" max="15882" width="20" style="246" customWidth="1"/>
    <col min="15883" max="15883" width="1.66796875" style="246" customWidth="1"/>
    <col min="15884" max="16128" width="9.33203125" style="246" customWidth="1"/>
    <col min="16129" max="16129" width="8.33203125" style="246" customWidth="1"/>
    <col min="16130" max="16130" width="1.66796875" style="246" customWidth="1"/>
    <col min="16131" max="16132" width="5" style="246" customWidth="1"/>
    <col min="16133" max="16133" width="11.66015625" style="246" customWidth="1"/>
    <col min="16134" max="16134" width="9.16015625" style="246" customWidth="1"/>
    <col min="16135" max="16135" width="5" style="246" customWidth="1"/>
    <col min="16136" max="16136" width="77.83203125" style="246" customWidth="1"/>
    <col min="16137" max="16138" width="20" style="246" customWidth="1"/>
    <col min="16139" max="16139" width="1.66796875" style="246" customWidth="1"/>
    <col min="16140" max="16384" width="9.33203125" style="246" customWidth="1"/>
  </cols>
  <sheetData>
    <row r="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252" customFormat="1" ht="45" customHeight="1">
      <c r="B3" s="250"/>
      <c r="C3" s="368" t="s">
        <v>2561</v>
      </c>
      <c r="D3" s="368"/>
      <c r="E3" s="368"/>
      <c r="F3" s="368"/>
      <c r="G3" s="368"/>
      <c r="H3" s="368"/>
      <c r="I3" s="368"/>
      <c r="J3" s="368"/>
      <c r="K3" s="251"/>
    </row>
    <row r="4" spans="2:11" ht="25.5" customHeight="1">
      <c r="B4" s="253"/>
      <c r="C4" s="369" t="s">
        <v>2562</v>
      </c>
      <c r="D4" s="369"/>
      <c r="E4" s="369"/>
      <c r="F4" s="369"/>
      <c r="G4" s="369"/>
      <c r="H4" s="369"/>
      <c r="I4" s="369"/>
      <c r="J4" s="369"/>
      <c r="K4" s="254"/>
    </row>
    <row r="5" spans="2:11" ht="5.25" customHeight="1">
      <c r="B5" s="253"/>
      <c r="C5" s="255"/>
      <c r="D5" s="255"/>
      <c r="E5" s="255"/>
      <c r="F5" s="255"/>
      <c r="G5" s="255"/>
      <c r="H5" s="255"/>
      <c r="I5" s="255"/>
      <c r="J5" s="255"/>
      <c r="K5" s="254"/>
    </row>
    <row r="6" spans="2:11" ht="15" customHeight="1">
      <c r="B6" s="253"/>
      <c r="C6" s="367" t="s">
        <v>2563</v>
      </c>
      <c r="D6" s="367"/>
      <c r="E6" s="367"/>
      <c r="F6" s="367"/>
      <c r="G6" s="367"/>
      <c r="H6" s="367"/>
      <c r="I6" s="367"/>
      <c r="J6" s="367"/>
      <c r="K6" s="254"/>
    </row>
    <row r="7" spans="2:11" ht="15" customHeight="1">
      <c r="B7" s="256"/>
      <c r="C7" s="367" t="s">
        <v>2564</v>
      </c>
      <c r="D7" s="367"/>
      <c r="E7" s="367"/>
      <c r="F7" s="367"/>
      <c r="G7" s="367"/>
      <c r="H7" s="367"/>
      <c r="I7" s="367"/>
      <c r="J7" s="367"/>
      <c r="K7" s="254"/>
    </row>
    <row r="8" spans="2:11" ht="12.75" customHeight="1">
      <c r="B8" s="256"/>
      <c r="C8" s="257"/>
      <c r="D8" s="257"/>
      <c r="E8" s="257"/>
      <c r="F8" s="257"/>
      <c r="G8" s="257"/>
      <c r="H8" s="257"/>
      <c r="I8" s="257"/>
      <c r="J8" s="257"/>
      <c r="K8" s="254"/>
    </row>
    <row r="9" spans="2:11" ht="15" customHeight="1">
      <c r="B9" s="256"/>
      <c r="C9" s="367" t="s">
        <v>2565</v>
      </c>
      <c r="D9" s="367"/>
      <c r="E9" s="367"/>
      <c r="F9" s="367"/>
      <c r="G9" s="367"/>
      <c r="H9" s="367"/>
      <c r="I9" s="367"/>
      <c r="J9" s="367"/>
      <c r="K9" s="254"/>
    </row>
    <row r="10" spans="2:11" ht="15" customHeight="1">
      <c r="B10" s="256"/>
      <c r="C10" s="257"/>
      <c r="D10" s="367" t="s">
        <v>2566</v>
      </c>
      <c r="E10" s="367"/>
      <c r="F10" s="367"/>
      <c r="G10" s="367"/>
      <c r="H10" s="367"/>
      <c r="I10" s="367"/>
      <c r="J10" s="367"/>
      <c r="K10" s="254"/>
    </row>
    <row r="11" spans="2:11" ht="15" customHeight="1">
      <c r="B11" s="256"/>
      <c r="C11" s="258"/>
      <c r="D11" s="367" t="s">
        <v>2567</v>
      </c>
      <c r="E11" s="367"/>
      <c r="F11" s="367"/>
      <c r="G11" s="367"/>
      <c r="H11" s="367"/>
      <c r="I11" s="367"/>
      <c r="J11" s="367"/>
      <c r="K11" s="254"/>
    </row>
    <row r="12" spans="2:11" ht="12.75" customHeight="1">
      <c r="B12" s="256"/>
      <c r="C12" s="258"/>
      <c r="D12" s="258"/>
      <c r="E12" s="258"/>
      <c r="F12" s="258"/>
      <c r="G12" s="258"/>
      <c r="H12" s="258"/>
      <c r="I12" s="258"/>
      <c r="J12" s="258"/>
      <c r="K12" s="254"/>
    </row>
    <row r="13" spans="2:11" ht="15" customHeight="1">
      <c r="B13" s="256"/>
      <c r="C13" s="258"/>
      <c r="D13" s="367" t="s">
        <v>2568</v>
      </c>
      <c r="E13" s="367"/>
      <c r="F13" s="367"/>
      <c r="G13" s="367"/>
      <c r="H13" s="367"/>
      <c r="I13" s="367"/>
      <c r="J13" s="367"/>
      <c r="K13" s="254"/>
    </row>
    <row r="14" spans="2:11" ht="15" customHeight="1">
      <c r="B14" s="256"/>
      <c r="C14" s="258"/>
      <c r="D14" s="367" t="s">
        <v>2569</v>
      </c>
      <c r="E14" s="367"/>
      <c r="F14" s="367"/>
      <c r="G14" s="367"/>
      <c r="H14" s="367"/>
      <c r="I14" s="367"/>
      <c r="J14" s="367"/>
      <c r="K14" s="254"/>
    </row>
    <row r="15" spans="2:11" ht="15" customHeight="1">
      <c r="B15" s="256"/>
      <c r="C15" s="258"/>
      <c r="D15" s="367" t="s">
        <v>2570</v>
      </c>
      <c r="E15" s="367"/>
      <c r="F15" s="367"/>
      <c r="G15" s="367"/>
      <c r="H15" s="367"/>
      <c r="I15" s="367"/>
      <c r="J15" s="367"/>
      <c r="K15" s="254"/>
    </row>
    <row r="16" spans="2:11" ht="15" customHeight="1">
      <c r="B16" s="256"/>
      <c r="C16" s="258"/>
      <c r="D16" s="258"/>
      <c r="E16" s="259" t="s">
        <v>77</v>
      </c>
      <c r="F16" s="367" t="s">
        <v>2571</v>
      </c>
      <c r="G16" s="367"/>
      <c r="H16" s="367"/>
      <c r="I16" s="367"/>
      <c r="J16" s="367"/>
      <c r="K16" s="254"/>
    </row>
    <row r="17" spans="2:11" ht="15" customHeight="1">
      <c r="B17" s="256"/>
      <c r="C17" s="258"/>
      <c r="D17" s="258"/>
      <c r="E17" s="259" t="s">
        <v>2572</v>
      </c>
      <c r="F17" s="367" t="s">
        <v>2573</v>
      </c>
      <c r="G17" s="367"/>
      <c r="H17" s="367"/>
      <c r="I17" s="367"/>
      <c r="J17" s="367"/>
      <c r="K17" s="254"/>
    </row>
    <row r="18" spans="2:11" ht="15" customHeight="1">
      <c r="B18" s="256"/>
      <c r="C18" s="258"/>
      <c r="D18" s="258"/>
      <c r="E18" s="259" t="s">
        <v>2574</v>
      </c>
      <c r="F18" s="367" t="s">
        <v>2575</v>
      </c>
      <c r="G18" s="367"/>
      <c r="H18" s="367"/>
      <c r="I18" s="367"/>
      <c r="J18" s="367"/>
      <c r="K18" s="254"/>
    </row>
    <row r="19" spans="2:11" ht="15" customHeight="1">
      <c r="B19" s="256"/>
      <c r="C19" s="258"/>
      <c r="D19" s="258"/>
      <c r="E19" s="259" t="s">
        <v>2576</v>
      </c>
      <c r="F19" s="367" t="s">
        <v>2577</v>
      </c>
      <c r="G19" s="367"/>
      <c r="H19" s="367"/>
      <c r="I19" s="367"/>
      <c r="J19" s="367"/>
      <c r="K19" s="254"/>
    </row>
    <row r="20" spans="2:11" ht="15" customHeight="1">
      <c r="B20" s="256"/>
      <c r="C20" s="258"/>
      <c r="D20" s="258"/>
      <c r="E20" s="259" t="s">
        <v>2578</v>
      </c>
      <c r="F20" s="367" t="s">
        <v>2579</v>
      </c>
      <c r="G20" s="367"/>
      <c r="H20" s="367"/>
      <c r="I20" s="367"/>
      <c r="J20" s="367"/>
      <c r="K20" s="254"/>
    </row>
    <row r="21" spans="2:11" ht="15" customHeight="1">
      <c r="B21" s="256"/>
      <c r="C21" s="258"/>
      <c r="D21" s="258"/>
      <c r="E21" s="259" t="s">
        <v>2580</v>
      </c>
      <c r="F21" s="367" t="s">
        <v>2581</v>
      </c>
      <c r="G21" s="367"/>
      <c r="H21" s="367"/>
      <c r="I21" s="367"/>
      <c r="J21" s="367"/>
      <c r="K21" s="254"/>
    </row>
    <row r="22" spans="2:11" ht="12.75" customHeight="1">
      <c r="B22" s="256"/>
      <c r="C22" s="258"/>
      <c r="D22" s="258"/>
      <c r="E22" s="258"/>
      <c r="F22" s="258"/>
      <c r="G22" s="258"/>
      <c r="H22" s="258"/>
      <c r="I22" s="258"/>
      <c r="J22" s="258"/>
      <c r="K22" s="254"/>
    </row>
    <row r="23" spans="2:11" ht="15" customHeight="1">
      <c r="B23" s="256"/>
      <c r="C23" s="367" t="s">
        <v>2582</v>
      </c>
      <c r="D23" s="367"/>
      <c r="E23" s="367"/>
      <c r="F23" s="367"/>
      <c r="G23" s="367"/>
      <c r="H23" s="367"/>
      <c r="I23" s="367"/>
      <c r="J23" s="367"/>
      <c r="K23" s="254"/>
    </row>
    <row r="24" spans="2:11" ht="15" customHeight="1">
      <c r="B24" s="256"/>
      <c r="C24" s="367" t="s">
        <v>2583</v>
      </c>
      <c r="D24" s="367"/>
      <c r="E24" s="367"/>
      <c r="F24" s="367"/>
      <c r="G24" s="367"/>
      <c r="H24" s="367"/>
      <c r="I24" s="367"/>
      <c r="J24" s="367"/>
      <c r="K24" s="254"/>
    </row>
    <row r="25" spans="2:11" ht="15" customHeight="1">
      <c r="B25" s="256"/>
      <c r="C25" s="257"/>
      <c r="D25" s="367" t="s">
        <v>2584</v>
      </c>
      <c r="E25" s="367"/>
      <c r="F25" s="367"/>
      <c r="G25" s="367"/>
      <c r="H25" s="367"/>
      <c r="I25" s="367"/>
      <c r="J25" s="367"/>
      <c r="K25" s="254"/>
    </row>
    <row r="26" spans="2:11" ht="15" customHeight="1">
      <c r="B26" s="256"/>
      <c r="C26" s="258"/>
      <c r="D26" s="367" t="s">
        <v>2585</v>
      </c>
      <c r="E26" s="367"/>
      <c r="F26" s="367"/>
      <c r="G26" s="367"/>
      <c r="H26" s="367"/>
      <c r="I26" s="367"/>
      <c r="J26" s="367"/>
      <c r="K26" s="254"/>
    </row>
    <row r="27" spans="2:11" ht="12.75" customHeight="1">
      <c r="B27" s="256"/>
      <c r="C27" s="258"/>
      <c r="D27" s="258"/>
      <c r="E27" s="258"/>
      <c r="F27" s="258"/>
      <c r="G27" s="258"/>
      <c r="H27" s="258"/>
      <c r="I27" s="258"/>
      <c r="J27" s="258"/>
      <c r="K27" s="254"/>
    </row>
    <row r="28" spans="2:11" ht="15" customHeight="1">
      <c r="B28" s="256"/>
      <c r="C28" s="258"/>
      <c r="D28" s="367" t="s">
        <v>2586</v>
      </c>
      <c r="E28" s="367"/>
      <c r="F28" s="367"/>
      <c r="G28" s="367"/>
      <c r="H28" s="367"/>
      <c r="I28" s="367"/>
      <c r="J28" s="367"/>
      <c r="K28" s="254"/>
    </row>
    <row r="29" spans="2:11" ht="15" customHeight="1">
      <c r="B29" s="256"/>
      <c r="C29" s="258"/>
      <c r="D29" s="367" t="s">
        <v>2587</v>
      </c>
      <c r="E29" s="367"/>
      <c r="F29" s="367"/>
      <c r="G29" s="367"/>
      <c r="H29" s="367"/>
      <c r="I29" s="367"/>
      <c r="J29" s="367"/>
      <c r="K29" s="254"/>
    </row>
    <row r="30" spans="2:11" ht="12.75" customHeight="1">
      <c r="B30" s="256"/>
      <c r="C30" s="258"/>
      <c r="D30" s="258"/>
      <c r="E30" s="258"/>
      <c r="F30" s="258"/>
      <c r="G30" s="258"/>
      <c r="H30" s="258"/>
      <c r="I30" s="258"/>
      <c r="J30" s="258"/>
      <c r="K30" s="254"/>
    </row>
    <row r="31" spans="2:11" ht="15" customHeight="1">
      <c r="B31" s="256"/>
      <c r="C31" s="258"/>
      <c r="D31" s="367" t="s">
        <v>2588</v>
      </c>
      <c r="E31" s="367"/>
      <c r="F31" s="367"/>
      <c r="G31" s="367"/>
      <c r="H31" s="367"/>
      <c r="I31" s="367"/>
      <c r="J31" s="367"/>
      <c r="K31" s="254"/>
    </row>
    <row r="32" spans="2:11" ht="15" customHeight="1">
      <c r="B32" s="256"/>
      <c r="C32" s="258"/>
      <c r="D32" s="367" t="s">
        <v>2589</v>
      </c>
      <c r="E32" s="367"/>
      <c r="F32" s="367"/>
      <c r="G32" s="367"/>
      <c r="H32" s="367"/>
      <c r="I32" s="367"/>
      <c r="J32" s="367"/>
      <c r="K32" s="254"/>
    </row>
    <row r="33" spans="2:11" ht="15" customHeight="1">
      <c r="B33" s="256"/>
      <c r="C33" s="258"/>
      <c r="D33" s="367" t="s">
        <v>2590</v>
      </c>
      <c r="E33" s="367"/>
      <c r="F33" s="367"/>
      <c r="G33" s="367"/>
      <c r="H33" s="367"/>
      <c r="I33" s="367"/>
      <c r="J33" s="367"/>
      <c r="K33" s="254"/>
    </row>
    <row r="34" spans="2:11" ht="15" customHeight="1">
      <c r="B34" s="256"/>
      <c r="C34" s="258"/>
      <c r="D34" s="257"/>
      <c r="E34" s="260" t="s">
        <v>276</v>
      </c>
      <c r="F34" s="257"/>
      <c r="G34" s="367" t="s">
        <v>2591</v>
      </c>
      <c r="H34" s="367"/>
      <c r="I34" s="367"/>
      <c r="J34" s="367"/>
      <c r="K34" s="254"/>
    </row>
    <row r="35" spans="2:11" ht="30.75" customHeight="1">
      <c r="B35" s="256"/>
      <c r="C35" s="258"/>
      <c r="D35" s="257"/>
      <c r="E35" s="260" t="s">
        <v>2592</v>
      </c>
      <c r="F35" s="257"/>
      <c r="G35" s="367" t="s">
        <v>2593</v>
      </c>
      <c r="H35" s="367"/>
      <c r="I35" s="367"/>
      <c r="J35" s="367"/>
      <c r="K35" s="254"/>
    </row>
    <row r="36" spans="2:11" ht="15" customHeight="1">
      <c r="B36" s="256"/>
      <c r="C36" s="258"/>
      <c r="D36" s="257"/>
      <c r="E36" s="260" t="s">
        <v>53</v>
      </c>
      <c r="F36" s="257"/>
      <c r="G36" s="367" t="s">
        <v>2594</v>
      </c>
      <c r="H36" s="367"/>
      <c r="I36" s="367"/>
      <c r="J36" s="367"/>
      <c r="K36" s="254"/>
    </row>
    <row r="37" spans="2:11" ht="15" customHeight="1">
      <c r="B37" s="256"/>
      <c r="C37" s="258"/>
      <c r="D37" s="257"/>
      <c r="E37" s="260" t="s">
        <v>277</v>
      </c>
      <c r="F37" s="257"/>
      <c r="G37" s="367" t="s">
        <v>2595</v>
      </c>
      <c r="H37" s="367"/>
      <c r="I37" s="367"/>
      <c r="J37" s="367"/>
      <c r="K37" s="254"/>
    </row>
    <row r="38" spans="2:11" ht="15" customHeight="1">
      <c r="B38" s="256"/>
      <c r="C38" s="258"/>
      <c r="D38" s="257"/>
      <c r="E38" s="260" t="s">
        <v>278</v>
      </c>
      <c r="F38" s="257"/>
      <c r="G38" s="367" t="s">
        <v>2596</v>
      </c>
      <c r="H38" s="367"/>
      <c r="I38" s="367"/>
      <c r="J38" s="367"/>
      <c r="K38" s="254"/>
    </row>
    <row r="39" spans="2:11" ht="15" customHeight="1">
      <c r="B39" s="256"/>
      <c r="C39" s="258"/>
      <c r="D39" s="257"/>
      <c r="E39" s="260" t="s">
        <v>279</v>
      </c>
      <c r="F39" s="257"/>
      <c r="G39" s="367" t="s">
        <v>2597</v>
      </c>
      <c r="H39" s="367"/>
      <c r="I39" s="367"/>
      <c r="J39" s="367"/>
      <c r="K39" s="254"/>
    </row>
    <row r="40" spans="2:11" ht="15" customHeight="1">
      <c r="B40" s="256"/>
      <c r="C40" s="258"/>
      <c r="D40" s="257"/>
      <c r="E40" s="260" t="s">
        <v>2598</v>
      </c>
      <c r="F40" s="257"/>
      <c r="G40" s="367" t="s">
        <v>2599</v>
      </c>
      <c r="H40" s="367"/>
      <c r="I40" s="367"/>
      <c r="J40" s="367"/>
      <c r="K40" s="254"/>
    </row>
    <row r="41" spans="2:11" ht="15" customHeight="1">
      <c r="B41" s="256"/>
      <c r="C41" s="258"/>
      <c r="D41" s="257"/>
      <c r="E41" s="260"/>
      <c r="F41" s="257"/>
      <c r="G41" s="367" t="s">
        <v>2600</v>
      </c>
      <c r="H41" s="367"/>
      <c r="I41" s="367"/>
      <c r="J41" s="367"/>
      <c r="K41" s="254"/>
    </row>
    <row r="42" spans="2:11" ht="15" customHeight="1">
      <c r="B42" s="256"/>
      <c r="C42" s="258"/>
      <c r="D42" s="257"/>
      <c r="E42" s="260" t="s">
        <v>2601</v>
      </c>
      <c r="F42" s="257"/>
      <c r="G42" s="367" t="s">
        <v>2602</v>
      </c>
      <c r="H42" s="367"/>
      <c r="I42" s="367"/>
      <c r="J42" s="367"/>
      <c r="K42" s="254"/>
    </row>
    <row r="43" spans="2:11" ht="15" customHeight="1">
      <c r="B43" s="256"/>
      <c r="C43" s="258"/>
      <c r="D43" s="257"/>
      <c r="E43" s="260" t="s">
        <v>281</v>
      </c>
      <c r="F43" s="257"/>
      <c r="G43" s="367" t="s">
        <v>2603</v>
      </c>
      <c r="H43" s="367"/>
      <c r="I43" s="367"/>
      <c r="J43" s="367"/>
      <c r="K43" s="254"/>
    </row>
    <row r="44" spans="2:11" ht="12.75" customHeight="1">
      <c r="B44" s="256"/>
      <c r="C44" s="258"/>
      <c r="D44" s="257"/>
      <c r="E44" s="257"/>
      <c r="F44" s="257"/>
      <c r="G44" s="257"/>
      <c r="H44" s="257"/>
      <c r="I44" s="257"/>
      <c r="J44" s="257"/>
      <c r="K44" s="254"/>
    </row>
    <row r="45" spans="2:11" ht="15" customHeight="1">
      <c r="B45" s="256"/>
      <c r="C45" s="258"/>
      <c r="D45" s="367" t="s">
        <v>2604</v>
      </c>
      <c r="E45" s="367"/>
      <c r="F45" s="367"/>
      <c r="G45" s="367"/>
      <c r="H45" s="367"/>
      <c r="I45" s="367"/>
      <c r="J45" s="367"/>
      <c r="K45" s="254"/>
    </row>
    <row r="46" spans="2:11" ht="15" customHeight="1">
      <c r="B46" s="256"/>
      <c r="C46" s="258"/>
      <c r="D46" s="258"/>
      <c r="E46" s="367" t="s">
        <v>2605</v>
      </c>
      <c r="F46" s="367"/>
      <c r="G46" s="367"/>
      <c r="H46" s="367"/>
      <c r="I46" s="367"/>
      <c r="J46" s="367"/>
      <c r="K46" s="254"/>
    </row>
    <row r="47" spans="2:11" ht="15" customHeight="1">
      <c r="B47" s="256"/>
      <c r="C47" s="258"/>
      <c r="D47" s="258"/>
      <c r="E47" s="367" t="s">
        <v>2606</v>
      </c>
      <c r="F47" s="367"/>
      <c r="G47" s="367"/>
      <c r="H47" s="367"/>
      <c r="I47" s="367"/>
      <c r="J47" s="367"/>
      <c r="K47" s="254"/>
    </row>
    <row r="48" spans="2:11" ht="15" customHeight="1">
      <c r="B48" s="256"/>
      <c r="C48" s="258"/>
      <c r="D48" s="258"/>
      <c r="E48" s="367" t="s">
        <v>2607</v>
      </c>
      <c r="F48" s="367"/>
      <c r="G48" s="367"/>
      <c r="H48" s="367"/>
      <c r="I48" s="367"/>
      <c r="J48" s="367"/>
      <c r="K48" s="254"/>
    </row>
    <row r="49" spans="2:11" ht="15" customHeight="1">
      <c r="B49" s="256"/>
      <c r="C49" s="258"/>
      <c r="D49" s="367" t="s">
        <v>2608</v>
      </c>
      <c r="E49" s="367"/>
      <c r="F49" s="367"/>
      <c r="G49" s="367"/>
      <c r="H49" s="367"/>
      <c r="I49" s="367"/>
      <c r="J49" s="367"/>
      <c r="K49" s="254"/>
    </row>
    <row r="50" spans="2:11" ht="25.5" customHeight="1">
      <c r="B50" s="253"/>
      <c r="C50" s="369" t="s">
        <v>2609</v>
      </c>
      <c r="D50" s="369"/>
      <c r="E50" s="369"/>
      <c r="F50" s="369"/>
      <c r="G50" s="369"/>
      <c r="H50" s="369"/>
      <c r="I50" s="369"/>
      <c r="J50" s="369"/>
      <c r="K50" s="254"/>
    </row>
    <row r="51" spans="2:11" ht="5.25" customHeight="1">
      <c r="B51" s="253"/>
      <c r="C51" s="255"/>
      <c r="D51" s="255"/>
      <c r="E51" s="255"/>
      <c r="F51" s="255"/>
      <c r="G51" s="255"/>
      <c r="H51" s="255"/>
      <c r="I51" s="255"/>
      <c r="J51" s="255"/>
      <c r="K51" s="254"/>
    </row>
    <row r="52" spans="2:11" ht="15" customHeight="1">
      <c r="B52" s="253"/>
      <c r="C52" s="367" t="s">
        <v>2610</v>
      </c>
      <c r="D52" s="367"/>
      <c r="E52" s="367"/>
      <c r="F52" s="367"/>
      <c r="G52" s="367"/>
      <c r="H52" s="367"/>
      <c r="I52" s="367"/>
      <c r="J52" s="367"/>
      <c r="K52" s="254"/>
    </row>
    <row r="53" spans="2:11" ht="15" customHeight="1">
      <c r="B53" s="253"/>
      <c r="C53" s="367" t="s">
        <v>2611</v>
      </c>
      <c r="D53" s="367"/>
      <c r="E53" s="367"/>
      <c r="F53" s="367"/>
      <c r="G53" s="367"/>
      <c r="H53" s="367"/>
      <c r="I53" s="367"/>
      <c r="J53" s="367"/>
      <c r="K53" s="254"/>
    </row>
    <row r="54" spans="2:11" ht="12.75" customHeight="1">
      <c r="B54" s="253"/>
      <c r="C54" s="257"/>
      <c r="D54" s="257"/>
      <c r="E54" s="257"/>
      <c r="F54" s="257"/>
      <c r="G54" s="257"/>
      <c r="H54" s="257"/>
      <c r="I54" s="257"/>
      <c r="J54" s="257"/>
      <c r="K54" s="254"/>
    </row>
    <row r="55" spans="2:11" ht="15" customHeight="1">
      <c r="B55" s="253"/>
      <c r="C55" s="367" t="s">
        <v>2612</v>
      </c>
      <c r="D55" s="367"/>
      <c r="E55" s="367"/>
      <c r="F55" s="367"/>
      <c r="G55" s="367"/>
      <c r="H55" s="367"/>
      <c r="I55" s="367"/>
      <c r="J55" s="367"/>
      <c r="K55" s="254"/>
    </row>
    <row r="56" spans="2:11" ht="15" customHeight="1">
      <c r="B56" s="253"/>
      <c r="C56" s="258"/>
      <c r="D56" s="367" t="s">
        <v>2613</v>
      </c>
      <c r="E56" s="367"/>
      <c r="F56" s="367"/>
      <c r="G56" s="367"/>
      <c r="H56" s="367"/>
      <c r="I56" s="367"/>
      <c r="J56" s="367"/>
      <c r="K56" s="254"/>
    </row>
    <row r="57" spans="2:11" ht="15" customHeight="1">
      <c r="B57" s="253"/>
      <c r="C57" s="258"/>
      <c r="D57" s="367" t="s">
        <v>2614</v>
      </c>
      <c r="E57" s="367"/>
      <c r="F57" s="367"/>
      <c r="G57" s="367"/>
      <c r="H57" s="367"/>
      <c r="I57" s="367"/>
      <c r="J57" s="367"/>
      <c r="K57" s="254"/>
    </row>
    <row r="58" spans="2:11" ht="15" customHeight="1">
      <c r="B58" s="253"/>
      <c r="C58" s="258"/>
      <c r="D58" s="367" t="s">
        <v>2615</v>
      </c>
      <c r="E58" s="367"/>
      <c r="F58" s="367"/>
      <c r="G58" s="367"/>
      <c r="H58" s="367"/>
      <c r="I58" s="367"/>
      <c r="J58" s="367"/>
      <c r="K58" s="254"/>
    </row>
    <row r="59" spans="2:11" ht="15" customHeight="1">
      <c r="B59" s="253"/>
      <c r="C59" s="258"/>
      <c r="D59" s="367" t="s">
        <v>2616</v>
      </c>
      <c r="E59" s="367"/>
      <c r="F59" s="367"/>
      <c r="G59" s="367"/>
      <c r="H59" s="367"/>
      <c r="I59" s="367"/>
      <c r="J59" s="367"/>
      <c r="K59" s="254"/>
    </row>
    <row r="60" spans="2:11" ht="15" customHeight="1">
      <c r="B60" s="253"/>
      <c r="C60" s="258"/>
      <c r="D60" s="371" t="s">
        <v>2617</v>
      </c>
      <c r="E60" s="371"/>
      <c r="F60" s="371"/>
      <c r="G60" s="371"/>
      <c r="H60" s="371"/>
      <c r="I60" s="371"/>
      <c r="J60" s="371"/>
      <c r="K60" s="254"/>
    </row>
    <row r="61" spans="2:11" ht="15" customHeight="1">
      <c r="B61" s="253"/>
      <c r="C61" s="258"/>
      <c r="D61" s="367" t="s">
        <v>2618</v>
      </c>
      <c r="E61" s="367"/>
      <c r="F61" s="367"/>
      <c r="G61" s="367"/>
      <c r="H61" s="367"/>
      <c r="I61" s="367"/>
      <c r="J61" s="367"/>
      <c r="K61" s="254"/>
    </row>
    <row r="62" spans="2:11" ht="12.75" customHeight="1">
      <c r="B62" s="253"/>
      <c r="C62" s="258"/>
      <c r="D62" s="258"/>
      <c r="E62" s="261"/>
      <c r="F62" s="258"/>
      <c r="G62" s="258"/>
      <c r="H62" s="258"/>
      <c r="I62" s="258"/>
      <c r="J62" s="258"/>
      <c r="K62" s="254"/>
    </row>
    <row r="63" spans="2:11" ht="15" customHeight="1">
      <c r="B63" s="253"/>
      <c r="C63" s="258"/>
      <c r="D63" s="367" t="s">
        <v>2619</v>
      </c>
      <c r="E63" s="367"/>
      <c r="F63" s="367"/>
      <c r="G63" s="367"/>
      <c r="H63" s="367"/>
      <c r="I63" s="367"/>
      <c r="J63" s="367"/>
      <c r="K63" s="254"/>
    </row>
    <row r="64" spans="2:11" ht="15" customHeight="1">
      <c r="B64" s="253"/>
      <c r="C64" s="258"/>
      <c r="D64" s="371" t="s">
        <v>2620</v>
      </c>
      <c r="E64" s="371"/>
      <c r="F64" s="371"/>
      <c r="G64" s="371"/>
      <c r="H64" s="371"/>
      <c r="I64" s="371"/>
      <c r="J64" s="371"/>
      <c r="K64" s="254"/>
    </row>
    <row r="65" spans="2:11" ht="15" customHeight="1">
      <c r="B65" s="253"/>
      <c r="C65" s="258"/>
      <c r="D65" s="367" t="s">
        <v>2621</v>
      </c>
      <c r="E65" s="367"/>
      <c r="F65" s="367"/>
      <c r="G65" s="367"/>
      <c r="H65" s="367"/>
      <c r="I65" s="367"/>
      <c r="J65" s="367"/>
      <c r="K65" s="254"/>
    </row>
    <row r="66" spans="2:11" ht="15" customHeight="1">
      <c r="B66" s="253"/>
      <c r="C66" s="258"/>
      <c r="D66" s="367" t="s">
        <v>2622</v>
      </c>
      <c r="E66" s="367"/>
      <c r="F66" s="367"/>
      <c r="G66" s="367"/>
      <c r="H66" s="367"/>
      <c r="I66" s="367"/>
      <c r="J66" s="367"/>
      <c r="K66" s="254"/>
    </row>
    <row r="67" spans="2:11" ht="15" customHeight="1">
      <c r="B67" s="253"/>
      <c r="C67" s="258"/>
      <c r="D67" s="367" t="s">
        <v>2623</v>
      </c>
      <c r="E67" s="367"/>
      <c r="F67" s="367"/>
      <c r="G67" s="367"/>
      <c r="H67" s="367"/>
      <c r="I67" s="367"/>
      <c r="J67" s="367"/>
      <c r="K67" s="254"/>
    </row>
    <row r="68" spans="2:11" ht="15" customHeight="1">
      <c r="B68" s="253"/>
      <c r="C68" s="258"/>
      <c r="D68" s="367" t="s">
        <v>2624</v>
      </c>
      <c r="E68" s="367"/>
      <c r="F68" s="367"/>
      <c r="G68" s="367"/>
      <c r="H68" s="367"/>
      <c r="I68" s="367"/>
      <c r="J68" s="367"/>
      <c r="K68" s="254"/>
    </row>
    <row r="69" spans="2:11" ht="12.75" customHeight="1">
      <c r="B69" s="262"/>
      <c r="C69" s="263"/>
      <c r="D69" s="263"/>
      <c r="E69" s="263"/>
      <c r="F69" s="263"/>
      <c r="G69" s="263"/>
      <c r="H69" s="263"/>
      <c r="I69" s="263"/>
      <c r="J69" s="263"/>
      <c r="K69" s="264"/>
    </row>
    <row r="70" spans="2:11" ht="18.75" customHeight="1">
      <c r="B70" s="265"/>
      <c r="C70" s="265"/>
      <c r="D70" s="265"/>
      <c r="E70" s="265"/>
      <c r="F70" s="265"/>
      <c r="G70" s="265"/>
      <c r="H70" s="265"/>
      <c r="I70" s="265"/>
      <c r="J70" s="265"/>
      <c r="K70" s="266"/>
    </row>
    <row r="71" spans="2:11" ht="18.75" customHeight="1">
      <c r="B71" s="266"/>
      <c r="C71" s="266"/>
      <c r="D71" s="266"/>
      <c r="E71" s="266"/>
      <c r="F71" s="266"/>
      <c r="G71" s="266"/>
      <c r="H71" s="266"/>
      <c r="I71" s="266"/>
      <c r="J71" s="266"/>
      <c r="K71" s="266"/>
    </row>
    <row r="72" spans="2:11" ht="7.5" customHeight="1">
      <c r="B72" s="267"/>
      <c r="C72" s="268"/>
      <c r="D72" s="268"/>
      <c r="E72" s="268"/>
      <c r="F72" s="268"/>
      <c r="G72" s="268"/>
      <c r="H72" s="268"/>
      <c r="I72" s="268"/>
      <c r="J72" s="268"/>
      <c r="K72" s="269"/>
    </row>
    <row r="73" spans="2:11" ht="45" customHeight="1">
      <c r="B73" s="270"/>
      <c r="C73" s="370" t="s">
        <v>2560</v>
      </c>
      <c r="D73" s="370"/>
      <c r="E73" s="370"/>
      <c r="F73" s="370"/>
      <c r="G73" s="370"/>
      <c r="H73" s="370"/>
      <c r="I73" s="370"/>
      <c r="J73" s="370"/>
      <c r="K73" s="271"/>
    </row>
    <row r="74" spans="2:11" ht="17.25" customHeight="1">
      <c r="B74" s="270"/>
      <c r="C74" s="272" t="s">
        <v>2625</v>
      </c>
      <c r="D74" s="272"/>
      <c r="E74" s="272"/>
      <c r="F74" s="272" t="s">
        <v>2626</v>
      </c>
      <c r="G74" s="273"/>
      <c r="H74" s="272" t="s">
        <v>277</v>
      </c>
      <c r="I74" s="272" t="s">
        <v>57</v>
      </c>
      <c r="J74" s="272" t="s">
        <v>2627</v>
      </c>
      <c r="K74" s="271"/>
    </row>
    <row r="75" spans="2:11" ht="17.25" customHeight="1">
      <c r="B75" s="270"/>
      <c r="C75" s="274" t="s">
        <v>2628</v>
      </c>
      <c r="D75" s="274"/>
      <c r="E75" s="274"/>
      <c r="F75" s="275" t="s">
        <v>2629</v>
      </c>
      <c r="G75" s="276"/>
      <c r="H75" s="274"/>
      <c r="I75" s="274"/>
      <c r="J75" s="274" t="s">
        <v>2630</v>
      </c>
      <c r="K75" s="271"/>
    </row>
    <row r="76" spans="2:11" ht="5.25" customHeight="1">
      <c r="B76" s="270"/>
      <c r="C76" s="277"/>
      <c r="D76" s="277"/>
      <c r="E76" s="277"/>
      <c r="F76" s="277"/>
      <c r="G76" s="278"/>
      <c r="H76" s="277"/>
      <c r="I76" s="277"/>
      <c r="J76" s="277"/>
      <c r="K76" s="271"/>
    </row>
    <row r="77" spans="2:11" ht="15" customHeight="1">
      <c r="B77" s="270"/>
      <c r="C77" s="260" t="s">
        <v>53</v>
      </c>
      <c r="D77" s="277"/>
      <c r="E77" s="277"/>
      <c r="F77" s="279" t="s">
        <v>2631</v>
      </c>
      <c r="G77" s="278"/>
      <c r="H77" s="260" t="s">
        <v>2632</v>
      </c>
      <c r="I77" s="260" t="s">
        <v>2633</v>
      </c>
      <c r="J77" s="260">
        <v>20</v>
      </c>
      <c r="K77" s="271"/>
    </row>
    <row r="78" spans="2:11" ht="15" customHeight="1">
      <c r="B78" s="270"/>
      <c r="C78" s="260" t="s">
        <v>2634</v>
      </c>
      <c r="D78" s="260"/>
      <c r="E78" s="260"/>
      <c r="F78" s="279" t="s">
        <v>2631</v>
      </c>
      <c r="G78" s="278"/>
      <c r="H78" s="260" t="s">
        <v>2635</v>
      </c>
      <c r="I78" s="260" t="s">
        <v>2633</v>
      </c>
      <c r="J78" s="260">
        <v>120</v>
      </c>
      <c r="K78" s="271"/>
    </row>
    <row r="79" spans="2:11" ht="15" customHeight="1">
      <c r="B79" s="280"/>
      <c r="C79" s="260" t="s">
        <v>2636</v>
      </c>
      <c r="D79" s="260"/>
      <c r="E79" s="260"/>
      <c r="F79" s="279" t="s">
        <v>2637</v>
      </c>
      <c r="G79" s="278"/>
      <c r="H79" s="260" t="s">
        <v>2638</v>
      </c>
      <c r="I79" s="260" t="s">
        <v>2633</v>
      </c>
      <c r="J79" s="260">
        <v>50</v>
      </c>
      <c r="K79" s="271"/>
    </row>
    <row r="80" spans="2:11" ht="15" customHeight="1">
      <c r="B80" s="280"/>
      <c r="C80" s="260" t="s">
        <v>2639</v>
      </c>
      <c r="D80" s="260"/>
      <c r="E80" s="260"/>
      <c r="F80" s="279" t="s">
        <v>2631</v>
      </c>
      <c r="G80" s="278"/>
      <c r="H80" s="260" t="s">
        <v>2640</v>
      </c>
      <c r="I80" s="260" t="s">
        <v>2641</v>
      </c>
      <c r="J80" s="260"/>
      <c r="K80" s="271"/>
    </row>
    <row r="81" spans="2:11" ht="15" customHeight="1">
      <c r="B81" s="280"/>
      <c r="C81" s="281" t="s">
        <v>2642</v>
      </c>
      <c r="D81" s="281"/>
      <c r="E81" s="281"/>
      <c r="F81" s="282" t="s">
        <v>2637</v>
      </c>
      <c r="G81" s="281"/>
      <c r="H81" s="281" t="s">
        <v>2643</v>
      </c>
      <c r="I81" s="281" t="s">
        <v>2633</v>
      </c>
      <c r="J81" s="281">
        <v>15</v>
      </c>
      <c r="K81" s="271"/>
    </row>
    <row r="82" spans="2:11" ht="15" customHeight="1">
      <c r="B82" s="280"/>
      <c r="C82" s="281" t="s">
        <v>2644</v>
      </c>
      <c r="D82" s="281"/>
      <c r="E82" s="281"/>
      <c r="F82" s="282" t="s">
        <v>2637</v>
      </c>
      <c r="G82" s="281"/>
      <c r="H82" s="281" t="s">
        <v>2645</v>
      </c>
      <c r="I82" s="281" t="s">
        <v>2633</v>
      </c>
      <c r="J82" s="281">
        <v>15</v>
      </c>
      <c r="K82" s="271"/>
    </row>
    <row r="83" spans="2:11" ht="15" customHeight="1">
      <c r="B83" s="280"/>
      <c r="C83" s="281" t="s">
        <v>2646</v>
      </c>
      <c r="D83" s="281"/>
      <c r="E83" s="281"/>
      <c r="F83" s="282" t="s">
        <v>2637</v>
      </c>
      <c r="G83" s="281"/>
      <c r="H83" s="281" t="s">
        <v>2647</v>
      </c>
      <c r="I83" s="281" t="s">
        <v>2633</v>
      </c>
      <c r="J83" s="281">
        <v>20</v>
      </c>
      <c r="K83" s="271"/>
    </row>
    <row r="84" spans="2:11" ht="15" customHeight="1">
      <c r="B84" s="280"/>
      <c r="C84" s="281" t="s">
        <v>2648</v>
      </c>
      <c r="D84" s="281"/>
      <c r="E84" s="281"/>
      <c r="F84" s="282" t="s">
        <v>2637</v>
      </c>
      <c r="G84" s="281"/>
      <c r="H84" s="281" t="s">
        <v>2649</v>
      </c>
      <c r="I84" s="281" t="s">
        <v>2633</v>
      </c>
      <c r="J84" s="281">
        <v>20</v>
      </c>
      <c r="K84" s="271"/>
    </row>
    <row r="85" spans="2:11" ht="15" customHeight="1">
      <c r="B85" s="280"/>
      <c r="C85" s="260" t="s">
        <v>2650</v>
      </c>
      <c r="D85" s="260"/>
      <c r="E85" s="260"/>
      <c r="F85" s="279" t="s">
        <v>2637</v>
      </c>
      <c r="G85" s="278"/>
      <c r="H85" s="260" t="s">
        <v>2651</v>
      </c>
      <c r="I85" s="260" t="s">
        <v>2633</v>
      </c>
      <c r="J85" s="260">
        <v>50</v>
      </c>
      <c r="K85" s="271"/>
    </row>
    <row r="86" spans="2:11" ht="15" customHeight="1">
      <c r="B86" s="280"/>
      <c r="C86" s="260" t="s">
        <v>2652</v>
      </c>
      <c r="D86" s="260"/>
      <c r="E86" s="260"/>
      <c r="F86" s="279" t="s">
        <v>2637</v>
      </c>
      <c r="G86" s="278"/>
      <c r="H86" s="260" t="s">
        <v>2653</v>
      </c>
      <c r="I86" s="260" t="s">
        <v>2633</v>
      </c>
      <c r="J86" s="260">
        <v>20</v>
      </c>
      <c r="K86" s="271"/>
    </row>
    <row r="87" spans="2:11" ht="15" customHeight="1">
      <c r="B87" s="280"/>
      <c r="C87" s="260" t="s">
        <v>2654</v>
      </c>
      <c r="D87" s="260"/>
      <c r="E87" s="260"/>
      <c r="F87" s="279" t="s">
        <v>2637</v>
      </c>
      <c r="G87" s="278"/>
      <c r="H87" s="260" t="s">
        <v>2655</v>
      </c>
      <c r="I87" s="260" t="s">
        <v>2633</v>
      </c>
      <c r="J87" s="260">
        <v>20</v>
      </c>
      <c r="K87" s="271"/>
    </row>
    <row r="88" spans="2:11" ht="15" customHeight="1">
      <c r="B88" s="280"/>
      <c r="C88" s="260" t="s">
        <v>2656</v>
      </c>
      <c r="D88" s="260"/>
      <c r="E88" s="260"/>
      <c r="F88" s="279" t="s">
        <v>2637</v>
      </c>
      <c r="G88" s="278"/>
      <c r="H88" s="260" t="s">
        <v>2657</v>
      </c>
      <c r="I88" s="260" t="s">
        <v>2633</v>
      </c>
      <c r="J88" s="260">
        <v>50</v>
      </c>
      <c r="K88" s="271"/>
    </row>
    <row r="89" spans="2:11" ht="15" customHeight="1">
      <c r="B89" s="280"/>
      <c r="C89" s="260" t="s">
        <v>2658</v>
      </c>
      <c r="D89" s="260"/>
      <c r="E89" s="260"/>
      <c r="F89" s="279" t="s">
        <v>2637</v>
      </c>
      <c r="G89" s="278"/>
      <c r="H89" s="260" t="s">
        <v>2658</v>
      </c>
      <c r="I89" s="260" t="s">
        <v>2633</v>
      </c>
      <c r="J89" s="260">
        <v>50</v>
      </c>
      <c r="K89" s="271"/>
    </row>
    <row r="90" spans="2:11" ht="15" customHeight="1">
      <c r="B90" s="280"/>
      <c r="C90" s="260" t="s">
        <v>282</v>
      </c>
      <c r="D90" s="260"/>
      <c r="E90" s="260"/>
      <c r="F90" s="279" t="s">
        <v>2637</v>
      </c>
      <c r="G90" s="278"/>
      <c r="H90" s="260" t="s">
        <v>2659</v>
      </c>
      <c r="I90" s="260" t="s">
        <v>2633</v>
      </c>
      <c r="J90" s="260">
        <v>255</v>
      </c>
      <c r="K90" s="271"/>
    </row>
    <row r="91" spans="2:11" ht="15" customHeight="1">
      <c r="B91" s="280"/>
      <c r="C91" s="260" t="s">
        <v>2660</v>
      </c>
      <c r="D91" s="260"/>
      <c r="E91" s="260"/>
      <c r="F91" s="279" t="s">
        <v>2631</v>
      </c>
      <c r="G91" s="278"/>
      <c r="H91" s="260" t="s">
        <v>2661</v>
      </c>
      <c r="I91" s="260" t="s">
        <v>2662</v>
      </c>
      <c r="J91" s="260"/>
      <c r="K91" s="271"/>
    </row>
    <row r="92" spans="2:11" ht="15" customHeight="1">
      <c r="B92" s="280"/>
      <c r="C92" s="260" t="s">
        <v>2663</v>
      </c>
      <c r="D92" s="260"/>
      <c r="E92" s="260"/>
      <c r="F92" s="279" t="s">
        <v>2631</v>
      </c>
      <c r="G92" s="278"/>
      <c r="H92" s="260" t="s">
        <v>2664</v>
      </c>
      <c r="I92" s="260" t="s">
        <v>2665</v>
      </c>
      <c r="J92" s="260"/>
      <c r="K92" s="271"/>
    </row>
    <row r="93" spans="2:11" ht="15" customHeight="1">
      <c r="B93" s="280"/>
      <c r="C93" s="260" t="s">
        <v>2666</v>
      </c>
      <c r="D93" s="260"/>
      <c r="E93" s="260"/>
      <c r="F93" s="279" t="s">
        <v>2631</v>
      </c>
      <c r="G93" s="278"/>
      <c r="H93" s="260" t="s">
        <v>2666</v>
      </c>
      <c r="I93" s="260" t="s">
        <v>2665</v>
      </c>
      <c r="J93" s="260"/>
      <c r="K93" s="271"/>
    </row>
    <row r="94" spans="2:11" ht="15" customHeight="1">
      <c r="B94" s="280"/>
      <c r="C94" s="260" t="s">
        <v>38</v>
      </c>
      <c r="D94" s="260"/>
      <c r="E94" s="260"/>
      <c r="F94" s="279" t="s">
        <v>2631</v>
      </c>
      <c r="G94" s="278"/>
      <c r="H94" s="260" t="s">
        <v>2667</v>
      </c>
      <c r="I94" s="260" t="s">
        <v>2665</v>
      </c>
      <c r="J94" s="260"/>
      <c r="K94" s="271"/>
    </row>
    <row r="95" spans="2:11" ht="15" customHeight="1">
      <c r="B95" s="280"/>
      <c r="C95" s="260" t="s">
        <v>48</v>
      </c>
      <c r="D95" s="260"/>
      <c r="E95" s="260"/>
      <c r="F95" s="279" t="s">
        <v>2631</v>
      </c>
      <c r="G95" s="278"/>
      <c r="H95" s="260" t="s">
        <v>2668</v>
      </c>
      <c r="I95" s="260" t="s">
        <v>2665</v>
      </c>
      <c r="J95" s="260"/>
      <c r="K95" s="271"/>
    </row>
    <row r="96" spans="2:11" ht="15" customHeight="1">
      <c r="B96" s="283"/>
      <c r="C96" s="284"/>
      <c r="D96" s="284"/>
      <c r="E96" s="284"/>
      <c r="F96" s="284"/>
      <c r="G96" s="284"/>
      <c r="H96" s="284"/>
      <c r="I96" s="284"/>
      <c r="J96" s="284"/>
      <c r="K96" s="285"/>
    </row>
    <row r="97" spans="2:11" ht="18.75" customHeight="1">
      <c r="B97" s="286"/>
      <c r="C97" s="287"/>
      <c r="D97" s="287"/>
      <c r="E97" s="287"/>
      <c r="F97" s="287"/>
      <c r="G97" s="287"/>
      <c r="H97" s="287"/>
      <c r="I97" s="287"/>
      <c r="J97" s="287"/>
      <c r="K97" s="286"/>
    </row>
    <row r="98" spans="2:11" ht="18.75" customHeight="1">
      <c r="B98" s="266"/>
      <c r="C98" s="266"/>
      <c r="D98" s="266"/>
      <c r="E98" s="266"/>
      <c r="F98" s="266"/>
      <c r="G98" s="266"/>
      <c r="H98" s="266"/>
      <c r="I98" s="266"/>
      <c r="J98" s="266"/>
      <c r="K98" s="266"/>
    </row>
    <row r="99" spans="2:11" ht="7.5" customHeight="1">
      <c r="B99" s="267"/>
      <c r="C99" s="268"/>
      <c r="D99" s="268"/>
      <c r="E99" s="268"/>
      <c r="F99" s="268"/>
      <c r="G99" s="268"/>
      <c r="H99" s="268"/>
      <c r="I99" s="268"/>
      <c r="J99" s="268"/>
      <c r="K99" s="269"/>
    </row>
    <row r="100" spans="2:11" ht="45" customHeight="1">
      <c r="B100" s="270"/>
      <c r="C100" s="370" t="s">
        <v>2669</v>
      </c>
      <c r="D100" s="370"/>
      <c r="E100" s="370"/>
      <c r="F100" s="370"/>
      <c r="G100" s="370"/>
      <c r="H100" s="370"/>
      <c r="I100" s="370"/>
      <c r="J100" s="370"/>
      <c r="K100" s="271"/>
    </row>
    <row r="101" spans="2:11" ht="17.25" customHeight="1">
      <c r="B101" s="270"/>
      <c r="C101" s="272" t="s">
        <v>2625</v>
      </c>
      <c r="D101" s="272"/>
      <c r="E101" s="272"/>
      <c r="F101" s="272" t="s">
        <v>2626</v>
      </c>
      <c r="G101" s="273"/>
      <c r="H101" s="272" t="s">
        <v>277</v>
      </c>
      <c r="I101" s="272" t="s">
        <v>57</v>
      </c>
      <c r="J101" s="272" t="s">
        <v>2627</v>
      </c>
      <c r="K101" s="271"/>
    </row>
    <row r="102" spans="2:11" ht="17.25" customHeight="1">
      <c r="B102" s="270"/>
      <c r="C102" s="274" t="s">
        <v>2628</v>
      </c>
      <c r="D102" s="274"/>
      <c r="E102" s="274"/>
      <c r="F102" s="275" t="s">
        <v>2629</v>
      </c>
      <c r="G102" s="276"/>
      <c r="H102" s="274"/>
      <c r="I102" s="274"/>
      <c r="J102" s="274" t="s">
        <v>2630</v>
      </c>
      <c r="K102" s="271"/>
    </row>
    <row r="103" spans="2:11" ht="5.25" customHeight="1">
      <c r="B103" s="270"/>
      <c r="C103" s="272"/>
      <c r="D103" s="272"/>
      <c r="E103" s="272"/>
      <c r="F103" s="272"/>
      <c r="G103" s="288"/>
      <c r="H103" s="272"/>
      <c r="I103" s="272"/>
      <c r="J103" s="272"/>
      <c r="K103" s="271"/>
    </row>
    <row r="104" spans="2:11" ht="15" customHeight="1">
      <c r="B104" s="270"/>
      <c r="C104" s="260" t="s">
        <v>53</v>
      </c>
      <c r="D104" s="277"/>
      <c r="E104" s="277"/>
      <c r="F104" s="279" t="s">
        <v>2631</v>
      </c>
      <c r="G104" s="288"/>
      <c r="H104" s="260" t="s">
        <v>2670</v>
      </c>
      <c r="I104" s="260" t="s">
        <v>2633</v>
      </c>
      <c r="J104" s="260">
        <v>20</v>
      </c>
      <c r="K104" s="271"/>
    </row>
    <row r="105" spans="2:11" ht="15" customHeight="1">
      <c r="B105" s="270"/>
      <c r="C105" s="260" t="s">
        <v>2634</v>
      </c>
      <c r="D105" s="260"/>
      <c r="E105" s="260"/>
      <c r="F105" s="279" t="s">
        <v>2631</v>
      </c>
      <c r="G105" s="260"/>
      <c r="H105" s="260" t="s">
        <v>2670</v>
      </c>
      <c r="I105" s="260" t="s">
        <v>2633</v>
      </c>
      <c r="J105" s="260">
        <v>120</v>
      </c>
      <c r="K105" s="271"/>
    </row>
    <row r="106" spans="2:11" ht="15" customHeight="1">
      <c r="B106" s="280"/>
      <c r="C106" s="260" t="s">
        <v>2636</v>
      </c>
      <c r="D106" s="260"/>
      <c r="E106" s="260"/>
      <c r="F106" s="279" t="s">
        <v>2637</v>
      </c>
      <c r="G106" s="260"/>
      <c r="H106" s="260" t="s">
        <v>2670</v>
      </c>
      <c r="I106" s="260" t="s">
        <v>2633</v>
      </c>
      <c r="J106" s="260">
        <v>50</v>
      </c>
      <c r="K106" s="271"/>
    </row>
    <row r="107" spans="2:11" ht="15" customHeight="1">
      <c r="B107" s="280"/>
      <c r="C107" s="260" t="s">
        <v>2639</v>
      </c>
      <c r="D107" s="260"/>
      <c r="E107" s="260"/>
      <c r="F107" s="279" t="s">
        <v>2631</v>
      </c>
      <c r="G107" s="260"/>
      <c r="H107" s="260" t="s">
        <v>2670</v>
      </c>
      <c r="I107" s="260" t="s">
        <v>2641</v>
      </c>
      <c r="J107" s="260"/>
      <c r="K107" s="271"/>
    </row>
    <row r="108" spans="2:11" ht="15" customHeight="1">
      <c r="B108" s="280"/>
      <c r="C108" s="260" t="s">
        <v>2650</v>
      </c>
      <c r="D108" s="260"/>
      <c r="E108" s="260"/>
      <c r="F108" s="279" t="s">
        <v>2637</v>
      </c>
      <c r="G108" s="260"/>
      <c r="H108" s="260" t="s">
        <v>2670</v>
      </c>
      <c r="I108" s="260" t="s">
        <v>2633</v>
      </c>
      <c r="J108" s="260">
        <v>50</v>
      </c>
      <c r="K108" s="271"/>
    </row>
    <row r="109" spans="2:11" ht="15" customHeight="1">
      <c r="B109" s="280"/>
      <c r="C109" s="260" t="s">
        <v>2658</v>
      </c>
      <c r="D109" s="260"/>
      <c r="E109" s="260"/>
      <c r="F109" s="279" t="s">
        <v>2637</v>
      </c>
      <c r="G109" s="260"/>
      <c r="H109" s="260" t="s">
        <v>2670</v>
      </c>
      <c r="I109" s="260" t="s">
        <v>2633</v>
      </c>
      <c r="J109" s="260">
        <v>50</v>
      </c>
      <c r="K109" s="271"/>
    </row>
    <row r="110" spans="2:11" ht="15" customHeight="1">
      <c r="B110" s="280"/>
      <c r="C110" s="260" t="s">
        <v>2656</v>
      </c>
      <c r="D110" s="260"/>
      <c r="E110" s="260"/>
      <c r="F110" s="279" t="s">
        <v>2637</v>
      </c>
      <c r="G110" s="260"/>
      <c r="H110" s="260" t="s">
        <v>2670</v>
      </c>
      <c r="I110" s="260" t="s">
        <v>2633</v>
      </c>
      <c r="J110" s="260">
        <v>50</v>
      </c>
      <c r="K110" s="271"/>
    </row>
    <row r="111" spans="2:11" ht="15" customHeight="1">
      <c r="B111" s="280"/>
      <c r="C111" s="260" t="s">
        <v>53</v>
      </c>
      <c r="D111" s="260"/>
      <c r="E111" s="260"/>
      <c r="F111" s="279" t="s">
        <v>2631</v>
      </c>
      <c r="G111" s="260"/>
      <c r="H111" s="260" t="s">
        <v>2671</v>
      </c>
      <c r="I111" s="260" t="s">
        <v>2633</v>
      </c>
      <c r="J111" s="260">
        <v>20</v>
      </c>
      <c r="K111" s="271"/>
    </row>
    <row r="112" spans="2:11" ht="15" customHeight="1">
      <c r="B112" s="280"/>
      <c r="C112" s="260" t="s">
        <v>2672</v>
      </c>
      <c r="D112" s="260"/>
      <c r="E112" s="260"/>
      <c r="F112" s="279" t="s">
        <v>2631</v>
      </c>
      <c r="G112" s="260"/>
      <c r="H112" s="260" t="s">
        <v>2673</v>
      </c>
      <c r="I112" s="260" t="s">
        <v>2633</v>
      </c>
      <c r="J112" s="260">
        <v>120</v>
      </c>
      <c r="K112" s="271"/>
    </row>
    <row r="113" spans="2:11" ht="15" customHeight="1">
      <c r="B113" s="280"/>
      <c r="C113" s="260" t="s">
        <v>38</v>
      </c>
      <c r="D113" s="260"/>
      <c r="E113" s="260"/>
      <c r="F113" s="279" t="s">
        <v>2631</v>
      </c>
      <c r="G113" s="260"/>
      <c r="H113" s="260" t="s">
        <v>2674</v>
      </c>
      <c r="I113" s="260" t="s">
        <v>2665</v>
      </c>
      <c r="J113" s="260"/>
      <c r="K113" s="271"/>
    </row>
    <row r="114" spans="2:11" ht="15" customHeight="1">
      <c r="B114" s="280"/>
      <c r="C114" s="260" t="s">
        <v>48</v>
      </c>
      <c r="D114" s="260"/>
      <c r="E114" s="260"/>
      <c r="F114" s="279" t="s">
        <v>2631</v>
      </c>
      <c r="G114" s="260"/>
      <c r="H114" s="260" t="s">
        <v>2675</v>
      </c>
      <c r="I114" s="260" t="s">
        <v>2665</v>
      </c>
      <c r="J114" s="260"/>
      <c r="K114" s="271"/>
    </row>
    <row r="115" spans="2:11" ht="15" customHeight="1">
      <c r="B115" s="280"/>
      <c r="C115" s="260" t="s">
        <v>57</v>
      </c>
      <c r="D115" s="260"/>
      <c r="E115" s="260"/>
      <c r="F115" s="279" t="s">
        <v>2631</v>
      </c>
      <c r="G115" s="260"/>
      <c r="H115" s="260" t="s">
        <v>2676</v>
      </c>
      <c r="I115" s="260" t="s">
        <v>2677</v>
      </c>
      <c r="J115" s="260"/>
      <c r="K115" s="271"/>
    </row>
    <row r="116" spans="2:11" ht="15" customHeight="1">
      <c r="B116" s="283"/>
      <c r="C116" s="289"/>
      <c r="D116" s="289"/>
      <c r="E116" s="289"/>
      <c r="F116" s="289"/>
      <c r="G116" s="289"/>
      <c r="H116" s="289"/>
      <c r="I116" s="289"/>
      <c r="J116" s="289"/>
      <c r="K116" s="285"/>
    </row>
    <row r="117" spans="2:11" ht="18.75" customHeight="1">
      <c r="B117" s="290"/>
      <c r="C117" s="257"/>
      <c r="D117" s="257"/>
      <c r="E117" s="257"/>
      <c r="F117" s="291"/>
      <c r="G117" s="257"/>
      <c r="H117" s="257"/>
      <c r="I117" s="257"/>
      <c r="J117" s="257"/>
      <c r="K117" s="290"/>
    </row>
    <row r="118" spans="2:11" ht="18.75" customHeight="1"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</row>
    <row r="119" spans="2:11" ht="7.5" customHeight="1">
      <c r="B119" s="292"/>
      <c r="C119" s="293"/>
      <c r="D119" s="293"/>
      <c r="E119" s="293"/>
      <c r="F119" s="293"/>
      <c r="G119" s="293"/>
      <c r="H119" s="293"/>
      <c r="I119" s="293"/>
      <c r="J119" s="293"/>
      <c r="K119" s="294"/>
    </row>
    <row r="120" spans="2:11" ht="45" customHeight="1">
      <c r="B120" s="295"/>
      <c r="C120" s="368" t="s">
        <v>2678</v>
      </c>
      <c r="D120" s="368"/>
      <c r="E120" s="368"/>
      <c r="F120" s="368"/>
      <c r="G120" s="368"/>
      <c r="H120" s="368"/>
      <c r="I120" s="368"/>
      <c r="J120" s="368"/>
      <c r="K120" s="296"/>
    </row>
    <row r="121" spans="2:11" ht="17.25" customHeight="1">
      <c r="B121" s="297"/>
      <c r="C121" s="272" t="s">
        <v>2625</v>
      </c>
      <c r="D121" s="272"/>
      <c r="E121" s="272"/>
      <c r="F121" s="272" t="s">
        <v>2626</v>
      </c>
      <c r="G121" s="273"/>
      <c r="H121" s="272" t="s">
        <v>277</v>
      </c>
      <c r="I121" s="272" t="s">
        <v>57</v>
      </c>
      <c r="J121" s="272" t="s">
        <v>2627</v>
      </c>
      <c r="K121" s="298"/>
    </row>
    <row r="122" spans="2:11" ht="17.25" customHeight="1">
      <c r="B122" s="297"/>
      <c r="C122" s="274" t="s">
        <v>2628</v>
      </c>
      <c r="D122" s="274"/>
      <c r="E122" s="274"/>
      <c r="F122" s="275" t="s">
        <v>2629</v>
      </c>
      <c r="G122" s="276"/>
      <c r="H122" s="274"/>
      <c r="I122" s="274"/>
      <c r="J122" s="274" t="s">
        <v>2630</v>
      </c>
      <c r="K122" s="298"/>
    </row>
    <row r="123" spans="2:11" ht="5.25" customHeight="1">
      <c r="B123" s="299"/>
      <c r="C123" s="277"/>
      <c r="D123" s="277"/>
      <c r="E123" s="277"/>
      <c r="F123" s="277"/>
      <c r="G123" s="260"/>
      <c r="H123" s="277"/>
      <c r="I123" s="277"/>
      <c r="J123" s="277"/>
      <c r="K123" s="300"/>
    </row>
    <row r="124" spans="2:11" ht="15" customHeight="1">
      <c r="B124" s="299"/>
      <c r="C124" s="260" t="s">
        <v>2634</v>
      </c>
      <c r="D124" s="277"/>
      <c r="E124" s="277"/>
      <c r="F124" s="279" t="s">
        <v>2631</v>
      </c>
      <c r="G124" s="260"/>
      <c r="H124" s="260" t="s">
        <v>2670</v>
      </c>
      <c r="I124" s="260" t="s">
        <v>2633</v>
      </c>
      <c r="J124" s="260">
        <v>120</v>
      </c>
      <c r="K124" s="301"/>
    </row>
    <row r="125" spans="2:11" ht="15" customHeight="1">
      <c r="B125" s="299"/>
      <c r="C125" s="260" t="s">
        <v>2679</v>
      </c>
      <c r="D125" s="260"/>
      <c r="E125" s="260"/>
      <c r="F125" s="279" t="s">
        <v>2631</v>
      </c>
      <c r="G125" s="260"/>
      <c r="H125" s="260" t="s">
        <v>2680</v>
      </c>
      <c r="I125" s="260" t="s">
        <v>2633</v>
      </c>
      <c r="J125" s="260" t="s">
        <v>2681</v>
      </c>
      <c r="K125" s="301"/>
    </row>
    <row r="126" spans="2:11" ht="15" customHeight="1">
      <c r="B126" s="299"/>
      <c r="C126" s="260" t="s">
        <v>2580</v>
      </c>
      <c r="D126" s="260"/>
      <c r="E126" s="260"/>
      <c r="F126" s="279" t="s">
        <v>2631</v>
      </c>
      <c r="G126" s="260"/>
      <c r="H126" s="260" t="s">
        <v>2682</v>
      </c>
      <c r="I126" s="260" t="s">
        <v>2633</v>
      </c>
      <c r="J126" s="260" t="s">
        <v>2681</v>
      </c>
      <c r="K126" s="301"/>
    </row>
    <row r="127" spans="2:11" ht="15" customHeight="1">
      <c r="B127" s="299"/>
      <c r="C127" s="260" t="s">
        <v>2642</v>
      </c>
      <c r="D127" s="260"/>
      <c r="E127" s="260"/>
      <c r="F127" s="279" t="s">
        <v>2637</v>
      </c>
      <c r="G127" s="260"/>
      <c r="H127" s="260" t="s">
        <v>2643</v>
      </c>
      <c r="I127" s="260" t="s">
        <v>2633</v>
      </c>
      <c r="J127" s="260">
        <v>15</v>
      </c>
      <c r="K127" s="301"/>
    </row>
    <row r="128" spans="2:11" ht="15" customHeight="1">
      <c r="B128" s="299"/>
      <c r="C128" s="281" t="s">
        <v>2644</v>
      </c>
      <c r="D128" s="281"/>
      <c r="E128" s="281"/>
      <c r="F128" s="282" t="s">
        <v>2637</v>
      </c>
      <c r="G128" s="281"/>
      <c r="H128" s="281" t="s">
        <v>2645</v>
      </c>
      <c r="I128" s="281" t="s">
        <v>2633</v>
      </c>
      <c r="J128" s="281">
        <v>15</v>
      </c>
      <c r="K128" s="301"/>
    </row>
    <row r="129" spans="2:11" ht="15" customHeight="1">
      <c r="B129" s="299"/>
      <c r="C129" s="281" t="s">
        <v>2646</v>
      </c>
      <c r="D129" s="281"/>
      <c r="E129" s="281"/>
      <c r="F129" s="282" t="s">
        <v>2637</v>
      </c>
      <c r="G129" s="281"/>
      <c r="H129" s="281" t="s">
        <v>2647</v>
      </c>
      <c r="I129" s="281" t="s">
        <v>2633</v>
      </c>
      <c r="J129" s="281">
        <v>20</v>
      </c>
      <c r="K129" s="301"/>
    </row>
    <row r="130" spans="2:11" ht="15" customHeight="1">
      <c r="B130" s="299"/>
      <c r="C130" s="281" t="s">
        <v>2648</v>
      </c>
      <c r="D130" s="281"/>
      <c r="E130" s="281"/>
      <c r="F130" s="282" t="s">
        <v>2637</v>
      </c>
      <c r="G130" s="281"/>
      <c r="H130" s="281" t="s">
        <v>2649</v>
      </c>
      <c r="I130" s="281" t="s">
        <v>2633</v>
      </c>
      <c r="J130" s="281">
        <v>20</v>
      </c>
      <c r="K130" s="301"/>
    </row>
    <row r="131" spans="2:11" ht="15" customHeight="1">
      <c r="B131" s="299"/>
      <c r="C131" s="260" t="s">
        <v>2636</v>
      </c>
      <c r="D131" s="260"/>
      <c r="E131" s="260"/>
      <c r="F131" s="279" t="s">
        <v>2637</v>
      </c>
      <c r="G131" s="260"/>
      <c r="H131" s="260" t="s">
        <v>2670</v>
      </c>
      <c r="I131" s="260" t="s">
        <v>2633</v>
      </c>
      <c r="J131" s="260">
        <v>50</v>
      </c>
      <c r="K131" s="301"/>
    </row>
    <row r="132" spans="2:11" ht="15" customHeight="1">
      <c r="B132" s="299"/>
      <c r="C132" s="260" t="s">
        <v>2650</v>
      </c>
      <c r="D132" s="260"/>
      <c r="E132" s="260"/>
      <c r="F132" s="279" t="s">
        <v>2637</v>
      </c>
      <c r="G132" s="260"/>
      <c r="H132" s="260" t="s">
        <v>2670</v>
      </c>
      <c r="I132" s="260" t="s">
        <v>2633</v>
      </c>
      <c r="J132" s="260">
        <v>50</v>
      </c>
      <c r="K132" s="301"/>
    </row>
    <row r="133" spans="2:11" ht="15" customHeight="1">
      <c r="B133" s="299"/>
      <c r="C133" s="260" t="s">
        <v>2656</v>
      </c>
      <c r="D133" s="260"/>
      <c r="E133" s="260"/>
      <c r="F133" s="279" t="s">
        <v>2637</v>
      </c>
      <c r="G133" s="260"/>
      <c r="H133" s="260" t="s">
        <v>2670</v>
      </c>
      <c r="I133" s="260" t="s">
        <v>2633</v>
      </c>
      <c r="J133" s="260">
        <v>50</v>
      </c>
      <c r="K133" s="301"/>
    </row>
    <row r="134" spans="2:11" ht="15" customHeight="1">
      <c r="B134" s="299"/>
      <c r="C134" s="260" t="s">
        <v>2658</v>
      </c>
      <c r="D134" s="260"/>
      <c r="E134" s="260"/>
      <c r="F134" s="279" t="s">
        <v>2637</v>
      </c>
      <c r="G134" s="260"/>
      <c r="H134" s="260" t="s">
        <v>2670</v>
      </c>
      <c r="I134" s="260" t="s">
        <v>2633</v>
      </c>
      <c r="J134" s="260">
        <v>50</v>
      </c>
      <c r="K134" s="301"/>
    </row>
    <row r="135" spans="2:11" ht="15" customHeight="1">
      <c r="B135" s="299"/>
      <c r="C135" s="260" t="s">
        <v>282</v>
      </c>
      <c r="D135" s="260"/>
      <c r="E135" s="260"/>
      <c r="F135" s="279" t="s">
        <v>2637</v>
      </c>
      <c r="G135" s="260"/>
      <c r="H135" s="260" t="s">
        <v>2683</v>
      </c>
      <c r="I135" s="260" t="s">
        <v>2633</v>
      </c>
      <c r="J135" s="260">
        <v>255</v>
      </c>
      <c r="K135" s="301"/>
    </row>
    <row r="136" spans="2:11" ht="15" customHeight="1">
      <c r="B136" s="299"/>
      <c r="C136" s="260" t="s">
        <v>2660</v>
      </c>
      <c r="D136" s="260"/>
      <c r="E136" s="260"/>
      <c r="F136" s="279" t="s">
        <v>2631</v>
      </c>
      <c r="G136" s="260"/>
      <c r="H136" s="260" t="s">
        <v>2684</v>
      </c>
      <c r="I136" s="260" t="s">
        <v>2662</v>
      </c>
      <c r="J136" s="260"/>
      <c r="K136" s="301"/>
    </row>
    <row r="137" spans="2:11" ht="15" customHeight="1">
      <c r="B137" s="299"/>
      <c r="C137" s="260" t="s">
        <v>2663</v>
      </c>
      <c r="D137" s="260"/>
      <c r="E137" s="260"/>
      <c r="F137" s="279" t="s">
        <v>2631</v>
      </c>
      <c r="G137" s="260"/>
      <c r="H137" s="260" t="s">
        <v>2685</v>
      </c>
      <c r="I137" s="260" t="s">
        <v>2665</v>
      </c>
      <c r="J137" s="260"/>
      <c r="K137" s="301"/>
    </row>
    <row r="138" spans="2:11" ht="15" customHeight="1">
      <c r="B138" s="299"/>
      <c r="C138" s="260" t="s">
        <v>2666</v>
      </c>
      <c r="D138" s="260"/>
      <c r="E138" s="260"/>
      <c r="F138" s="279" t="s">
        <v>2631</v>
      </c>
      <c r="G138" s="260"/>
      <c r="H138" s="260" t="s">
        <v>2666</v>
      </c>
      <c r="I138" s="260" t="s">
        <v>2665</v>
      </c>
      <c r="J138" s="260"/>
      <c r="K138" s="301"/>
    </row>
    <row r="139" spans="2:11" ht="15" customHeight="1">
      <c r="B139" s="299"/>
      <c r="C139" s="260" t="s">
        <v>38</v>
      </c>
      <c r="D139" s="260"/>
      <c r="E139" s="260"/>
      <c r="F139" s="279" t="s">
        <v>2631</v>
      </c>
      <c r="G139" s="260"/>
      <c r="H139" s="260" t="s">
        <v>2686</v>
      </c>
      <c r="I139" s="260" t="s">
        <v>2665</v>
      </c>
      <c r="J139" s="260"/>
      <c r="K139" s="301"/>
    </row>
    <row r="140" spans="2:11" ht="15" customHeight="1">
      <c r="B140" s="299"/>
      <c r="C140" s="260" t="s">
        <v>2687</v>
      </c>
      <c r="D140" s="260"/>
      <c r="E140" s="260"/>
      <c r="F140" s="279" t="s">
        <v>2631</v>
      </c>
      <c r="G140" s="260"/>
      <c r="H140" s="260" t="s">
        <v>2688</v>
      </c>
      <c r="I140" s="260" t="s">
        <v>2665</v>
      </c>
      <c r="J140" s="260"/>
      <c r="K140" s="301"/>
    </row>
    <row r="141" spans="2:11" ht="15" customHeight="1">
      <c r="B141" s="302"/>
      <c r="C141" s="303"/>
      <c r="D141" s="303"/>
      <c r="E141" s="303"/>
      <c r="F141" s="303"/>
      <c r="G141" s="303"/>
      <c r="H141" s="303"/>
      <c r="I141" s="303"/>
      <c r="J141" s="303"/>
      <c r="K141" s="304"/>
    </row>
    <row r="142" spans="2:11" ht="18.75" customHeight="1">
      <c r="B142" s="257"/>
      <c r="C142" s="257"/>
      <c r="D142" s="257"/>
      <c r="E142" s="257"/>
      <c r="F142" s="291"/>
      <c r="G142" s="257"/>
      <c r="H142" s="257"/>
      <c r="I142" s="257"/>
      <c r="J142" s="257"/>
      <c r="K142" s="257"/>
    </row>
    <row r="143" spans="2:11" ht="18.75" customHeight="1">
      <c r="B143" s="266"/>
      <c r="C143" s="266"/>
      <c r="D143" s="266"/>
      <c r="E143" s="266"/>
      <c r="F143" s="266"/>
      <c r="G143" s="266"/>
      <c r="H143" s="266"/>
      <c r="I143" s="266"/>
      <c r="J143" s="266"/>
      <c r="K143" s="266"/>
    </row>
    <row r="144" spans="2:11" ht="7.5" customHeight="1">
      <c r="B144" s="267"/>
      <c r="C144" s="268"/>
      <c r="D144" s="268"/>
      <c r="E144" s="268"/>
      <c r="F144" s="268"/>
      <c r="G144" s="268"/>
      <c r="H144" s="268"/>
      <c r="I144" s="268"/>
      <c r="J144" s="268"/>
      <c r="K144" s="269"/>
    </row>
    <row r="145" spans="2:11" ht="45" customHeight="1">
      <c r="B145" s="270"/>
      <c r="C145" s="370" t="s">
        <v>2689</v>
      </c>
      <c r="D145" s="370"/>
      <c r="E145" s="370"/>
      <c r="F145" s="370"/>
      <c r="G145" s="370"/>
      <c r="H145" s="370"/>
      <c r="I145" s="370"/>
      <c r="J145" s="370"/>
      <c r="K145" s="271"/>
    </row>
    <row r="146" spans="2:11" ht="17.25" customHeight="1">
      <c r="B146" s="270"/>
      <c r="C146" s="272" t="s">
        <v>2625</v>
      </c>
      <c r="D146" s="272"/>
      <c r="E146" s="272"/>
      <c r="F146" s="272" t="s">
        <v>2626</v>
      </c>
      <c r="G146" s="273"/>
      <c r="H146" s="272" t="s">
        <v>277</v>
      </c>
      <c r="I146" s="272" t="s">
        <v>57</v>
      </c>
      <c r="J146" s="272" t="s">
        <v>2627</v>
      </c>
      <c r="K146" s="271"/>
    </row>
    <row r="147" spans="2:11" ht="17.25" customHeight="1">
      <c r="B147" s="270"/>
      <c r="C147" s="274" t="s">
        <v>2628</v>
      </c>
      <c r="D147" s="274"/>
      <c r="E147" s="274"/>
      <c r="F147" s="275" t="s">
        <v>2629</v>
      </c>
      <c r="G147" s="276"/>
      <c r="H147" s="274"/>
      <c r="I147" s="274"/>
      <c r="J147" s="274" t="s">
        <v>2630</v>
      </c>
      <c r="K147" s="271"/>
    </row>
    <row r="148" spans="2:11" ht="5.25" customHeight="1">
      <c r="B148" s="280"/>
      <c r="C148" s="277"/>
      <c r="D148" s="277"/>
      <c r="E148" s="277"/>
      <c r="F148" s="277"/>
      <c r="G148" s="278"/>
      <c r="H148" s="277"/>
      <c r="I148" s="277"/>
      <c r="J148" s="277"/>
      <c r="K148" s="301"/>
    </row>
    <row r="149" spans="2:11" ht="15" customHeight="1">
      <c r="B149" s="280"/>
      <c r="C149" s="305" t="s">
        <v>2634</v>
      </c>
      <c r="D149" s="260"/>
      <c r="E149" s="260"/>
      <c r="F149" s="306" t="s">
        <v>2631</v>
      </c>
      <c r="G149" s="260"/>
      <c r="H149" s="305" t="s">
        <v>2670</v>
      </c>
      <c r="I149" s="305" t="s">
        <v>2633</v>
      </c>
      <c r="J149" s="305">
        <v>120</v>
      </c>
      <c r="K149" s="301"/>
    </row>
    <row r="150" spans="2:11" ht="15" customHeight="1">
      <c r="B150" s="280"/>
      <c r="C150" s="305" t="s">
        <v>2679</v>
      </c>
      <c r="D150" s="260"/>
      <c r="E150" s="260"/>
      <c r="F150" s="306" t="s">
        <v>2631</v>
      </c>
      <c r="G150" s="260"/>
      <c r="H150" s="305" t="s">
        <v>2690</v>
      </c>
      <c r="I150" s="305" t="s">
        <v>2633</v>
      </c>
      <c r="J150" s="305" t="s">
        <v>2681</v>
      </c>
      <c r="K150" s="301"/>
    </row>
    <row r="151" spans="2:11" ht="15" customHeight="1">
      <c r="B151" s="280"/>
      <c r="C151" s="305" t="s">
        <v>2580</v>
      </c>
      <c r="D151" s="260"/>
      <c r="E151" s="260"/>
      <c r="F151" s="306" t="s">
        <v>2631</v>
      </c>
      <c r="G151" s="260"/>
      <c r="H151" s="305" t="s">
        <v>2691</v>
      </c>
      <c r="I151" s="305" t="s">
        <v>2633</v>
      </c>
      <c r="J151" s="305" t="s">
        <v>2681</v>
      </c>
      <c r="K151" s="301"/>
    </row>
    <row r="152" spans="2:11" ht="15" customHeight="1">
      <c r="B152" s="280"/>
      <c r="C152" s="305" t="s">
        <v>2636</v>
      </c>
      <c r="D152" s="260"/>
      <c r="E152" s="260"/>
      <c r="F152" s="306" t="s">
        <v>2637</v>
      </c>
      <c r="G152" s="260"/>
      <c r="H152" s="305" t="s">
        <v>2670</v>
      </c>
      <c r="I152" s="305" t="s">
        <v>2633</v>
      </c>
      <c r="J152" s="305">
        <v>50</v>
      </c>
      <c r="K152" s="301"/>
    </row>
    <row r="153" spans="2:11" ht="15" customHeight="1">
      <c r="B153" s="280"/>
      <c r="C153" s="305" t="s">
        <v>2639</v>
      </c>
      <c r="D153" s="260"/>
      <c r="E153" s="260"/>
      <c r="F153" s="306" t="s">
        <v>2631</v>
      </c>
      <c r="G153" s="260"/>
      <c r="H153" s="305" t="s">
        <v>2670</v>
      </c>
      <c r="I153" s="305" t="s">
        <v>2641</v>
      </c>
      <c r="J153" s="305"/>
      <c r="K153" s="301"/>
    </row>
    <row r="154" spans="2:11" ht="15" customHeight="1">
      <c r="B154" s="280"/>
      <c r="C154" s="305" t="s">
        <v>2650</v>
      </c>
      <c r="D154" s="260"/>
      <c r="E154" s="260"/>
      <c r="F154" s="306" t="s">
        <v>2637</v>
      </c>
      <c r="G154" s="260"/>
      <c r="H154" s="305" t="s">
        <v>2670</v>
      </c>
      <c r="I154" s="305" t="s">
        <v>2633</v>
      </c>
      <c r="J154" s="305">
        <v>50</v>
      </c>
      <c r="K154" s="301"/>
    </row>
    <row r="155" spans="2:11" ht="15" customHeight="1">
      <c r="B155" s="280"/>
      <c r="C155" s="305" t="s">
        <v>2658</v>
      </c>
      <c r="D155" s="260"/>
      <c r="E155" s="260"/>
      <c r="F155" s="306" t="s">
        <v>2637</v>
      </c>
      <c r="G155" s="260"/>
      <c r="H155" s="305" t="s">
        <v>2670</v>
      </c>
      <c r="I155" s="305" t="s">
        <v>2633</v>
      </c>
      <c r="J155" s="305">
        <v>50</v>
      </c>
      <c r="K155" s="301"/>
    </row>
    <row r="156" spans="2:11" ht="15" customHeight="1">
      <c r="B156" s="280"/>
      <c r="C156" s="305" t="s">
        <v>2656</v>
      </c>
      <c r="D156" s="260"/>
      <c r="E156" s="260"/>
      <c r="F156" s="306" t="s">
        <v>2637</v>
      </c>
      <c r="G156" s="260"/>
      <c r="H156" s="305" t="s">
        <v>2670</v>
      </c>
      <c r="I156" s="305" t="s">
        <v>2633</v>
      </c>
      <c r="J156" s="305">
        <v>50</v>
      </c>
      <c r="K156" s="301"/>
    </row>
    <row r="157" spans="2:11" ht="15" customHeight="1">
      <c r="B157" s="280"/>
      <c r="C157" s="305" t="s">
        <v>239</v>
      </c>
      <c r="D157" s="260"/>
      <c r="E157" s="260"/>
      <c r="F157" s="306" t="s">
        <v>2631</v>
      </c>
      <c r="G157" s="260"/>
      <c r="H157" s="305" t="s">
        <v>2692</v>
      </c>
      <c r="I157" s="305" t="s">
        <v>2633</v>
      </c>
      <c r="J157" s="305" t="s">
        <v>2693</v>
      </c>
      <c r="K157" s="301"/>
    </row>
    <row r="158" spans="2:11" ht="15" customHeight="1">
      <c r="B158" s="280"/>
      <c r="C158" s="305" t="s">
        <v>2694</v>
      </c>
      <c r="D158" s="260"/>
      <c r="E158" s="260"/>
      <c r="F158" s="306" t="s">
        <v>2631</v>
      </c>
      <c r="G158" s="260"/>
      <c r="H158" s="305" t="s">
        <v>2695</v>
      </c>
      <c r="I158" s="305" t="s">
        <v>2665</v>
      </c>
      <c r="J158" s="305"/>
      <c r="K158" s="301"/>
    </row>
    <row r="159" spans="2:11" ht="15" customHeight="1">
      <c r="B159" s="307"/>
      <c r="C159" s="289"/>
      <c r="D159" s="289"/>
      <c r="E159" s="289"/>
      <c r="F159" s="289"/>
      <c r="G159" s="289"/>
      <c r="H159" s="289"/>
      <c r="I159" s="289"/>
      <c r="J159" s="289"/>
      <c r="K159" s="308"/>
    </row>
    <row r="160" spans="2:11" ht="18.75" customHeight="1">
      <c r="B160" s="257"/>
      <c r="C160" s="260"/>
      <c r="D160" s="260"/>
      <c r="E160" s="260"/>
      <c r="F160" s="279"/>
      <c r="G160" s="260"/>
      <c r="H160" s="260"/>
      <c r="I160" s="260"/>
      <c r="J160" s="260"/>
      <c r="K160" s="257"/>
    </row>
    <row r="161" spans="2:11" ht="18.75" customHeight="1">
      <c r="B161" s="266"/>
      <c r="C161" s="266"/>
      <c r="D161" s="266"/>
      <c r="E161" s="266"/>
      <c r="F161" s="266"/>
      <c r="G161" s="266"/>
      <c r="H161" s="266"/>
      <c r="I161" s="266"/>
      <c r="J161" s="266"/>
      <c r="K161" s="266"/>
    </row>
    <row r="162" spans="2:11" ht="7.5" customHeight="1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2:11" ht="45" customHeight="1">
      <c r="B163" s="250"/>
      <c r="C163" s="368" t="s">
        <v>2696</v>
      </c>
      <c r="D163" s="368"/>
      <c r="E163" s="368"/>
      <c r="F163" s="368"/>
      <c r="G163" s="368"/>
      <c r="H163" s="368"/>
      <c r="I163" s="368"/>
      <c r="J163" s="368"/>
      <c r="K163" s="251"/>
    </row>
    <row r="164" spans="2:11" ht="17.25" customHeight="1">
      <c r="B164" s="250"/>
      <c r="C164" s="272" t="s">
        <v>2625</v>
      </c>
      <c r="D164" s="272"/>
      <c r="E164" s="272"/>
      <c r="F164" s="272" t="s">
        <v>2626</v>
      </c>
      <c r="G164" s="309"/>
      <c r="H164" s="310" t="s">
        <v>277</v>
      </c>
      <c r="I164" s="310" t="s">
        <v>57</v>
      </c>
      <c r="J164" s="272" t="s">
        <v>2627</v>
      </c>
      <c r="K164" s="251"/>
    </row>
    <row r="165" spans="2:11" ht="17.25" customHeight="1">
      <c r="B165" s="253"/>
      <c r="C165" s="274" t="s">
        <v>2628</v>
      </c>
      <c r="D165" s="274"/>
      <c r="E165" s="274"/>
      <c r="F165" s="275" t="s">
        <v>2629</v>
      </c>
      <c r="G165" s="311"/>
      <c r="H165" s="312"/>
      <c r="I165" s="312"/>
      <c r="J165" s="274" t="s">
        <v>2630</v>
      </c>
      <c r="K165" s="254"/>
    </row>
    <row r="166" spans="2:11" ht="5.25" customHeight="1">
      <c r="B166" s="280"/>
      <c r="C166" s="277"/>
      <c r="D166" s="277"/>
      <c r="E166" s="277"/>
      <c r="F166" s="277"/>
      <c r="G166" s="278"/>
      <c r="H166" s="277"/>
      <c r="I166" s="277"/>
      <c r="J166" s="277"/>
      <c r="K166" s="301"/>
    </row>
    <row r="167" spans="2:11" ht="15" customHeight="1">
      <c r="B167" s="280"/>
      <c r="C167" s="260" t="s">
        <v>2634</v>
      </c>
      <c r="D167" s="260"/>
      <c r="E167" s="260"/>
      <c r="F167" s="279" t="s">
        <v>2631</v>
      </c>
      <c r="G167" s="260"/>
      <c r="H167" s="260" t="s">
        <v>2670</v>
      </c>
      <c r="I167" s="260" t="s">
        <v>2633</v>
      </c>
      <c r="J167" s="260">
        <v>120</v>
      </c>
      <c r="K167" s="301"/>
    </row>
    <row r="168" spans="2:11" ht="15" customHeight="1">
      <c r="B168" s="280"/>
      <c r="C168" s="260" t="s">
        <v>2679</v>
      </c>
      <c r="D168" s="260"/>
      <c r="E168" s="260"/>
      <c r="F168" s="279" t="s">
        <v>2631</v>
      </c>
      <c r="G168" s="260"/>
      <c r="H168" s="260" t="s">
        <v>2680</v>
      </c>
      <c r="I168" s="260" t="s">
        <v>2633</v>
      </c>
      <c r="J168" s="260" t="s">
        <v>2681</v>
      </c>
      <c r="K168" s="301"/>
    </row>
    <row r="169" spans="2:11" ht="15" customHeight="1">
      <c r="B169" s="280"/>
      <c r="C169" s="260" t="s">
        <v>2580</v>
      </c>
      <c r="D169" s="260"/>
      <c r="E169" s="260"/>
      <c r="F169" s="279" t="s">
        <v>2631</v>
      </c>
      <c r="G169" s="260"/>
      <c r="H169" s="260" t="s">
        <v>2697</v>
      </c>
      <c r="I169" s="260" t="s">
        <v>2633</v>
      </c>
      <c r="J169" s="260" t="s">
        <v>2681</v>
      </c>
      <c r="K169" s="301"/>
    </row>
    <row r="170" spans="2:11" ht="15" customHeight="1">
      <c r="B170" s="280"/>
      <c r="C170" s="260" t="s">
        <v>2636</v>
      </c>
      <c r="D170" s="260"/>
      <c r="E170" s="260"/>
      <c r="F170" s="279" t="s">
        <v>2637</v>
      </c>
      <c r="G170" s="260"/>
      <c r="H170" s="260" t="s">
        <v>2697</v>
      </c>
      <c r="I170" s="260" t="s">
        <v>2633</v>
      </c>
      <c r="J170" s="260">
        <v>50</v>
      </c>
      <c r="K170" s="301"/>
    </row>
    <row r="171" spans="2:11" ht="15" customHeight="1">
      <c r="B171" s="280"/>
      <c r="C171" s="260" t="s">
        <v>2639</v>
      </c>
      <c r="D171" s="260"/>
      <c r="E171" s="260"/>
      <c r="F171" s="279" t="s">
        <v>2631</v>
      </c>
      <c r="G171" s="260"/>
      <c r="H171" s="260" t="s">
        <v>2697</v>
      </c>
      <c r="I171" s="260" t="s">
        <v>2641</v>
      </c>
      <c r="J171" s="260"/>
      <c r="K171" s="301"/>
    </row>
    <row r="172" spans="2:11" ht="15" customHeight="1">
      <c r="B172" s="280"/>
      <c r="C172" s="260" t="s">
        <v>2650</v>
      </c>
      <c r="D172" s="260"/>
      <c r="E172" s="260"/>
      <c r="F172" s="279" t="s">
        <v>2637</v>
      </c>
      <c r="G172" s="260"/>
      <c r="H172" s="260" t="s">
        <v>2697</v>
      </c>
      <c r="I172" s="260" t="s">
        <v>2633</v>
      </c>
      <c r="J172" s="260">
        <v>50</v>
      </c>
      <c r="K172" s="301"/>
    </row>
    <row r="173" spans="2:11" ht="15" customHeight="1">
      <c r="B173" s="280"/>
      <c r="C173" s="260" t="s">
        <v>2658</v>
      </c>
      <c r="D173" s="260"/>
      <c r="E173" s="260"/>
      <c r="F173" s="279" t="s">
        <v>2637</v>
      </c>
      <c r="G173" s="260"/>
      <c r="H173" s="260" t="s">
        <v>2697</v>
      </c>
      <c r="I173" s="260" t="s">
        <v>2633</v>
      </c>
      <c r="J173" s="260">
        <v>50</v>
      </c>
      <c r="K173" s="301"/>
    </row>
    <row r="174" spans="2:11" ht="15" customHeight="1">
      <c r="B174" s="280"/>
      <c r="C174" s="260" t="s">
        <v>2656</v>
      </c>
      <c r="D174" s="260"/>
      <c r="E174" s="260"/>
      <c r="F174" s="279" t="s">
        <v>2637</v>
      </c>
      <c r="G174" s="260"/>
      <c r="H174" s="260" t="s">
        <v>2697</v>
      </c>
      <c r="I174" s="260" t="s">
        <v>2633</v>
      </c>
      <c r="J174" s="260">
        <v>50</v>
      </c>
      <c r="K174" s="301"/>
    </row>
    <row r="175" spans="2:11" ht="15" customHeight="1">
      <c r="B175" s="280"/>
      <c r="C175" s="260" t="s">
        <v>276</v>
      </c>
      <c r="D175" s="260"/>
      <c r="E175" s="260"/>
      <c r="F175" s="279" t="s">
        <v>2631</v>
      </c>
      <c r="G175" s="260"/>
      <c r="H175" s="260" t="s">
        <v>2698</v>
      </c>
      <c r="I175" s="260" t="s">
        <v>2699</v>
      </c>
      <c r="J175" s="260"/>
      <c r="K175" s="301"/>
    </row>
    <row r="176" spans="2:11" ht="15" customHeight="1">
      <c r="B176" s="280"/>
      <c r="C176" s="260" t="s">
        <v>57</v>
      </c>
      <c r="D176" s="260"/>
      <c r="E176" s="260"/>
      <c r="F176" s="279" t="s">
        <v>2631</v>
      </c>
      <c r="G176" s="260"/>
      <c r="H176" s="260" t="s">
        <v>2700</v>
      </c>
      <c r="I176" s="260" t="s">
        <v>2701</v>
      </c>
      <c r="J176" s="260">
        <v>1</v>
      </c>
      <c r="K176" s="301"/>
    </row>
    <row r="177" spans="2:11" ht="15" customHeight="1">
      <c r="B177" s="280"/>
      <c r="C177" s="260" t="s">
        <v>53</v>
      </c>
      <c r="D177" s="260"/>
      <c r="E177" s="260"/>
      <c r="F177" s="279" t="s">
        <v>2631</v>
      </c>
      <c r="G177" s="260"/>
      <c r="H177" s="260" t="s">
        <v>2702</v>
      </c>
      <c r="I177" s="260" t="s">
        <v>2633</v>
      </c>
      <c r="J177" s="260">
        <v>20</v>
      </c>
      <c r="K177" s="301"/>
    </row>
    <row r="178" spans="2:11" ht="15" customHeight="1">
      <c r="B178" s="280"/>
      <c r="C178" s="260" t="s">
        <v>277</v>
      </c>
      <c r="D178" s="260"/>
      <c r="E178" s="260"/>
      <c r="F178" s="279" t="s">
        <v>2631</v>
      </c>
      <c r="G178" s="260"/>
      <c r="H178" s="260" t="s">
        <v>2703</v>
      </c>
      <c r="I178" s="260" t="s">
        <v>2633</v>
      </c>
      <c r="J178" s="260">
        <v>255</v>
      </c>
      <c r="K178" s="301"/>
    </row>
    <row r="179" spans="2:11" ht="15" customHeight="1">
      <c r="B179" s="280"/>
      <c r="C179" s="260" t="s">
        <v>278</v>
      </c>
      <c r="D179" s="260"/>
      <c r="E179" s="260"/>
      <c r="F179" s="279" t="s">
        <v>2631</v>
      </c>
      <c r="G179" s="260"/>
      <c r="H179" s="260" t="s">
        <v>2596</v>
      </c>
      <c r="I179" s="260" t="s">
        <v>2633</v>
      </c>
      <c r="J179" s="260">
        <v>10</v>
      </c>
      <c r="K179" s="301"/>
    </row>
    <row r="180" spans="2:11" ht="15" customHeight="1">
      <c r="B180" s="280"/>
      <c r="C180" s="260" t="s">
        <v>279</v>
      </c>
      <c r="D180" s="260"/>
      <c r="E180" s="260"/>
      <c r="F180" s="279" t="s">
        <v>2631</v>
      </c>
      <c r="G180" s="260"/>
      <c r="H180" s="260" t="s">
        <v>2704</v>
      </c>
      <c r="I180" s="260" t="s">
        <v>2665</v>
      </c>
      <c r="J180" s="260"/>
      <c r="K180" s="301"/>
    </row>
    <row r="181" spans="2:11" ht="15" customHeight="1">
      <c r="B181" s="280"/>
      <c r="C181" s="260" t="s">
        <v>2705</v>
      </c>
      <c r="D181" s="260"/>
      <c r="E181" s="260"/>
      <c r="F181" s="279" t="s">
        <v>2631</v>
      </c>
      <c r="G181" s="260"/>
      <c r="H181" s="260" t="s">
        <v>2706</v>
      </c>
      <c r="I181" s="260" t="s">
        <v>2665</v>
      </c>
      <c r="J181" s="260"/>
      <c r="K181" s="301"/>
    </row>
    <row r="182" spans="2:11" ht="15" customHeight="1">
      <c r="B182" s="280"/>
      <c r="C182" s="260" t="s">
        <v>2694</v>
      </c>
      <c r="D182" s="260"/>
      <c r="E182" s="260"/>
      <c r="F182" s="279" t="s">
        <v>2631</v>
      </c>
      <c r="G182" s="260"/>
      <c r="H182" s="260" t="s">
        <v>2707</v>
      </c>
      <c r="I182" s="260" t="s">
        <v>2665</v>
      </c>
      <c r="J182" s="260"/>
      <c r="K182" s="301"/>
    </row>
    <row r="183" spans="2:11" ht="15" customHeight="1">
      <c r="B183" s="280"/>
      <c r="C183" s="260" t="s">
        <v>281</v>
      </c>
      <c r="D183" s="260"/>
      <c r="E183" s="260"/>
      <c r="F183" s="279" t="s">
        <v>2637</v>
      </c>
      <c r="G183" s="260"/>
      <c r="H183" s="260" t="s">
        <v>2708</v>
      </c>
      <c r="I183" s="260" t="s">
        <v>2633</v>
      </c>
      <c r="J183" s="260">
        <v>50</v>
      </c>
      <c r="K183" s="301"/>
    </row>
    <row r="184" spans="2:11" ht="15" customHeight="1">
      <c r="B184" s="280"/>
      <c r="C184" s="260" t="s">
        <v>2709</v>
      </c>
      <c r="D184" s="260"/>
      <c r="E184" s="260"/>
      <c r="F184" s="279" t="s">
        <v>2637</v>
      </c>
      <c r="G184" s="260"/>
      <c r="H184" s="260" t="s">
        <v>2710</v>
      </c>
      <c r="I184" s="260" t="s">
        <v>2711</v>
      </c>
      <c r="J184" s="260"/>
      <c r="K184" s="301"/>
    </row>
    <row r="185" spans="2:11" ht="15" customHeight="1">
      <c r="B185" s="280"/>
      <c r="C185" s="260" t="s">
        <v>2712</v>
      </c>
      <c r="D185" s="260"/>
      <c r="E185" s="260"/>
      <c r="F185" s="279" t="s">
        <v>2637</v>
      </c>
      <c r="G185" s="260"/>
      <c r="H185" s="260" t="s">
        <v>2713</v>
      </c>
      <c r="I185" s="260" t="s">
        <v>2711</v>
      </c>
      <c r="J185" s="260"/>
      <c r="K185" s="301"/>
    </row>
    <row r="186" spans="2:11" ht="15" customHeight="1">
      <c r="B186" s="280"/>
      <c r="C186" s="260" t="s">
        <v>2714</v>
      </c>
      <c r="D186" s="260"/>
      <c r="E186" s="260"/>
      <c r="F186" s="279" t="s">
        <v>2637</v>
      </c>
      <c r="G186" s="260"/>
      <c r="H186" s="260" t="s">
        <v>2715</v>
      </c>
      <c r="I186" s="260" t="s">
        <v>2711</v>
      </c>
      <c r="J186" s="260"/>
      <c r="K186" s="301"/>
    </row>
    <row r="187" spans="2:11" ht="15" customHeight="1">
      <c r="B187" s="280"/>
      <c r="C187" s="313" t="s">
        <v>2716</v>
      </c>
      <c r="D187" s="260"/>
      <c r="E187" s="260"/>
      <c r="F187" s="279" t="s">
        <v>2637</v>
      </c>
      <c r="G187" s="260"/>
      <c r="H187" s="260" t="s">
        <v>2717</v>
      </c>
      <c r="I187" s="260" t="s">
        <v>2718</v>
      </c>
      <c r="J187" s="314" t="s">
        <v>2719</v>
      </c>
      <c r="K187" s="301"/>
    </row>
    <row r="188" spans="2:11" ht="15" customHeight="1">
      <c r="B188" s="280"/>
      <c r="C188" s="265" t="s">
        <v>42</v>
      </c>
      <c r="D188" s="260"/>
      <c r="E188" s="260"/>
      <c r="F188" s="279" t="s">
        <v>2631</v>
      </c>
      <c r="G188" s="260"/>
      <c r="H188" s="257" t="s">
        <v>2720</v>
      </c>
      <c r="I188" s="260" t="s">
        <v>2721</v>
      </c>
      <c r="J188" s="260"/>
      <c r="K188" s="301"/>
    </row>
    <row r="189" spans="2:11" ht="15" customHeight="1">
      <c r="B189" s="280"/>
      <c r="C189" s="265" t="s">
        <v>2722</v>
      </c>
      <c r="D189" s="260"/>
      <c r="E189" s="260"/>
      <c r="F189" s="279" t="s">
        <v>2631</v>
      </c>
      <c r="G189" s="260"/>
      <c r="H189" s="260" t="s">
        <v>2723</v>
      </c>
      <c r="I189" s="260" t="s">
        <v>2665</v>
      </c>
      <c r="J189" s="260"/>
      <c r="K189" s="301"/>
    </row>
    <row r="190" spans="2:11" ht="15" customHeight="1">
      <c r="B190" s="280"/>
      <c r="C190" s="265" t="s">
        <v>2724</v>
      </c>
      <c r="D190" s="260"/>
      <c r="E190" s="260"/>
      <c r="F190" s="279" t="s">
        <v>2631</v>
      </c>
      <c r="G190" s="260"/>
      <c r="H190" s="260" t="s">
        <v>2725</v>
      </c>
      <c r="I190" s="260" t="s">
        <v>2665</v>
      </c>
      <c r="J190" s="260"/>
      <c r="K190" s="301"/>
    </row>
    <row r="191" spans="2:11" ht="15" customHeight="1">
      <c r="B191" s="280"/>
      <c r="C191" s="265" t="s">
        <v>2726</v>
      </c>
      <c r="D191" s="260"/>
      <c r="E191" s="260"/>
      <c r="F191" s="279" t="s">
        <v>2637</v>
      </c>
      <c r="G191" s="260"/>
      <c r="H191" s="260" t="s">
        <v>2727</v>
      </c>
      <c r="I191" s="260" t="s">
        <v>2665</v>
      </c>
      <c r="J191" s="260"/>
      <c r="K191" s="301"/>
    </row>
    <row r="192" spans="2:11" ht="15" customHeight="1">
      <c r="B192" s="307"/>
      <c r="C192" s="315"/>
      <c r="D192" s="289"/>
      <c r="E192" s="289"/>
      <c r="F192" s="289"/>
      <c r="G192" s="289"/>
      <c r="H192" s="289"/>
      <c r="I192" s="289"/>
      <c r="J192" s="289"/>
      <c r="K192" s="308"/>
    </row>
    <row r="193" spans="2:11" ht="18.75" customHeight="1">
      <c r="B193" s="257"/>
      <c r="C193" s="260"/>
      <c r="D193" s="260"/>
      <c r="E193" s="260"/>
      <c r="F193" s="279"/>
      <c r="G193" s="260"/>
      <c r="H193" s="260"/>
      <c r="I193" s="260"/>
      <c r="J193" s="260"/>
      <c r="K193" s="257"/>
    </row>
    <row r="194" spans="2:11" ht="18.75" customHeight="1">
      <c r="B194" s="257"/>
      <c r="C194" s="260"/>
      <c r="D194" s="260"/>
      <c r="E194" s="260"/>
      <c r="F194" s="279"/>
      <c r="G194" s="260"/>
      <c r="H194" s="260"/>
      <c r="I194" s="260"/>
      <c r="J194" s="260"/>
      <c r="K194" s="257"/>
    </row>
    <row r="195" spans="2:11" ht="18.75" customHeight="1">
      <c r="B195" s="266"/>
      <c r="C195" s="266"/>
      <c r="D195" s="266"/>
      <c r="E195" s="266"/>
      <c r="F195" s="266"/>
      <c r="G195" s="266"/>
      <c r="H195" s="266"/>
      <c r="I195" s="266"/>
      <c r="J195" s="266"/>
      <c r="K195" s="266"/>
    </row>
    <row r="196" spans="2:11" ht="13.5">
      <c r="B196" s="247"/>
      <c r="C196" s="248"/>
      <c r="D196" s="248"/>
      <c r="E196" s="248"/>
      <c r="F196" s="248"/>
      <c r="G196" s="248"/>
      <c r="H196" s="248"/>
      <c r="I196" s="248"/>
      <c r="J196" s="248"/>
      <c r="K196" s="249"/>
    </row>
    <row r="197" spans="2:11" ht="21">
      <c r="B197" s="250"/>
      <c r="C197" s="368" t="s">
        <v>2728</v>
      </c>
      <c r="D197" s="368"/>
      <c r="E197" s="368"/>
      <c r="F197" s="368"/>
      <c r="G197" s="368"/>
      <c r="H197" s="368"/>
      <c r="I197" s="368"/>
      <c r="J197" s="368"/>
      <c r="K197" s="251"/>
    </row>
    <row r="198" spans="2:11" ht="25.5" customHeight="1">
      <c r="B198" s="250"/>
      <c r="C198" s="316" t="s">
        <v>2729</v>
      </c>
      <c r="D198" s="316"/>
      <c r="E198" s="316"/>
      <c r="F198" s="316" t="s">
        <v>2730</v>
      </c>
      <c r="G198" s="317"/>
      <c r="H198" s="373" t="s">
        <v>2731</v>
      </c>
      <c r="I198" s="373"/>
      <c r="J198" s="373"/>
      <c r="K198" s="251"/>
    </row>
    <row r="199" spans="2:11" ht="5.25" customHeight="1">
      <c r="B199" s="280"/>
      <c r="C199" s="277"/>
      <c r="D199" s="277"/>
      <c r="E199" s="277"/>
      <c r="F199" s="277"/>
      <c r="G199" s="260"/>
      <c r="H199" s="277"/>
      <c r="I199" s="277"/>
      <c r="J199" s="277"/>
      <c r="K199" s="301"/>
    </row>
    <row r="200" spans="2:11" ht="15" customHeight="1">
      <c r="B200" s="280"/>
      <c r="C200" s="260" t="s">
        <v>2721</v>
      </c>
      <c r="D200" s="260"/>
      <c r="E200" s="260"/>
      <c r="F200" s="279" t="s">
        <v>43</v>
      </c>
      <c r="G200" s="260"/>
      <c r="H200" s="374" t="s">
        <v>2732</v>
      </c>
      <c r="I200" s="374"/>
      <c r="J200" s="374"/>
      <c r="K200" s="301"/>
    </row>
    <row r="201" spans="2:11" ht="15" customHeight="1">
      <c r="B201" s="280"/>
      <c r="C201" s="286"/>
      <c r="D201" s="260"/>
      <c r="E201" s="260"/>
      <c r="F201" s="279" t="s">
        <v>44</v>
      </c>
      <c r="G201" s="260"/>
      <c r="H201" s="374" t="s">
        <v>2733</v>
      </c>
      <c r="I201" s="374"/>
      <c r="J201" s="374"/>
      <c r="K201" s="301"/>
    </row>
    <row r="202" spans="2:11" ht="15" customHeight="1">
      <c r="B202" s="280"/>
      <c r="C202" s="286"/>
      <c r="D202" s="260"/>
      <c r="E202" s="260"/>
      <c r="F202" s="279" t="s">
        <v>47</v>
      </c>
      <c r="G202" s="260"/>
      <c r="H202" s="374" t="s">
        <v>2734</v>
      </c>
      <c r="I202" s="374"/>
      <c r="J202" s="374"/>
      <c r="K202" s="301"/>
    </row>
    <row r="203" spans="2:11" ht="15" customHeight="1">
      <c r="B203" s="280"/>
      <c r="C203" s="260"/>
      <c r="D203" s="260"/>
      <c r="E203" s="260"/>
      <c r="F203" s="279" t="s">
        <v>45</v>
      </c>
      <c r="G203" s="260"/>
      <c r="H203" s="374" t="s">
        <v>2735</v>
      </c>
      <c r="I203" s="374"/>
      <c r="J203" s="374"/>
      <c r="K203" s="301"/>
    </row>
    <row r="204" spans="2:11" ht="15" customHeight="1">
      <c r="B204" s="280"/>
      <c r="C204" s="260"/>
      <c r="D204" s="260"/>
      <c r="E204" s="260"/>
      <c r="F204" s="279" t="s">
        <v>46</v>
      </c>
      <c r="G204" s="260"/>
      <c r="H204" s="374" t="s">
        <v>2736</v>
      </c>
      <c r="I204" s="374"/>
      <c r="J204" s="374"/>
      <c r="K204" s="301"/>
    </row>
    <row r="205" spans="2:11" ht="15" customHeight="1">
      <c r="B205" s="280"/>
      <c r="C205" s="260"/>
      <c r="D205" s="260"/>
      <c r="E205" s="260"/>
      <c r="F205" s="279"/>
      <c r="G205" s="260"/>
      <c r="H205" s="260"/>
      <c r="I205" s="260"/>
      <c r="J205" s="260"/>
      <c r="K205" s="301"/>
    </row>
    <row r="206" spans="2:11" ht="15" customHeight="1">
      <c r="B206" s="280"/>
      <c r="C206" s="260" t="s">
        <v>2677</v>
      </c>
      <c r="D206" s="260"/>
      <c r="E206" s="260"/>
      <c r="F206" s="279" t="s">
        <v>77</v>
      </c>
      <c r="G206" s="260"/>
      <c r="H206" s="374" t="s">
        <v>2737</v>
      </c>
      <c r="I206" s="374"/>
      <c r="J206" s="374"/>
      <c r="K206" s="301"/>
    </row>
    <row r="207" spans="2:11" ht="15" customHeight="1">
      <c r="B207" s="280"/>
      <c r="C207" s="286"/>
      <c r="D207" s="260"/>
      <c r="E207" s="260"/>
      <c r="F207" s="279" t="s">
        <v>2574</v>
      </c>
      <c r="G207" s="260"/>
      <c r="H207" s="374" t="s">
        <v>2575</v>
      </c>
      <c r="I207" s="374"/>
      <c r="J207" s="374"/>
      <c r="K207" s="301"/>
    </row>
    <row r="208" spans="2:11" ht="15" customHeight="1">
      <c r="B208" s="280"/>
      <c r="C208" s="260"/>
      <c r="D208" s="260"/>
      <c r="E208" s="260"/>
      <c r="F208" s="279" t="s">
        <v>2572</v>
      </c>
      <c r="G208" s="260"/>
      <c r="H208" s="374" t="s">
        <v>2738</v>
      </c>
      <c r="I208" s="374"/>
      <c r="J208" s="374"/>
      <c r="K208" s="301"/>
    </row>
    <row r="209" spans="2:11" ht="15" customHeight="1">
      <c r="B209" s="318"/>
      <c r="C209" s="286"/>
      <c r="D209" s="286"/>
      <c r="E209" s="286"/>
      <c r="F209" s="279" t="s">
        <v>2576</v>
      </c>
      <c r="G209" s="265"/>
      <c r="H209" s="372" t="s">
        <v>2577</v>
      </c>
      <c r="I209" s="372"/>
      <c r="J209" s="372"/>
      <c r="K209" s="319"/>
    </row>
    <row r="210" spans="2:11" ht="15" customHeight="1">
      <c r="B210" s="318"/>
      <c r="C210" s="286"/>
      <c r="D210" s="286"/>
      <c r="E210" s="286"/>
      <c r="F210" s="279" t="s">
        <v>2578</v>
      </c>
      <c r="G210" s="265"/>
      <c r="H210" s="372" t="s">
        <v>2551</v>
      </c>
      <c r="I210" s="372"/>
      <c r="J210" s="372"/>
      <c r="K210" s="319"/>
    </row>
    <row r="211" spans="2:11" ht="15" customHeight="1">
      <c r="B211" s="318"/>
      <c r="C211" s="286"/>
      <c r="D211" s="286"/>
      <c r="E211" s="286"/>
      <c r="F211" s="320"/>
      <c r="G211" s="265"/>
      <c r="H211" s="321"/>
      <c r="I211" s="321"/>
      <c r="J211" s="321"/>
      <c r="K211" s="319"/>
    </row>
    <row r="212" spans="2:11" ht="15" customHeight="1">
      <c r="B212" s="318"/>
      <c r="C212" s="260" t="s">
        <v>2701</v>
      </c>
      <c r="D212" s="286"/>
      <c r="E212" s="286"/>
      <c r="F212" s="279">
        <v>1</v>
      </c>
      <c r="G212" s="265"/>
      <c r="H212" s="372" t="s">
        <v>2739</v>
      </c>
      <c r="I212" s="372"/>
      <c r="J212" s="372"/>
      <c r="K212" s="319"/>
    </row>
    <row r="213" spans="2:11" ht="15" customHeight="1">
      <c r="B213" s="318"/>
      <c r="C213" s="286"/>
      <c r="D213" s="286"/>
      <c r="E213" s="286"/>
      <c r="F213" s="279">
        <v>2</v>
      </c>
      <c r="G213" s="265"/>
      <c r="H213" s="372" t="s">
        <v>2740</v>
      </c>
      <c r="I213" s="372"/>
      <c r="J213" s="372"/>
      <c r="K213" s="319"/>
    </row>
    <row r="214" spans="2:11" ht="15" customHeight="1">
      <c r="B214" s="318"/>
      <c r="C214" s="286"/>
      <c r="D214" s="286"/>
      <c r="E214" s="286"/>
      <c r="F214" s="279">
        <v>3</v>
      </c>
      <c r="G214" s="265"/>
      <c r="H214" s="372" t="s">
        <v>2741</v>
      </c>
      <c r="I214" s="372"/>
      <c r="J214" s="372"/>
      <c r="K214" s="319"/>
    </row>
    <row r="215" spans="2:11" ht="15" customHeight="1">
      <c r="B215" s="318"/>
      <c r="C215" s="286"/>
      <c r="D215" s="286"/>
      <c r="E215" s="286"/>
      <c r="F215" s="279">
        <v>4</v>
      </c>
      <c r="G215" s="265"/>
      <c r="H215" s="372" t="s">
        <v>2742</v>
      </c>
      <c r="I215" s="372"/>
      <c r="J215" s="372"/>
      <c r="K215" s="319"/>
    </row>
    <row r="216" spans="2:11" ht="12.75" customHeight="1">
      <c r="B216" s="322"/>
      <c r="C216" s="323"/>
      <c r="D216" s="323"/>
      <c r="E216" s="323"/>
      <c r="F216" s="323"/>
      <c r="G216" s="323"/>
      <c r="H216" s="323"/>
      <c r="I216" s="323"/>
      <c r="J216" s="323"/>
      <c r="K216" s="324"/>
    </row>
  </sheetData>
  <mergeCells count="77">
    <mergeCell ref="H210:J210"/>
    <mergeCell ref="H212:J212"/>
    <mergeCell ref="H213:J213"/>
    <mergeCell ref="H214:J214"/>
    <mergeCell ref="H215:J215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39"/>
      <c r="C1" s="239"/>
      <c r="D1" s="238" t="s">
        <v>1</v>
      </c>
      <c r="E1" s="239"/>
      <c r="F1" s="240" t="s">
        <v>2557</v>
      </c>
      <c r="G1" s="363" t="s">
        <v>2558</v>
      </c>
      <c r="H1" s="363"/>
      <c r="I1" s="245"/>
      <c r="J1" s="240" t="s">
        <v>2559</v>
      </c>
      <c r="K1" s="238" t="s">
        <v>100</v>
      </c>
      <c r="L1" s="240" t="s">
        <v>2560</v>
      </c>
      <c r="M1" s="240"/>
      <c r="N1" s="240"/>
      <c r="O1" s="240"/>
      <c r="P1" s="240"/>
      <c r="Q1" s="240"/>
      <c r="R1" s="240"/>
      <c r="S1" s="240"/>
      <c r="T1" s="240"/>
      <c r="U1" s="236"/>
      <c r="V1" s="23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56" ht="36.95" customHeight="1">
      <c r="L2" s="354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7" t="s">
        <v>78</v>
      </c>
      <c r="AZ2" s="92" t="s">
        <v>101</v>
      </c>
      <c r="BA2" s="92" t="s">
        <v>102</v>
      </c>
      <c r="BB2" s="92" t="s">
        <v>3</v>
      </c>
      <c r="BC2" s="92" t="s">
        <v>103</v>
      </c>
      <c r="BD2" s="92" t="s">
        <v>79</v>
      </c>
    </row>
    <row r="3" spans="2:56" ht="6.9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79</v>
      </c>
      <c r="AZ3" s="92" t="s">
        <v>104</v>
      </c>
      <c r="BA3" s="92" t="s">
        <v>105</v>
      </c>
      <c r="BB3" s="92" t="s">
        <v>3</v>
      </c>
      <c r="BC3" s="92" t="s">
        <v>106</v>
      </c>
      <c r="BD3" s="92" t="s">
        <v>79</v>
      </c>
    </row>
    <row r="4" spans="2:56" ht="36.95" customHeight="1">
      <c r="B4" s="21"/>
      <c r="C4" s="22"/>
      <c r="D4" s="23" t="s">
        <v>107</v>
      </c>
      <c r="E4" s="22"/>
      <c r="F4" s="22"/>
      <c r="G4" s="22"/>
      <c r="H4" s="22"/>
      <c r="I4" s="94"/>
      <c r="J4" s="22"/>
      <c r="K4" s="24"/>
      <c r="M4" s="25" t="s">
        <v>12</v>
      </c>
      <c r="AT4" s="17" t="s">
        <v>4</v>
      </c>
      <c r="AZ4" s="92" t="s">
        <v>108</v>
      </c>
      <c r="BA4" s="92" t="s">
        <v>109</v>
      </c>
      <c r="BB4" s="92" t="s">
        <v>3</v>
      </c>
      <c r="BC4" s="92" t="s">
        <v>110</v>
      </c>
      <c r="BD4" s="92" t="s">
        <v>79</v>
      </c>
    </row>
    <row r="5" spans="2:56" ht="6.95" customHeight="1">
      <c r="B5" s="21"/>
      <c r="C5" s="22"/>
      <c r="D5" s="22"/>
      <c r="E5" s="22"/>
      <c r="F5" s="22"/>
      <c r="G5" s="22"/>
      <c r="H5" s="22"/>
      <c r="I5" s="94"/>
      <c r="J5" s="22"/>
      <c r="K5" s="24"/>
      <c r="AZ5" s="92" t="s">
        <v>111</v>
      </c>
      <c r="BA5" s="92" t="s">
        <v>112</v>
      </c>
      <c r="BB5" s="92" t="s">
        <v>3</v>
      </c>
      <c r="BC5" s="92" t="s">
        <v>113</v>
      </c>
      <c r="BD5" s="92" t="s">
        <v>79</v>
      </c>
    </row>
    <row r="6" spans="2:56" ht="15">
      <c r="B6" s="21"/>
      <c r="C6" s="22"/>
      <c r="D6" s="30" t="s">
        <v>18</v>
      </c>
      <c r="E6" s="22"/>
      <c r="F6" s="22"/>
      <c r="G6" s="22"/>
      <c r="H6" s="22"/>
      <c r="I6" s="94"/>
      <c r="J6" s="22"/>
      <c r="K6" s="24"/>
      <c r="AZ6" s="92" t="s">
        <v>114</v>
      </c>
      <c r="BA6" s="92" t="s">
        <v>115</v>
      </c>
      <c r="BB6" s="92" t="s">
        <v>3</v>
      </c>
      <c r="BC6" s="92" t="s">
        <v>97</v>
      </c>
      <c r="BD6" s="92" t="s">
        <v>79</v>
      </c>
    </row>
    <row r="7" spans="2:56" ht="22.5" customHeight="1">
      <c r="B7" s="21"/>
      <c r="C7" s="22"/>
      <c r="D7" s="22"/>
      <c r="E7" s="364" t="str">
        <f>'Rekapitulace stavby'!K6</f>
        <v>Rekonstrukce objektu celní správy v Náchodě</v>
      </c>
      <c r="F7" s="333"/>
      <c r="G7" s="333"/>
      <c r="H7" s="333"/>
      <c r="I7" s="94"/>
      <c r="J7" s="22"/>
      <c r="K7" s="24"/>
      <c r="AZ7" s="92" t="s">
        <v>116</v>
      </c>
      <c r="BA7" s="92" t="s">
        <v>117</v>
      </c>
      <c r="BB7" s="92" t="s">
        <v>3</v>
      </c>
      <c r="BC7" s="92" t="s">
        <v>118</v>
      </c>
      <c r="BD7" s="92" t="s">
        <v>79</v>
      </c>
    </row>
    <row r="8" spans="2:56" s="1" customFormat="1" ht="15">
      <c r="B8" s="34"/>
      <c r="C8" s="35"/>
      <c r="D8" s="30" t="s">
        <v>119</v>
      </c>
      <c r="E8" s="35"/>
      <c r="F8" s="35"/>
      <c r="G8" s="35"/>
      <c r="H8" s="35"/>
      <c r="I8" s="95"/>
      <c r="J8" s="35"/>
      <c r="K8" s="38"/>
      <c r="AZ8" s="92" t="s">
        <v>120</v>
      </c>
      <c r="BA8" s="92" t="s">
        <v>121</v>
      </c>
      <c r="BB8" s="92" t="s">
        <v>3</v>
      </c>
      <c r="BC8" s="92" t="s">
        <v>122</v>
      </c>
      <c r="BD8" s="92" t="s">
        <v>79</v>
      </c>
    </row>
    <row r="9" spans="2:56" s="1" customFormat="1" ht="36.95" customHeight="1">
      <c r="B9" s="34"/>
      <c r="C9" s="35"/>
      <c r="D9" s="35"/>
      <c r="E9" s="365" t="s">
        <v>123</v>
      </c>
      <c r="F9" s="340"/>
      <c r="G9" s="340"/>
      <c r="H9" s="340"/>
      <c r="I9" s="95"/>
      <c r="J9" s="35"/>
      <c r="K9" s="38"/>
      <c r="AZ9" s="92" t="s">
        <v>124</v>
      </c>
      <c r="BA9" s="92" t="s">
        <v>125</v>
      </c>
      <c r="BB9" s="92" t="s">
        <v>3</v>
      </c>
      <c r="BC9" s="92" t="s">
        <v>126</v>
      </c>
      <c r="BD9" s="92" t="s">
        <v>79</v>
      </c>
    </row>
    <row r="10" spans="2:56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  <c r="AZ10" s="92" t="s">
        <v>127</v>
      </c>
      <c r="BA10" s="92" t="s">
        <v>128</v>
      </c>
      <c r="BB10" s="92" t="s">
        <v>3</v>
      </c>
      <c r="BC10" s="92" t="s">
        <v>129</v>
      </c>
      <c r="BD10" s="92" t="s">
        <v>79</v>
      </c>
    </row>
    <row r="11" spans="2:56" s="1" customFormat="1" ht="14.45" customHeight="1">
      <c r="B11" s="34"/>
      <c r="C11" s="35"/>
      <c r="D11" s="30" t="s">
        <v>20</v>
      </c>
      <c r="E11" s="35"/>
      <c r="F11" s="28" t="s">
        <v>3</v>
      </c>
      <c r="G11" s="35"/>
      <c r="H11" s="35"/>
      <c r="I11" s="96" t="s">
        <v>21</v>
      </c>
      <c r="J11" s="28" t="s">
        <v>3</v>
      </c>
      <c r="K11" s="38"/>
      <c r="AZ11" s="92" t="s">
        <v>130</v>
      </c>
      <c r="BA11" s="92" t="s">
        <v>131</v>
      </c>
      <c r="BB11" s="92" t="s">
        <v>3</v>
      </c>
      <c r="BC11" s="92" t="s">
        <v>132</v>
      </c>
      <c r="BD11" s="92" t="s">
        <v>79</v>
      </c>
    </row>
    <row r="12" spans="2:56" s="1" customFormat="1" ht="14.45" customHeight="1">
      <c r="B12" s="34"/>
      <c r="C12" s="35"/>
      <c r="D12" s="30" t="s">
        <v>22</v>
      </c>
      <c r="E12" s="35"/>
      <c r="F12" s="28" t="s">
        <v>23</v>
      </c>
      <c r="G12" s="35"/>
      <c r="H12" s="35"/>
      <c r="I12" s="96" t="s">
        <v>24</v>
      </c>
      <c r="J12" s="97" t="str">
        <f>'Rekapitulace stavby'!AN8</f>
        <v>20.04.2016</v>
      </c>
      <c r="K12" s="38"/>
      <c r="AZ12" s="92" t="s">
        <v>133</v>
      </c>
      <c r="BA12" s="92" t="s">
        <v>134</v>
      </c>
      <c r="BB12" s="92" t="s">
        <v>3</v>
      </c>
      <c r="BC12" s="92" t="s">
        <v>135</v>
      </c>
      <c r="BD12" s="92" t="s">
        <v>79</v>
      </c>
    </row>
    <row r="13" spans="2:56" s="1" customFormat="1" ht="10.9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  <c r="AZ13" s="92" t="s">
        <v>136</v>
      </c>
      <c r="BA13" s="92" t="s">
        <v>137</v>
      </c>
      <c r="BB13" s="92" t="s">
        <v>3</v>
      </c>
      <c r="BC13" s="92" t="s">
        <v>138</v>
      </c>
      <c r="BD13" s="92" t="s">
        <v>79</v>
      </c>
    </row>
    <row r="14" spans="2:56" s="1" customFormat="1" ht="14.45" customHeight="1">
      <c r="B14" s="34"/>
      <c r="C14" s="35"/>
      <c r="D14" s="30" t="s">
        <v>28</v>
      </c>
      <c r="E14" s="35"/>
      <c r="F14" s="35"/>
      <c r="G14" s="35"/>
      <c r="H14" s="35"/>
      <c r="I14" s="96" t="s">
        <v>29</v>
      </c>
      <c r="J14" s="28" t="s">
        <v>3</v>
      </c>
      <c r="K14" s="38"/>
      <c r="AZ14" s="92" t="s">
        <v>139</v>
      </c>
      <c r="BA14" s="92" t="s">
        <v>140</v>
      </c>
      <c r="BB14" s="92" t="s">
        <v>3</v>
      </c>
      <c r="BC14" s="92" t="s">
        <v>141</v>
      </c>
      <c r="BD14" s="92" t="s">
        <v>79</v>
      </c>
    </row>
    <row r="15" spans="2:56" s="1" customFormat="1" ht="18" customHeight="1">
      <c r="B15" s="34"/>
      <c r="C15" s="35"/>
      <c r="D15" s="35"/>
      <c r="E15" s="28" t="s">
        <v>30</v>
      </c>
      <c r="F15" s="35"/>
      <c r="G15" s="35"/>
      <c r="H15" s="35"/>
      <c r="I15" s="96" t="s">
        <v>31</v>
      </c>
      <c r="J15" s="28" t="s">
        <v>3</v>
      </c>
      <c r="K15" s="38"/>
      <c r="AZ15" s="92" t="s">
        <v>142</v>
      </c>
      <c r="BA15" s="92" t="s">
        <v>143</v>
      </c>
      <c r="BB15" s="92" t="s">
        <v>3</v>
      </c>
      <c r="BC15" s="92" t="s">
        <v>144</v>
      </c>
      <c r="BD15" s="92" t="s">
        <v>79</v>
      </c>
    </row>
    <row r="16" spans="2:56" s="1" customFormat="1" ht="6.9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  <c r="AZ16" s="92" t="s">
        <v>145</v>
      </c>
      <c r="BA16" s="92" t="s">
        <v>146</v>
      </c>
      <c r="BB16" s="92" t="s">
        <v>3</v>
      </c>
      <c r="BC16" s="92" t="s">
        <v>147</v>
      </c>
      <c r="BD16" s="92" t="s">
        <v>79</v>
      </c>
    </row>
    <row r="17" spans="2:56" s="1" customFormat="1" ht="14.45" customHeight="1">
      <c r="B17" s="34"/>
      <c r="C17" s="35"/>
      <c r="D17" s="30" t="s">
        <v>32</v>
      </c>
      <c r="E17" s="35"/>
      <c r="F17" s="35"/>
      <c r="G17" s="35"/>
      <c r="H17" s="35"/>
      <c r="I17" s="96" t="s">
        <v>29</v>
      </c>
      <c r="J17" s="28" t="str">
        <f>IF('Rekapitulace stavby'!AN13="Vyplň údaj","",IF('Rekapitulace stavby'!AN13="","",'Rekapitulace stavby'!AN13))</f>
        <v/>
      </c>
      <c r="K17" s="38"/>
      <c r="AZ17" s="92" t="s">
        <v>148</v>
      </c>
      <c r="BA17" s="92" t="s">
        <v>149</v>
      </c>
      <c r="BB17" s="92" t="s">
        <v>3</v>
      </c>
      <c r="BC17" s="92" t="s">
        <v>150</v>
      </c>
      <c r="BD17" s="92" t="s">
        <v>79</v>
      </c>
    </row>
    <row r="18" spans="2:56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96" t="s">
        <v>31</v>
      </c>
      <c r="J18" s="28" t="str">
        <f>IF('Rekapitulace stavby'!AN14="Vyplň údaj","",IF('Rekapitulace stavby'!AN14="","",'Rekapitulace stavby'!AN14))</f>
        <v/>
      </c>
      <c r="K18" s="38"/>
      <c r="AZ18" s="92" t="s">
        <v>151</v>
      </c>
      <c r="BA18" s="92" t="s">
        <v>152</v>
      </c>
      <c r="BB18" s="92" t="s">
        <v>3</v>
      </c>
      <c r="BC18" s="92" t="s">
        <v>153</v>
      </c>
      <c r="BD18" s="92" t="s">
        <v>79</v>
      </c>
    </row>
    <row r="19" spans="2:56" s="1" customFormat="1" ht="6.9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  <c r="AZ19" s="92" t="s">
        <v>154</v>
      </c>
      <c r="BA19" s="92" t="s">
        <v>155</v>
      </c>
      <c r="BB19" s="92" t="s">
        <v>3</v>
      </c>
      <c r="BC19" s="92" t="s">
        <v>156</v>
      </c>
      <c r="BD19" s="92" t="s">
        <v>79</v>
      </c>
    </row>
    <row r="20" spans="2:56" s="1" customFormat="1" ht="14.45" customHeight="1">
      <c r="B20" s="34"/>
      <c r="C20" s="35"/>
      <c r="D20" s="30" t="s">
        <v>34</v>
      </c>
      <c r="E20" s="35"/>
      <c r="F20" s="35"/>
      <c r="G20" s="35"/>
      <c r="H20" s="35"/>
      <c r="I20" s="96" t="s">
        <v>29</v>
      </c>
      <c r="J20" s="28" t="s">
        <v>3</v>
      </c>
      <c r="K20" s="38"/>
      <c r="AZ20" s="92" t="s">
        <v>157</v>
      </c>
      <c r="BA20" s="92" t="s">
        <v>158</v>
      </c>
      <c r="BB20" s="92" t="s">
        <v>3</v>
      </c>
      <c r="BC20" s="92" t="s">
        <v>159</v>
      </c>
      <c r="BD20" s="92" t="s">
        <v>79</v>
      </c>
    </row>
    <row r="21" spans="2:56" s="1" customFormat="1" ht="18" customHeight="1">
      <c r="B21" s="34"/>
      <c r="C21" s="35"/>
      <c r="D21" s="35"/>
      <c r="E21" s="28" t="s">
        <v>35</v>
      </c>
      <c r="F21" s="35"/>
      <c r="G21" s="35"/>
      <c r="H21" s="35"/>
      <c r="I21" s="96" t="s">
        <v>31</v>
      </c>
      <c r="J21" s="28" t="s">
        <v>3</v>
      </c>
      <c r="K21" s="38"/>
      <c r="AZ21" s="92" t="s">
        <v>160</v>
      </c>
      <c r="BA21" s="92" t="s">
        <v>161</v>
      </c>
      <c r="BB21" s="92" t="s">
        <v>3</v>
      </c>
      <c r="BC21" s="92" t="s">
        <v>162</v>
      </c>
      <c r="BD21" s="92" t="s">
        <v>79</v>
      </c>
    </row>
    <row r="22" spans="2:56" s="1" customFormat="1" ht="6.9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  <c r="AZ22" s="92" t="s">
        <v>163</v>
      </c>
      <c r="BA22" s="92" t="s">
        <v>164</v>
      </c>
      <c r="BB22" s="92" t="s">
        <v>3</v>
      </c>
      <c r="BC22" s="92" t="s">
        <v>165</v>
      </c>
      <c r="BD22" s="92" t="s">
        <v>79</v>
      </c>
    </row>
    <row r="23" spans="2:56" s="1" customFormat="1" ht="14.45" customHeight="1">
      <c r="B23" s="34"/>
      <c r="C23" s="35"/>
      <c r="D23" s="30" t="s">
        <v>37</v>
      </c>
      <c r="E23" s="35"/>
      <c r="F23" s="35"/>
      <c r="G23" s="35"/>
      <c r="H23" s="35"/>
      <c r="I23" s="95"/>
      <c r="J23" s="35"/>
      <c r="K23" s="38"/>
      <c r="AZ23" s="92" t="s">
        <v>166</v>
      </c>
      <c r="BA23" s="92" t="s">
        <v>167</v>
      </c>
      <c r="BB23" s="92" t="s">
        <v>3</v>
      </c>
      <c r="BC23" s="92" t="s">
        <v>168</v>
      </c>
      <c r="BD23" s="92" t="s">
        <v>79</v>
      </c>
    </row>
    <row r="24" spans="2:56" s="6" customFormat="1" ht="22.5" customHeight="1">
      <c r="B24" s="98"/>
      <c r="C24" s="99"/>
      <c r="D24" s="99"/>
      <c r="E24" s="336" t="s">
        <v>3</v>
      </c>
      <c r="F24" s="366"/>
      <c r="G24" s="366"/>
      <c r="H24" s="366"/>
      <c r="I24" s="100"/>
      <c r="J24" s="99"/>
      <c r="K24" s="101"/>
      <c r="AZ24" s="102" t="s">
        <v>169</v>
      </c>
      <c r="BA24" s="102" t="s">
        <v>170</v>
      </c>
      <c r="BB24" s="102" t="s">
        <v>3</v>
      </c>
      <c r="BC24" s="102" t="s">
        <v>171</v>
      </c>
      <c r="BD24" s="102" t="s">
        <v>79</v>
      </c>
    </row>
    <row r="25" spans="2:56" s="1" customFormat="1" ht="6.9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  <c r="AZ25" s="92" t="s">
        <v>172</v>
      </c>
      <c r="BA25" s="92" t="s">
        <v>173</v>
      </c>
      <c r="BB25" s="92" t="s">
        <v>3</v>
      </c>
      <c r="BC25" s="92" t="s">
        <v>174</v>
      </c>
      <c r="BD25" s="92" t="s">
        <v>79</v>
      </c>
    </row>
    <row r="26" spans="2:56" s="1" customFormat="1" ht="6.95" customHeight="1">
      <c r="B26" s="34"/>
      <c r="C26" s="35"/>
      <c r="D26" s="61"/>
      <c r="E26" s="61"/>
      <c r="F26" s="61"/>
      <c r="G26" s="61"/>
      <c r="H26" s="61"/>
      <c r="I26" s="103"/>
      <c r="J26" s="61"/>
      <c r="K26" s="104"/>
      <c r="AZ26" s="92" t="s">
        <v>175</v>
      </c>
      <c r="BA26" s="92" t="s">
        <v>176</v>
      </c>
      <c r="BB26" s="92" t="s">
        <v>3</v>
      </c>
      <c r="BC26" s="92" t="s">
        <v>177</v>
      </c>
      <c r="BD26" s="92" t="s">
        <v>79</v>
      </c>
    </row>
    <row r="27" spans="2:56" s="1" customFormat="1" ht="25.35" customHeight="1">
      <c r="B27" s="34"/>
      <c r="C27" s="35"/>
      <c r="D27" s="105" t="s">
        <v>38</v>
      </c>
      <c r="E27" s="35"/>
      <c r="F27" s="35"/>
      <c r="G27" s="35"/>
      <c r="H27" s="35"/>
      <c r="I27" s="95"/>
      <c r="J27" s="106">
        <f>ROUND(J108,0)</f>
        <v>0</v>
      </c>
      <c r="K27" s="38"/>
      <c r="AZ27" s="92" t="s">
        <v>178</v>
      </c>
      <c r="BA27" s="92" t="s">
        <v>179</v>
      </c>
      <c r="BB27" s="92" t="s">
        <v>3</v>
      </c>
      <c r="BC27" s="92" t="s">
        <v>180</v>
      </c>
      <c r="BD27" s="92" t="s">
        <v>79</v>
      </c>
    </row>
    <row r="28" spans="2:56" s="1" customFormat="1" ht="6.95" customHeight="1">
      <c r="B28" s="34"/>
      <c r="C28" s="35"/>
      <c r="D28" s="61"/>
      <c r="E28" s="61"/>
      <c r="F28" s="61"/>
      <c r="G28" s="61"/>
      <c r="H28" s="61"/>
      <c r="I28" s="103"/>
      <c r="J28" s="61"/>
      <c r="K28" s="104"/>
      <c r="AZ28" s="92" t="s">
        <v>181</v>
      </c>
      <c r="BA28" s="92" t="s">
        <v>182</v>
      </c>
      <c r="BB28" s="92" t="s">
        <v>3</v>
      </c>
      <c r="BC28" s="92" t="s">
        <v>183</v>
      </c>
      <c r="BD28" s="92" t="s">
        <v>79</v>
      </c>
    </row>
    <row r="29" spans="2:56" s="1" customFormat="1" ht="14.45" customHeight="1">
      <c r="B29" s="34"/>
      <c r="C29" s="35"/>
      <c r="D29" s="35"/>
      <c r="E29" s="35"/>
      <c r="F29" s="39" t="s">
        <v>40</v>
      </c>
      <c r="G29" s="35"/>
      <c r="H29" s="35"/>
      <c r="I29" s="107" t="s">
        <v>39</v>
      </c>
      <c r="J29" s="39" t="s">
        <v>41</v>
      </c>
      <c r="K29" s="38"/>
      <c r="AZ29" s="92" t="s">
        <v>184</v>
      </c>
      <c r="BA29" s="92" t="s">
        <v>185</v>
      </c>
      <c r="BB29" s="92" t="s">
        <v>3</v>
      </c>
      <c r="BC29" s="92" t="s">
        <v>186</v>
      </c>
      <c r="BD29" s="92" t="s">
        <v>79</v>
      </c>
    </row>
    <row r="30" spans="2:56" s="1" customFormat="1" ht="14.45" customHeight="1">
      <c r="B30" s="34"/>
      <c r="C30" s="35"/>
      <c r="D30" s="42" t="s">
        <v>42</v>
      </c>
      <c r="E30" s="42" t="s">
        <v>43</v>
      </c>
      <c r="F30" s="108">
        <f>ROUND(SUM(BE108:BE1526),0)</f>
        <v>0</v>
      </c>
      <c r="G30" s="35"/>
      <c r="H30" s="35"/>
      <c r="I30" s="109">
        <v>0.21</v>
      </c>
      <c r="J30" s="108">
        <f>ROUND(ROUND((SUM(BE108:BE1526)),0)*I30,0)</f>
        <v>0</v>
      </c>
      <c r="K30" s="38"/>
      <c r="AZ30" s="92" t="s">
        <v>187</v>
      </c>
      <c r="BA30" s="92" t="s">
        <v>188</v>
      </c>
      <c r="BB30" s="92" t="s">
        <v>3</v>
      </c>
      <c r="BC30" s="92" t="s">
        <v>189</v>
      </c>
      <c r="BD30" s="92" t="s">
        <v>79</v>
      </c>
    </row>
    <row r="31" spans="2:56" s="1" customFormat="1" ht="14.45" customHeight="1">
      <c r="B31" s="34"/>
      <c r="C31" s="35"/>
      <c r="D31" s="35"/>
      <c r="E31" s="42" t="s">
        <v>44</v>
      </c>
      <c r="F31" s="108">
        <f>ROUND(SUM(BF108:BF1526),0)</f>
        <v>0</v>
      </c>
      <c r="G31" s="35"/>
      <c r="H31" s="35"/>
      <c r="I31" s="109">
        <v>0.15</v>
      </c>
      <c r="J31" s="108">
        <f>ROUND(ROUND((SUM(BF108:BF1526)),0)*I31,0)</f>
        <v>0</v>
      </c>
      <c r="K31" s="38"/>
      <c r="AZ31" s="92" t="s">
        <v>190</v>
      </c>
      <c r="BA31" s="92" t="s">
        <v>191</v>
      </c>
      <c r="BB31" s="92" t="s">
        <v>3</v>
      </c>
      <c r="BC31" s="92" t="s">
        <v>192</v>
      </c>
      <c r="BD31" s="92" t="s">
        <v>79</v>
      </c>
    </row>
    <row r="32" spans="2:56" s="1" customFormat="1" ht="14.45" customHeight="1" hidden="1">
      <c r="B32" s="34"/>
      <c r="C32" s="35"/>
      <c r="D32" s="35"/>
      <c r="E32" s="42" t="s">
        <v>45</v>
      </c>
      <c r="F32" s="108">
        <f>ROUND(SUM(BG108:BG1526),0)</f>
        <v>0</v>
      </c>
      <c r="G32" s="35"/>
      <c r="H32" s="35"/>
      <c r="I32" s="109">
        <v>0.21</v>
      </c>
      <c r="J32" s="108">
        <v>0</v>
      </c>
      <c r="K32" s="38"/>
      <c r="AZ32" s="92" t="s">
        <v>193</v>
      </c>
      <c r="BA32" s="92" t="s">
        <v>194</v>
      </c>
      <c r="BB32" s="92" t="s">
        <v>3</v>
      </c>
      <c r="BC32" s="92" t="s">
        <v>195</v>
      </c>
      <c r="BD32" s="92" t="s">
        <v>79</v>
      </c>
    </row>
    <row r="33" spans="2:56" s="1" customFormat="1" ht="14.45" customHeight="1" hidden="1">
      <c r="B33" s="34"/>
      <c r="C33" s="35"/>
      <c r="D33" s="35"/>
      <c r="E33" s="42" t="s">
        <v>46</v>
      </c>
      <c r="F33" s="108">
        <f>ROUND(SUM(BH108:BH1526),0)</f>
        <v>0</v>
      </c>
      <c r="G33" s="35"/>
      <c r="H33" s="35"/>
      <c r="I33" s="109">
        <v>0.15</v>
      </c>
      <c r="J33" s="108">
        <v>0</v>
      </c>
      <c r="K33" s="38"/>
      <c r="AZ33" s="92" t="s">
        <v>196</v>
      </c>
      <c r="BA33" s="92" t="s">
        <v>197</v>
      </c>
      <c r="BB33" s="92" t="s">
        <v>3</v>
      </c>
      <c r="BC33" s="92" t="s">
        <v>198</v>
      </c>
      <c r="BD33" s="92" t="s">
        <v>79</v>
      </c>
    </row>
    <row r="34" spans="2:56" s="1" customFormat="1" ht="14.45" customHeight="1" hidden="1">
      <c r="B34" s="34"/>
      <c r="C34" s="35"/>
      <c r="D34" s="35"/>
      <c r="E34" s="42" t="s">
        <v>47</v>
      </c>
      <c r="F34" s="108">
        <f>ROUND(SUM(BI108:BI1526),0)</f>
        <v>0</v>
      </c>
      <c r="G34" s="35"/>
      <c r="H34" s="35"/>
      <c r="I34" s="109">
        <v>0</v>
      </c>
      <c r="J34" s="108">
        <v>0</v>
      </c>
      <c r="K34" s="38"/>
      <c r="AZ34" s="92" t="s">
        <v>199</v>
      </c>
      <c r="BA34" s="92" t="s">
        <v>200</v>
      </c>
      <c r="BB34" s="92" t="s">
        <v>3</v>
      </c>
      <c r="BC34" s="92" t="s">
        <v>201</v>
      </c>
      <c r="BD34" s="92" t="s">
        <v>79</v>
      </c>
    </row>
    <row r="35" spans="2:56" s="1" customFormat="1" ht="6.9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  <c r="AZ35" s="92" t="s">
        <v>202</v>
      </c>
      <c r="BA35" s="92" t="s">
        <v>203</v>
      </c>
      <c r="BB35" s="92" t="s">
        <v>3</v>
      </c>
      <c r="BC35" s="92" t="s">
        <v>204</v>
      </c>
      <c r="BD35" s="92" t="s">
        <v>79</v>
      </c>
    </row>
    <row r="36" spans="2:56" s="1" customFormat="1" ht="25.35" customHeight="1">
      <c r="B36" s="34"/>
      <c r="C36" s="110"/>
      <c r="D36" s="111" t="s">
        <v>48</v>
      </c>
      <c r="E36" s="64"/>
      <c r="F36" s="64"/>
      <c r="G36" s="112" t="s">
        <v>49</v>
      </c>
      <c r="H36" s="113" t="s">
        <v>50</v>
      </c>
      <c r="I36" s="114"/>
      <c r="J36" s="115">
        <f>SUM(J27:J34)</f>
        <v>0</v>
      </c>
      <c r="K36" s="116"/>
      <c r="AZ36" s="92" t="s">
        <v>205</v>
      </c>
      <c r="BA36" s="92" t="s">
        <v>206</v>
      </c>
      <c r="BB36" s="92" t="s">
        <v>3</v>
      </c>
      <c r="BC36" s="92" t="s">
        <v>207</v>
      </c>
      <c r="BD36" s="92" t="s">
        <v>79</v>
      </c>
    </row>
    <row r="37" spans="2:56" s="1" customFormat="1" ht="14.45" customHeight="1">
      <c r="B37" s="49"/>
      <c r="C37" s="50"/>
      <c r="D37" s="50"/>
      <c r="E37" s="50"/>
      <c r="F37" s="50"/>
      <c r="G37" s="50"/>
      <c r="H37" s="50"/>
      <c r="I37" s="117"/>
      <c r="J37" s="50"/>
      <c r="K37" s="51"/>
      <c r="AZ37" s="92" t="s">
        <v>208</v>
      </c>
      <c r="BA37" s="92" t="s">
        <v>209</v>
      </c>
      <c r="BB37" s="92" t="s">
        <v>3</v>
      </c>
      <c r="BC37" s="92" t="s">
        <v>210</v>
      </c>
      <c r="BD37" s="92" t="s">
        <v>79</v>
      </c>
    </row>
    <row r="38" spans="52:56" ht="13.5">
      <c r="AZ38" s="92" t="s">
        <v>211</v>
      </c>
      <c r="BA38" s="92" t="s">
        <v>212</v>
      </c>
      <c r="BB38" s="92" t="s">
        <v>3</v>
      </c>
      <c r="BC38" s="92" t="s">
        <v>213</v>
      </c>
      <c r="BD38" s="92" t="s">
        <v>79</v>
      </c>
    </row>
    <row r="39" spans="52:56" ht="13.5">
      <c r="AZ39" s="92" t="s">
        <v>214</v>
      </c>
      <c r="BA39" s="92" t="s">
        <v>215</v>
      </c>
      <c r="BB39" s="92" t="s">
        <v>3</v>
      </c>
      <c r="BC39" s="92" t="s">
        <v>216</v>
      </c>
      <c r="BD39" s="92" t="s">
        <v>79</v>
      </c>
    </row>
    <row r="40" spans="52:56" ht="13.5">
      <c r="AZ40" s="92" t="s">
        <v>217</v>
      </c>
      <c r="BA40" s="92" t="s">
        <v>218</v>
      </c>
      <c r="BB40" s="92" t="s">
        <v>3</v>
      </c>
      <c r="BC40" s="92" t="s">
        <v>219</v>
      </c>
      <c r="BD40" s="92" t="s">
        <v>79</v>
      </c>
    </row>
    <row r="41" spans="2:56" s="1" customFormat="1" ht="6.95" customHeight="1">
      <c r="B41" s="52"/>
      <c r="C41" s="53"/>
      <c r="D41" s="53"/>
      <c r="E41" s="53"/>
      <c r="F41" s="53"/>
      <c r="G41" s="53"/>
      <c r="H41" s="53"/>
      <c r="I41" s="118"/>
      <c r="J41" s="53"/>
      <c r="K41" s="119"/>
      <c r="AZ41" s="92" t="s">
        <v>220</v>
      </c>
      <c r="BA41" s="92" t="s">
        <v>221</v>
      </c>
      <c r="BB41" s="92" t="s">
        <v>3</v>
      </c>
      <c r="BC41" s="92" t="s">
        <v>222</v>
      </c>
      <c r="BD41" s="92" t="s">
        <v>79</v>
      </c>
    </row>
    <row r="42" spans="2:56" s="1" customFormat="1" ht="36.95" customHeight="1">
      <c r="B42" s="34"/>
      <c r="C42" s="23" t="s">
        <v>223</v>
      </c>
      <c r="D42" s="35"/>
      <c r="E42" s="35"/>
      <c r="F42" s="35"/>
      <c r="G42" s="35"/>
      <c r="H42" s="35"/>
      <c r="I42" s="95"/>
      <c r="J42" s="35"/>
      <c r="K42" s="38"/>
      <c r="AZ42" s="92" t="s">
        <v>224</v>
      </c>
      <c r="BA42" s="92" t="s">
        <v>225</v>
      </c>
      <c r="BB42" s="92" t="s">
        <v>3</v>
      </c>
      <c r="BC42" s="92" t="s">
        <v>226</v>
      </c>
      <c r="BD42" s="92" t="s">
        <v>79</v>
      </c>
    </row>
    <row r="43" spans="2:56" s="1" customFormat="1" ht="6.9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  <c r="AZ43" s="92" t="s">
        <v>227</v>
      </c>
      <c r="BA43" s="92" t="s">
        <v>228</v>
      </c>
      <c r="BB43" s="92" t="s">
        <v>3</v>
      </c>
      <c r="BC43" s="92" t="s">
        <v>229</v>
      </c>
      <c r="BD43" s="92" t="s">
        <v>79</v>
      </c>
    </row>
    <row r="44" spans="2:56" s="1" customFormat="1" ht="14.45" customHeight="1">
      <c r="B44" s="34"/>
      <c r="C44" s="30" t="s">
        <v>18</v>
      </c>
      <c r="D44" s="35"/>
      <c r="E44" s="35"/>
      <c r="F44" s="35"/>
      <c r="G44" s="35"/>
      <c r="H44" s="35"/>
      <c r="I44" s="95"/>
      <c r="J44" s="35"/>
      <c r="K44" s="38"/>
      <c r="AZ44" s="92" t="s">
        <v>230</v>
      </c>
      <c r="BA44" s="92" t="s">
        <v>231</v>
      </c>
      <c r="BB44" s="92" t="s">
        <v>3</v>
      </c>
      <c r="BC44" s="92" t="s">
        <v>232</v>
      </c>
      <c r="BD44" s="92" t="s">
        <v>79</v>
      </c>
    </row>
    <row r="45" spans="2:56" s="1" customFormat="1" ht="22.5" customHeight="1">
      <c r="B45" s="34"/>
      <c r="C45" s="35"/>
      <c r="D45" s="35"/>
      <c r="E45" s="364" t="str">
        <f>E7</f>
        <v>Rekonstrukce objektu celní správy v Náchodě</v>
      </c>
      <c r="F45" s="340"/>
      <c r="G45" s="340"/>
      <c r="H45" s="340"/>
      <c r="I45" s="95"/>
      <c r="J45" s="35"/>
      <c r="K45" s="38"/>
      <c r="AZ45" s="92" t="s">
        <v>233</v>
      </c>
      <c r="BA45" s="92" t="s">
        <v>234</v>
      </c>
      <c r="BB45" s="92" t="s">
        <v>3</v>
      </c>
      <c r="BC45" s="92" t="s">
        <v>235</v>
      </c>
      <c r="BD45" s="92" t="s">
        <v>79</v>
      </c>
    </row>
    <row r="46" spans="2:56" s="1" customFormat="1" ht="14.45" customHeight="1">
      <c r="B46" s="34"/>
      <c r="C46" s="30" t="s">
        <v>119</v>
      </c>
      <c r="D46" s="35"/>
      <c r="E46" s="35"/>
      <c r="F46" s="35"/>
      <c r="G46" s="35"/>
      <c r="H46" s="35"/>
      <c r="I46" s="95"/>
      <c r="J46" s="35"/>
      <c r="K46" s="38"/>
      <c r="AZ46" s="92" t="s">
        <v>236</v>
      </c>
      <c r="BA46" s="92" t="s">
        <v>237</v>
      </c>
      <c r="BB46" s="92" t="s">
        <v>3</v>
      </c>
      <c r="BC46" s="92" t="s">
        <v>238</v>
      </c>
      <c r="BD46" s="92" t="s">
        <v>79</v>
      </c>
    </row>
    <row r="47" spans="2:11" s="1" customFormat="1" ht="23.25" customHeight="1">
      <c r="B47" s="34"/>
      <c r="C47" s="35"/>
      <c r="D47" s="35"/>
      <c r="E47" s="365" t="str">
        <f>E9</f>
        <v>1 - SO 01 - Rekonstrukce objektu na p.č. 270</v>
      </c>
      <c r="F47" s="340"/>
      <c r="G47" s="340"/>
      <c r="H47" s="340"/>
      <c r="I47" s="95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22</v>
      </c>
      <c r="D49" s="35"/>
      <c r="E49" s="35"/>
      <c r="F49" s="28" t="str">
        <f>F12</f>
        <v>Náchod, Kladská 272</v>
      </c>
      <c r="G49" s="35"/>
      <c r="H49" s="35"/>
      <c r="I49" s="96" t="s">
        <v>24</v>
      </c>
      <c r="J49" s="97" t="str">
        <f>IF(J12="","",J12)</f>
        <v>20.04.2016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28</v>
      </c>
      <c r="D51" s="35"/>
      <c r="E51" s="35"/>
      <c r="F51" s="28" t="str">
        <f>E15</f>
        <v>ČR - GŘC, Budějovická 1387/7, Praha 4</v>
      </c>
      <c r="G51" s="35"/>
      <c r="H51" s="35"/>
      <c r="I51" s="96" t="s">
        <v>34</v>
      </c>
      <c r="J51" s="28" t="str">
        <f>E21</f>
        <v>TENET spol. s r.o., Horská 64, Trutnov</v>
      </c>
      <c r="K51" s="38"/>
    </row>
    <row r="52" spans="2:11" s="1" customFormat="1" ht="14.45" customHeight="1">
      <c r="B52" s="34"/>
      <c r="C52" s="30" t="s">
        <v>32</v>
      </c>
      <c r="D52" s="35"/>
      <c r="E52" s="35"/>
      <c r="F52" s="28" t="str">
        <f>IF(E18="","",E18)</f>
        <v/>
      </c>
      <c r="G52" s="35"/>
      <c r="H52" s="35"/>
      <c r="I52" s="95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20" t="s">
        <v>239</v>
      </c>
      <c r="D54" s="110"/>
      <c r="E54" s="110"/>
      <c r="F54" s="110"/>
      <c r="G54" s="110"/>
      <c r="H54" s="110"/>
      <c r="I54" s="121"/>
      <c r="J54" s="122" t="s">
        <v>240</v>
      </c>
      <c r="K54" s="123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4" t="s">
        <v>241</v>
      </c>
      <c r="D56" s="35"/>
      <c r="E56" s="35"/>
      <c r="F56" s="35"/>
      <c r="G56" s="35"/>
      <c r="H56" s="35"/>
      <c r="I56" s="95"/>
      <c r="J56" s="106">
        <f>J108</f>
        <v>0</v>
      </c>
      <c r="K56" s="38"/>
      <c r="AU56" s="17" t="s">
        <v>242</v>
      </c>
    </row>
    <row r="57" spans="2:11" s="7" customFormat="1" ht="24.95" customHeight="1">
      <c r="B57" s="125"/>
      <c r="C57" s="126"/>
      <c r="D57" s="127" t="s">
        <v>243</v>
      </c>
      <c r="E57" s="128"/>
      <c r="F57" s="128"/>
      <c r="G57" s="128"/>
      <c r="H57" s="128"/>
      <c r="I57" s="129"/>
      <c r="J57" s="130">
        <f>J109</f>
        <v>0</v>
      </c>
      <c r="K57" s="131"/>
    </row>
    <row r="58" spans="2:11" s="8" customFormat="1" ht="19.9" customHeight="1">
      <c r="B58" s="132"/>
      <c r="C58" s="133"/>
      <c r="D58" s="134" t="s">
        <v>244</v>
      </c>
      <c r="E58" s="135"/>
      <c r="F58" s="135"/>
      <c r="G58" s="135"/>
      <c r="H58" s="135"/>
      <c r="I58" s="136"/>
      <c r="J58" s="137">
        <f>J110</f>
        <v>0</v>
      </c>
      <c r="K58" s="138"/>
    </row>
    <row r="59" spans="2:11" s="8" customFormat="1" ht="19.9" customHeight="1">
      <c r="B59" s="132"/>
      <c r="C59" s="133"/>
      <c r="D59" s="134" t="s">
        <v>245</v>
      </c>
      <c r="E59" s="135"/>
      <c r="F59" s="135"/>
      <c r="G59" s="135"/>
      <c r="H59" s="135"/>
      <c r="I59" s="136"/>
      <c r="J59" s="137">
        <f>J132</f>
        <v>0</v>
      </c>
      <c r="K59" s="138"/>
    </row>
    <row r="60" spans="2:11" s="8" customFormat="1" ht="19.9" customHeight="1">
      <c r="B60" s="132"/>
      <c r="C60" s="133"/>
      <c r="D60" s="134" t="s">
        <v>246</v>
      </c>
      <c r="E60" s="135"/>
      <c r="F60" s="135"/>
      <c r="G60" s="135"/>
      <c r="H60" s="135"/>
      <c r="I60" s="136"/>
      <c r="J60" s="137">
        <f>J140</f>
        <v>0</v>
      </c>
      <c r="K60" s="138"/>
    </row>
    <row r="61" spans="2:11" s="8" customFormat="1" ht="19.9" customHeight="1">
      <c r="B61" s="132"/>
      <c r="C61" s="133"/>
      <c r="D61" s="134" t="s">
        <v>247</v>
      </c>
      <c r="E61" s="135"/>
      <c r="F61" s="135"/>
      <c r="G61" s="135"/>
      <c r="H61" s="135"/>
      <c r="I61" s="136"/>
      <c r="J61" s="137">
        <f>J247</f>
        <v>0</v>
      </c>
      <c r="K61" s="138"/>
    </row>
    <row r="62" spans="2:11" s="8" customFormat="1" ht="19.9" customHeight="1">
      <c r="B62" s="132"/>
      <c r="C62" s="133"/>
      <c r="D62" s="134" t="s">
        <v>248</v>
      </c>
      <c r="E62" s="135"/>
      <c r="F62" s="135"/>
      <c r="G62" s="135"/>
      <c r="H62" s="135"/>
      <c r="I62" s="136"/>
      <c r="J62" s="137">
        <f>J575</f>
        <v>0</v>
      </c>
      <c r="K62" s="138"/>
    </row>
    <row r="63" spans="2:11" s="8" customFormat="1" ht="19.9" customHeight="1">
      <c r="B63" s="132"/>
      <c r="C63" s="133"/>
      <c r="D63" s="134" t="s">
        <v>249</v>
      </c>
      <c r="E63" s="135"/>
      <c r="F63" s="135"/>
      <c r="G63" s="135"/>
      <c r="H63" s="135"/>
      <c r="I63" s="136"/>
      <c r="J63" s="137">
        <f>J733</f>
        <v>0</v>
      </c>
      <c r="K63" s="138"/>
    </row>
    <row r="64" spans="2:11" s="8" customFormat="1" ht="19.9" customHeight="1">
      <c r="B64" s="132"/>
      <c r="C64" s="133"/>
      <c r="D64" s="134" t="s">
        <v>250</v>
      </c>
      <c r="E64" s="135"/>
      <c r="F64" s="135"/>
      <c r="G64" s="135"/>
      <c r="H64" s="135"/>
      <c r="I64" s="136"/>
      <c r="J64" s="137">
        <f>J743</f>
        <v>0</v>
      </c>
      <c r="K64" s="138"/>
    </row>
    <row r="65" spans="2:11" s="7" customFormat="1" ht="24.95" customHeight="1">
      <c r="B65" s="125"/>
      <c r="C65" s="126"/>
      <c r="D65" s="127" t="s">
        <v>251</v>
      </c>
      <c r="E65" s="128"/>
      <c r="F65" s="128"/>
      <c r="G65" s="128"/>
      <c r="H65" s="128"/>
      <c r="I65" s="129"/>
      <c r="J65" s="130">
        <f>J745</f>
        <v>0</v>
      </c>
      <c r="K65" s="131"/>
    </row>
    <row r="66" spans="2:11" s="8" customFormat="1" ht="19.9" customHeight="1">
      <c r="B66" s="132"/>
      <c r="C66" s="133"/>
      <c r="D66" s="134" t="s">
        <v>252</v>
      </c>
      <c r="E66" s="135"/>
      <c r="F66" s="135"/>
      <c r="G66" s="135"/>
      <c r="H66" s="135"/>
      <c r="I66" s="136"/>
      <c r="J66" s="137">
        <f>J746</f>
        <v>0</v>
      </c>
      <c r="K66" s="138"/>
    </row>
    <row r="67" spans="2:11" s="8" customFormat="1" ht="19.9" customHeight="1">
      <c r="B67" s="132"/>
      <c r="C67" s="133"/>
      <c r="D67" s="134" t="s">
        <v>253</v>
      </c>
      <c r="E67" s="135"/>
      <c r="F67" s="135"/>
      <c r="G67" s="135"/>
      <c r="H67" s="135"/>
      <c r="I67" s="136"/>
      <c r="J67" s="137">
        <f>J807</f>
        <v>0</v>
      </c>
      <c r="K67" s="138"/>
    </row>
    <row r="68" spans="2:11" s="8" customFormat="1" ht="19.9" customHeight="1">
      <c r="B68" s="132"/>
      <c r="C68" s="133"/>
      <c r="D68" s="134" t="s">
        <v>254</v>
      </c>
      <c r="E68" s="135"/>
      <c r="F68" s="135"/>
      <c r="G68" s="135"/>
      <c r="H68" s="135"/>
      <c r="I68" s="136"/>
      <c r="J68" s="137">
        <f>J862</f>
        <v>0</v>
      </c>
      <c r="K68" s="138"/>
    </row>
    <row r="69" spans="2:11" s="8" customFormat="1" ht="19.9" customHeight="1">
      <c r="B69" s="132"/>
      <c r="C69" s="133"/>
      <c r="D69" s="134" t="s">
        <v>255</v>
      </c>
      <c r="E69" s="135"/>
      <c r="F69" s="135"/>
      <c r="G69" s="135"/>
      <c r="H69" s="135"/>
      <c r="I69" s="136"/>
      <c r="J69" s="137">
        <f>J864</f>
        <v>0</v>
      </c>
      <c r="K69" s="138"/>
    </row>
    <row r="70" spans="2:11" s="8" customFormat="1" ht="19.9" customHeight="1">
      <c r="B70" s="132"/>
      <c r="C70" s="133"/>
      <c r="D70" s="134" t="s">
        <v>256</v>
      </c>
      <c r="E70" s="135"/>
      <c r="F70" s="135"/>
      <c r="G70" s="135"/>
      <c r="H70" s="135"/>
      <c r="I70" s="136"/>
      <c r="J70" s="137">
        <f>J866</f>
        <v>0</v>
      </c>
      <c r="K70" s="138"/>
    </row>
    <row r="71" spans="2:11" s="8" customFormat="1" ht="19.9" customHeight="1">
      <c r="B71" s="132"/>
      <c r="C71" s="133"/>
      <c r="D71" s="134" t="s">
        <v>257</v>
      </c>
      <c r="E71" s="135"/>
      <c r="F71" s="135"/>
      <c r="G71" s="135"/>
      <c r="H71" s="135"/>
      <c r="I71" s="136"/>
      <c r="J71" s="137">
        <f>J914</f>
        <v>0</v>
      </c>
      <c r="K71" s="138"/>
    </row>
    <row r="72" spans="2:11" s="8" customFormat="1" ht="19.9" customHeight="1">
      <c r="B72" s="132"/>
      <c r="C72" s="133"/>
      <c r="D72" s="134" t="s">
        <v>258</v>
      </c>
      <c r="E72" s="135"/>
      <c r="F72" s="135"/>
      <c r="G72" s="135"/>
      <c r="H72" s="135"/>
      <c r="I72" s="136"/>
      <c r="J72" s="137">
        <f>J989</f>
        <v>0</v>
      </c>
      <c r="K72" s="138"/>
    </row>
    <row r="73" spans="2:11" s="8" customFormat="1" ht="19.9" customHeight="1">
      <c r="B73" s="132"/>
      <c r="C73" s="133"/>
      <c r="D73" s="134" t="s">
        <v>259</v>
      </c>
      <c r="E73" s="135"/>
      <c r="F73" s="135"/>
      <c r="G73" s="135"/>
      <c r="H73" s="135"/>
      <c r="I73" s="136"/>
      <c r="J73" s="137">
        <f>J1057</f>
        <v>0</v>
      </c>
      <c r="K73" s="138"/>
    </row>
    <row r="74" spans="2:11" s="8" customFormat="1" ht="19.9" customHeight="1">
      <c r="B74" s="132"/>
      <c r="C74" s="133"/>
      <c r="D74" s="134" t="s">
        <v>260</v>
      </c>
      <c r="E74" s="135"/>
      <c r="F74" s="135"/>
      <c r="G74" s="135"/>
      <c r="H74" s="135"/>
      <c r="I74" s="136"/>
      <c r="J74" s="137">
        <f>J1073</f>
        <v>0</v>
      </c>
      <c r="K74" s="138"/>
    </row>
    <row r="75" spans="2:11" s="8" customFormat="1" ht="19.9" customHeight="1">
      <c r="B75" s="132"/>
      <c r="C75" s="133"/>
      <c r="D75" s="134" t="s">
        <v>261</v>
      </c>
      <c r="E75" s="135"/>
      <c r="F75" s="135"/>
      <c r="G75" s="135"/>
      <c r="H75" s="135"/>
      <c r="I75" s="136"/>
      <c r="J75" s="137">
        <f>J1277</f>
        <v>0</v>
      </c>
      <c r="K75" s="138"/>
    </row>
    <row r="76" spans="2:11" s="8" customFormat="1" ht="19.9" customHeight="1">
      <c r="B76" s="132"/>
      <c r="C76" s="133"/>
      <c r="D76" s="134" t="s">
        <v>262</v>
      </c>
      <c r="E76" s="135"/>
      <c r="F76" s="135"/>
      <c r="G76" s="135"/>
      <c r="H76" s="135"/>
      <c r="I76" s="136"/>
      <c r="J76" s="137">
        <f>J1282</f>
        <v>0</v>
      </c>
      <c r="K76" s="138"/>
    </row>
    <row r="77" spans="2:11" s="8" customFormat="1" ht="19.9" customHeight="1">
      <c r="B77" s="132"/>
      <c r="C77" s="133"/>
      <c r="D77" s="134" t="s">
        <v>263</v>
      </c>
      <c r="E77" s="135"/>
      <c r="F77" s="135"/>
      <c r="G77" s="135"/>
      <c r="H77" s="135"/>
      <c r="I77" s="136"/>
      <c r="J77" s="137">
        <f>J1320</f>
        <v>0</v>
      </c>
      <c r="K77" s="138"/>
    </row>
    <row r="78" spans="2:11" s="8" customFormat="1" ht="19.9" customHeight="1">
      <c r="B78" s="132"/>
      <c r="C78" s="133"/>
      <c r="D78" s="134" t="s">
        <v>264</v>
      </c>
      <c r="E78" s="135"/>
      <c r="F78" s="135"/>
      <c r="G78" s="135"/>
      <c r="H78" s="135"/>
      <c r="I78" s="136"/>
      <c r="J78" s="137">
        <f>J1323</f>
        <v>0</v>
      </c>
      <c r="K78" s="138"/>
    </row>
    <row r="79" spans="2:11" s="8" customFormat="1" ht="19.9" customHeight="1">
      <c r="B79" s="132"/>
      <c r="C79" s="133"/>
      <c r="D79" s="134" t="s">
        <v>265</v>
      </c>
      <c r="E79" s="135"/>
      <c r="F79" s="135"/>
      <c r="G79" s="135"/>
      <c r="H79" s="135"/>
      <c r="I79" s="136"/>
      <c r="J79" s="137">
        <f>J1366</f>
        <v>0</v>
      </c>
      <c r="K79" s="138"/>
    </row>
    <row r="80" spans="2:11" s="8" customFormat="1" ht="19.9" customHeight="1">
      <c r="B80" s="132"/>
      <c r="C80" s="133"/>
      <c r="D80" s="134" t="s">
        <v>266</v>
      </c>
      <c r="E80" s="135"/>
      <c r="F80" s="135"/>
      <c r="G80" s="135"/>
      <c r="H80" s="135"/>
      <c r="I80" s="136"/>
      <c r="J80" s="137">
        <f>J1449</f>
        <v>0</v>
      </c>
      <c r="K80" s="138"/>
    </row>
    <row r="81" spans="2:11" s="8" customFormat="1" ht="19.9" customHeight="1">
      <c r="B81" s="132"/>
      <c r="C81" s="133"/>
      <c r="D81" s="134" t="s">
        <v>267</v>
      </c>
      <c r="E81" s="135"/>
      <c r="F81" s="135"/>
      <c r="G81" s="135"/>
      <c r="H81" s="135"/>
      <c r="I81" s="136"/>
      <c r="J81" s="137">
        <f>J1457</f>
        <v>0</v>
      </c>
      <c r="K81" s="138"/>
    </row>
    <row r="82" spans="2:11" s="8" customFormat="1" ht="19.9" customHeight="1">
      <c r="B82" s="132"/>
      <c r="C82" s="133"/>
      <c r="D82" s="134" t="s">
        <v>268</v>
      </c>
      <c r="E82" s="135"/>
      <c r="F82" s="135"/>
      <c r="G82" s="135"/>
      <c r="H82" s="135"/>
      <c r="I82" s="136"/>
      <c r="J82" s="137">
        <f>J1471</f>
        <v>0</v>
      </c>
      <c r="K82" s="138"/>
    </row>
    <row r="83" spans="2:11" s="8" customFormat="1" ht="19.9" customHeight="1">
      <c r="B83" s="132"/>
      <c r="C83" s="133"/>
      <c r="D83" s="134" t="s">
        <v>269</v>
      </c>
      <c r="E83" s="135"/>
      <c r="F83" s="135"/>
      <c r="G83" s="135"/>
      <c r="H83" s="135"/>
      <c r="I83" s="136"/>
      <c r="J83" s="137">
        <f>J1495</f>
        <v>0</v>
      </c>
      <c r="K83" s="138"/>
    </row>
    <row r="84" spans="2:11" s="7" customFormat="1" ht="24.95" customHeight="1">
      <c r="B84" s="125"/>
      <c r="C84" s="126"/>
      <c r="D84" s="127" t="s">
        <v>270</v>
      </c>
      <c r="E84" s="128"/>
      <c r="F84" s="128"/>
      <c r="G84" s="128"/>
      <c r="H84" s="128"/>
      <c r="I84" s="129"/>
      <c r="J84" s="130">
        <f>J1514</f>
        <v>0</v>
      </c>
      <c r="K84" s="131"/>
    </row>
    <row r="85" spans="2:11" s="8" customFormat="1" ht="19.9" customHeight="1">
      <c r="B85" s="132"/>
      <c r="C85" s="133"/>
      <c r="D85" s="134" t="s">
        <v>271</v>
      </c>
      <c r="E85" s="135"/>
      <c r="F85" s="135"/>
      <c r="G85" s="135"/>
      <c r="H85" s="135"/>
      <c r="I85" s="136"/>
      <c r="J85" s="137">
        <f>J1515</f>
        <v>0</v>
      </c>
      <c r="K85" s="138"/>
    </row>
    <row r="86" spans="2:11" s="8" customFormat="1" ht="19.9" customHeight="1">
      <c r="B86" s="132"/>
      <c r="C86" s="133"/>
      <c r="D86" s="134" t="s">
        <v>272</v>
      </c>
      <c r="E86" s="135"/>
      <c r="F86" s="135"/>
      <c r="G86" s="135"/>
      <c r="H86" s="135"/>
      <c r="I86" s="136"/>
      <c r="J86" s="137">
        <f>J1517</f>
        <v>0</v>
      </c>
      <c r="K86" s="138"/>
    </row>
    <row r="87" spans="2:11" s="8" customFormat="1" ht="19.9" customHeight="1">
      <c r="B87" s="132"/>
      <c r="C87" s="133"/>
      <c r="D87" s="134" t="s">
        <v>273</v>
      </c>
      <c r="E87" s="135"/>
      <c r="F87" s="135"/>
      <c r="G87" s="135"/>
      <c r="H87" s="135"/>
      <c r="I87" s="136"/>
      <c r="J87" s="137">
        <f>J1519</f>
        <v>0</v>
      </c>
      <c r="K87" s="138"/>
    </row>
    <row r="88" spans="2:11" s="7" customFormat="1" ht="24.95" customHeight="1">
      <c r="B88" s="125"/>
      <c r="C88" s="126"/>
      <c r="D88" s="127" t="s">
        <v>274</v>
      </c>
      <c r="E88" s="128"/>
      <c r="F88" s="128"/>
      <c r="G88" s="128"/>
      <c r="H88" s="128"/>
      <c r="I88" s="129"/>
      <c r="J88" s="130">
        <f>J1522</f>
        <v>0</v>
      </c>
      <c r="K88" s="131"/>
    </row>
    <row r="89" spans="2:11" s="1" customFormat="1" ht="21.75" customHeight="1">
      <c r="B89" s="34"/>
      <c r="C89" s="35"/>
      <c r="D89" s="35"/>
      <c r="E89" s="35"/>
      <c r="F89" s="35"/>
      <c r="G89" s="35"/>
      <c r="H89" s="35"/>
      <c r="I89" s="95"/>
      <c r="J89" s="35"/>
      <c r="K89" s="38"/>
    </row>
    <row r="90" spans="2:11" s="1" customFormat="1" ht="6.95" customHeight="1">
      <c r="B90" s="49"/>
      <c r="C90" s="50"/>
      <c r="D90" s="50"/>
      <c r="E90" s="50"/>
      <c r="F90" s="50"/>
      <c r="G90" s="50"/>
      <c r="H90" s="50"/>
      <c r="I90" s="117"/>
      <c r="J90" s="50"/>
      <c r="K90" s="51"/>
    </row>
    <row r="94" spans="2:12" s="1" customFormat="1" ht="6.95" customHeight="1">
      <c r="B94" s="52"/>
      <c r="C94" s="53"/>
      <c r="D94" s="53"/>
      <c r="E94" s="53"/>
      <c r="F94" s="53"/>
      <c r="G94" s="53"/>
      <c r="H94" s="53"/>
      <c r="I94" s="118"/>
      <c r="J94" s="53"/>
      <c r="K94" s="53"/>
      <c r="L94" s="34"/>
    </row>
    <row r="95" spans="2:12" s="1" customFormat="1" ht="36.95" customHeight="1">
      <c r="B95" s="34"/>
      <c r="C95" s="54" t="s">
        <v>275</v>
      </c>
      <c r="L95" s="34"/>
    </row>
    <row r="96" spans="2:12" s="1" customFormat="1" ht="6.95" customHeight="1">
      <c r="B96" s="34"/>
      <c r="L96" s="34"/>
    </row>
    <row r="97" spans="2:12" s="1" customFormat="1" ht="14.45" customHeight="1">
      <c r="B97" s="34"/>
      <c r="C97" s="56" t="s">
        <v>18</v>
      </c>
      <c r="L97" s="34"/>
    </row>
    <row r="98" spans="2:12" s="1" customFormat="1" ht="22.5" customHeight="1">
      <c r="B98" s="34"/>
      <c r="E98" s="362" t="str">
        <f>E7</f>
        <v>Rekonstrukce objektu celní správy v Náchodě</v>
      </c>
      <c r="F98" s="330"/>
      <c r="G98" s="330"/>
      <c r="H98" s="330"/>
      <c r="L98" s="34"/>
    </row>
    <row r="99" spans="2:12" s="1" customFormat="1" ht="14.45" customHeight="1">
      <c r="B99" s="34"/>
      <c r="C99" s="56" t="s">
        <v>119</v>
      </c>
      <c r="L99" s="34"/>
    </row>
    <row r="100" spans="2:12" s="1" customFormat="1" ht="23.25" customHeight="1">
      <c r="B100" s="34"/>
      <c r="E100" s="355" t="str">
        <f>E9</f>
        <v>1 - SO 01 - Rekonstrukce objektu na p.č. 270</v>
      </c>
      <c r="F100" s="330"/>
      <c r="G100" s="330"/>
      <c r="H100" s="330"/>
      <c r="L100" s="34"/>
    </row>
    <row r="101" spans="2:12" s="1" customFormat="1" ht="6.95" customHeight="1">
      <c r="B101" s="34"/>
      <c r="L101" s="34"/>
    </row>
    <row r="102" spans="2:12" s="1" customFormat="1" ht="18" customHeight="1">
      <c r="B102" s="34"/>
      <c r="C102" s="56" t="s">
        <v>22</v>
      </c>
      <c r="F102" s="139" t="str">
        <f>F12</f>
        <v>Náchod, Kladská 272</v>
      </c>
      <c r="I102" s="140" t="s">
        <v>24</v>
      </c>
      <c r="J102" s="60" t="str">
        <f>IF(J12="","",J12)</f>
        <v>20.04.2016</v>
      </c>
      <c r="L102" s="34"/>
    </row>
    <row r="103" spans="2:12" s="1" customFormat="1" ht="6.95" customHeight="1">
      <c r="B103" s="34"/>
      <c r="L103" s="34"/>
    </row>
    <row r="104" spans="2:12" s="1" customFormat="1" ht="15">
      <c r="B104" s="34"/>
      <c r="C104" s="56" t="s">
        <v>28</v>
      </c>
      <c r="F104" s="139" t="str">
        <f>E15</f>
        <v>ČR - GŘC, Budějovická 1387/7, Praha 4</v>
      </c>
      <c r="I104" s="140" t="s">
        <v>34</v>
      </c>
      <c r="J104" s="139" t="str">
        <f>E21</f>
        <v>TENET spol. s r.o., Horská 64, Trutnov</v>
      </c>
      <c r="L104" s="34"/>
    </row>
    <row r="105" spans="2:12" s="1" customFormat="1" ht="14.45" customHeight="1">
      <c r="B105" s="34"/>
      <c r="C105" s="56" t="s">
        <v>32</v>
      </c>
      <c r="F105" s="139" t="str">
        <f>IF(E18="","",E18)</f>
        <v/>
      </c>
      <c r="L105" s="34"/>
    </row>
    <row r="106" spans="2:12" s="1" customFormat="1" ht="10.35" customHeight="1">
      <c r="B106" s="34"/>
      <c r="L106" s="34"/>
    </row>
    <row r="107" spans="2:20" s="9" customFormat="1" ht="29.25" customHeight="1">
      <c r="B107" s="141"/>
      <c r="C107" s="142" t="s">
        <v>276</v>
      </c>
      <c r="D107" s="143" t="s">
        <v>57</v>
      </c>
      <c r="E107" s="143" t="s">
        <v>53</v>
      </c>
      <c r="F107" s="143" t="s">
        <v>277</v>
      </c>
      <c r="G107" s="143" t="s">
        <v>278</v>
      </c>
      <c r="H107" s="143" t="s">
        <v>279</v>
      </c>
      <c r="I107" s="144" t="s">
        <v>280</v>
      </c>
      <c r="J107" s="143" t="s">
        <v>240</v>
      </c>
      <c r="K107" s="145" t="s">
        <v>281</v>
      </c>
      <c r="L107" s="141"/>
      <c r="M107" s="66" t="s">
        <v>282</v>
      </c>
      <c r="N107" s="67" t="s">
        <v>42</v>
      </c>
      <c r="O107" s="67" t="s">
        <v>283</v>
      </c>
      <c r="P107" s="67" t="s">
        <v>284</v>
      </c>
      <c r="Q107" s="67" t="s">
        <v>285</v>
      </c>
      <c r="R107" s="67" t="s">
        <v>286</v>
      </c>
      <c r="S107" s="67" t="s">
        <v>287</v>
      </c>
      <c r="T107" s="68" t="s">
        <v>288</v>
      </c>
    </row>
    <row r="108" spans="2:63" s="1" customFormat="1" ht="29.25" customHeight="1">
      <c r="B108" s="34"/>
      <c r="C108" s="70" t="s">
        <v>241</v>
      </c>
      <c r="J108" s="146">
        <f>BK108</f>
        <v>0</v>
      </c>
      <c r="L108" s="34"/>
      <c r="M108" s="69"/>
      <c r="N108" s="61"/>
      <c r="O108" s="61"/>
      <c r="P108" s="147">
        <f>P109+P745+P1514+P1522</f>
        <v>0</v>
      </c>
      <c r="Q108" s="61"/>
      <c r="R108" s="147">
        <f>R109+R745+R1514+R1522</f>
        <v>333.9613981113391</v>
      </c>
      <c r="S108" s="61"/>
      <c r="T108" s="148">
        <f>T109+T745+T1514+T1522</f>
        <v>255.31925049999998</v>
      </c>
      <c r="AT108" s="17" t="s">
        <v>71</v>
      </c>
      <c r="AU108" s="17" t="s">
        <v>242</v>
      </c>
      <c r="BK108" s="149">
        <f>BK109+BK745+BK1514+BK1522</f>
        <v>0</v>
      </c>
    </row>
    <row r="109" spans="2:63" s="10" customFormat="1" ht="37.35" customHeight="1">
      <c r="B109" s="150"/>
      <c r="D109" s="151" t="s">
        <v>71</v>
      </c>
      <c r="E109" s="152" t="s">
        <v>289</v>
      </c>
      <c r="F109" s="152" t="s">
        <v>290</v>
      </c>
      <c r="I109" s="153"/>
      <c r="J109" s="154">
        <f>BK109</f>
        <v>0</v>
      </c>
      <c r="L109" s="150"/>
      <c r="M109" s="155"/>
      <c r="N109" s="156"/>
      <c r="O109" s="156"/>
      <c r="P109" s="157">
        <f>P110+P132+P140+P247+P575+P733+P743</f>
        <v>0</v>
      </c>
      <c r="Q109" s="156"/>
      <c r="R109" s="157">
        <f>R110+R132+R140+R247+R575+R733+R743</f>
        <v>242.12178105528494</v>
      </c>
      <c r="S109" s="156"/>
      <c r="T109" s="158">
        <f>T110+T132+T140+T247+T575+T733+T743</f>
        <v>240.667849</v>
      </c>
      <c r="AR109" s="151" t="s">
        <v>9</v>
      </c>
      <c r="AT109" s="159" t="s">
        <v>71</v>
      </c>
      <c r="AU109" s="159" t="s">
        <v>72</v>
      </c>
      <c r="AY109" s="151" t="s">
        <v>291</v>
      </c>
      <c r="BK109" s="160">
        <f>BK110+BK132+BK140+BK247+BK575+BK733+BK743</f>
        <v>0</v>
      </c>
    </row>
    <row r="110" spans="2:63" s="10" customFormat="1" ht="19.9" customHeight="1">
      <c r="B110" s="150"/>
      <c r="D110" s="161" t="s">
        <v>71</v>
      </c>
      <c r="E110" s="162" t="s">
        <v>9</v>
      </c>
      <c r="F110" s="162" t="s">
        <v>292</v>
      </c>
      <c r="I110" s="153"/>
      <c r="J110" s="163">
        <f>BK110</f>
        <v>0</v>
      </c>
      <c r="L110" s="150"/>
      <c r="M110" s="155"/>
      <c r="N110" s="156"/>
      <c r="O110" s="156"/>
      <c r="P110" s="157">
        <f>SUM(P111:P131)</f>
        <v>0</v>
      </c>
      <c r="Q110" s="156"/>
      <c r="R110" s="157">
        <f>SUM(R111:R131)</f>
        <v>0</v>
      </c>
      <c r="S110" s="156"/>
      <c r="T110" s="158">
        <f>SUM(T111:T131)</f>
        <v>0</v>
      </c>
      <c r="AR110" s="151" t="s">
        <v>9</v>
      </c>
      <c r="AT110" s="159" t="s">
        <v>71</v>
      </c>
      <c r="AU110" s="159" t="s">
        <v>9</v>
      </c>
      <c r="AY110" s="151" t="s">
        <v>291</v>
      </c>
      <c r="BK110" s="160">
        <f>SUM(BK111:BK131)</f>
        <v>0</v>
      </c>
    </row>
    <row r="111" spans="2:65" s="1" customFormat="1" ht="22.5" customHeight="1">
      <c r="B111" s="164"/>
      <c r="C111" s="165" t="s">
        <v>9</v>
      </c>
      <c r="D111" s="165" t="s">
        <v>293</v>
      </c>
      <c r="E111" s="166" t="s">
        <v>294</v>
      </c>
      <c r="F111" s="167" t="s">
        <v>295</v>
      </c>
      <c r="G111" s="168" t="s">
        <v>296</v>
      </c>
      <c r="H111" s="169">
        <v>8</v>
      </c>
      <c r="I111" s="170"/>
      <c r="J111" s="171">
        <f>ROUND(I111*H111,0)</f>
        <v>0</v>
      </c>
      <c r="K111" s="167" t="s">
        <v>297</v>
      </c>
      <c r="L111" s="34"/>
      <c r="M111" s="172" t="s">
        <v>3</v>
      </c>
      <c r="N111" s="173" t="s">
        <v>43</v>
      </c>
      <c r="O111" s="35"/>
      <c r="P111" s="174">
        <f>O111*H111</f>
        <v>0</v>
      </c>
      <c r="Q111" s="174">
        <v>0</v>
      </c>
      <c r="R111" s="174">
        <f>Q111*H111</f>
        <v>0</v>
      </c>
      <c r="S111" s="174">
        <v>0</v>
      </c>
      <c r="T111" s="175">
        <f>S111*H111</f>
        <v>0</v>
      </c>
      <c r="AR111" s="17" t="s">
        <v>85</v>
      </c>
      <c r="AT111" s="17" t="s">
        <v>293</v>
      </c>
      <c r="AU111" s="17" t="s">
        <v>79</v>
      </c>
      <c r="AY111" s="17" t="s">
        <v>291</v>
      </c>
      <c r="BE111" s="176">
        <f>IF(N111="základní",J111,0)</f>
        <v>0</v>
      </c>
      <c r="BF111" s="176">
        <f>IF(N111="snížená",J111,0)</f>
        <v>0</v>
      </c>
      <c r="BG111" s="176">
        <f>IF(N111="zákl. přenesená",J111,0)</f>
        <v>0</v>
      </c>
      <c r="BH111" s="176">
        <f>IF(N111="sníž. přenesená",J111,0)</f>
        <v>0</v>
      </c>
      <c r="BI111" s="176">
        <f>IF(N111="nulová",J111,0)</f>
        <v>0</v>
      </c>
      <c r="BJ111" s="17" t="s">
        <v>9</v>
      </c>
      <c r="BK111" s="176">
        <f>ROUND(I111*H111,0)</f>
        <v>0</v>
      </c>
      <c r="BL111" s="17" t="s">
        <v>85</v>
      </c>
      <c r="BM111" s="17" t="s">
        <v>298</v>
      </c>
    </row>
    <row r="112" spans="2:51" s="11" customFormat="1" ht="13.5">
      <c r="B112" s="177"/>
      <c r="D112" s="178" t="s">
        <v>299</v>
      </c>
      <c r="E112" s="179" t="s">
        <v>3</v>
      </c>
      <c r="F112" s="180" t="s">
        <v>300</v>
      </c>
      <c r="H112" s="181">
        <v>8</v>
      </c>
      <c r="I112" s="182"/>
      <c r="L112" s="177"/>
      <c r="M112" s="183"/>
      <c r="N112" s="184"/>
      <c r="O112" s="184"/>
      <c r="P112" s="184"/>
      <c r="Q112" s="184"/>
      <c r="R112" s="184"/>
      <c r="S112" s="184"/>
      <c r="T112" s="185"/>
      <c r="AT112" s="179" t="s">
        <v>299</v>
      </c>
      <c r="AU112" s="179" t="s">
        <v>79</v>
      </c>
      <c r="AV112" s="11" t="s">
        <v>79</v>
      </c>
      <c r="AW112" s="11" t="s">
        <v>36</v>
      </c>
      <c r="AX112" s="11" t="s">
        <v>72</v>
      </c>
      <c r="AY112" s="179" t="s">
        <v>291</v>
      </c>
    </row>
    <row r="113" spans="2:51" s="12" customFormat="1" ht="13.5">
      <c r="B113" s="186"/>
      <c r="D113" s="187" t="s">
        <v>299</v>
      </c>
      <c r="E113" s="188" t="s">
        <v>114</v>
      </c>
      <c r="F113" s="189" t="s">
        <v>301</v>
      </c>
      <c r="H113" s="190">
        <v>8</v>
      </c>
      <c r="I113" s="191"/>
      <c r="L113" s="186"/>
      <c r="M113" s="192"/>
      <c r="N113" s="193"/>
      <c r="O113" s="193"/>
      <c r="P113" s="193"/>
      <c r="Q113" s="193"/>
      <c r="R113" s="193"/>
      <c r="S113" s="193"/>
      <c r="T113" s="194"/>
      <c r="AT113" s="195" t="s">
        <v>299</v>
      </c>
      <c r="AU113" s="195" t="s">
        <v>79</v>
      </c>
      <c r="AV113" s="12" t="s">
        <v>82</v>
      </c>
      <c r="AW113" s="12" t="s">
        <v>36</v>
      </c>
      <c r="AX113" s="12" t="s">
        <v>9</v>
      </c>
      <c r="AY113" s="195" t="s">
        <v>291</v>
      </c>
    </row>
    <row r="114" spans="2:65" s="1" customFormat="1" ht="22.5" customHeight="1">
      <c r="B114" s="164"/>
      <c r="C114" s="165" t="s">
        <v>79</v>
      </c>
      <c r="D114" s="165" t="s">
        <v>293</v>
      </c>
      <c r="E114" s="166" t="s">
        <v>302</v>
      </c>
      <c r="F114" s="167" t="s">
        <v>303</v>
      </c>
      <c r="G114" s="168" t="s">
        <v>296</v>
      </c>
      <c r="H114" s="169">
        <v>8</v>
      </c>
      <c r="I114" s="170"/>
      <c r="J114" s="171">
        <f>ROUND(I114*H114,0)</f>
        <v>0</v>
      </c>
      <c r="K114" s="167" t="s">
        <v>297</v>
      </c>
      <c r="L114" s="34"/>
      <c r="M114" s="172" t="s">
        <v>3</v>
      </c>
      <c r="N114" s="173" t="s">
        <v>43</v>
      </c>
      <c r="O114" s="35"/>
      <c r="P114" s="174">
        <f>O114*H114</f>
        <v>0</v>
      </c>
      <c r="Q114" s="174">
        <v>0</v>
      </c>
      <c r="R114" s="174">
        <f>Q114*H114</f>
        <v>0</v>
      </c>
      <c r="S114" s="174">
        <v>0</v>
      </c>
      <c r="T114" s="175">
        <f>S114*H114</f>
        <v>0</v>
      </c>
      <c r="AR114" s="17" t="s">
        <v>85</v>
      </c>
      <c r="AT114" s="17" t="s">
        <v>293</v>
      </c>
      <c r="AU114" s="17" t="s">
        <v>79</v>
      </c>
      <c r="AY114" s="17" t="s">
        <v>291</v>
      </c>
      <c r="BE114" s="176">
        <f>IF(N114="základní",J114,0)</f>
        <v>0</v>
      </c>
      <c r="BF114" s="176">
        <f>IF(N114="snížená",J114,0)</f>
        <v>0</v>
      </c>
      <c r="BG114" s="176">
        <f>IF(N114="zákl. přenesená",J114,0)</f>
        <v>0</v>
      </c>
      <c r="BH114" s="176">
        <f>IF(N114="sníž. přenesená",J114,0)</f>
        <v>0</v>
      </c>
      <c r="BI114" s="176">
        <f>IF(N114="nulová",J114,0)</f>
        <v>0</v>
      </c>
      <c r="BJ114" s="17" t="s">
        <v>9</v>
      </c>
      <c r="BK114" s="176">
        <f>ROUND(I114*H114,0)</f>
        <v>0</v>
      </c>
      <c r="BL114" s="17" t="s">
        <v>85</v>
      </c>
      <c r="BM114" s="17" t="s">
        <v>304</v>
      </c>
    </row>
    <row r="115" spans="2:51" s="11" customFormat="1" ht="13.5">
      <c r="B115" s="177"/>
      <c r="D115" s="187" t="s">
        <v>299</v>
      </c>
      <c r="E115" s="196" t="s">
        <v>3</v>
      </c>
      <c r="F115" s="197" t="s">
        <v>114</v>
      </c>
      <c r="H115" s="198">
        <v>8</v>
      </c>
      <c r="I115" s="182"/>
      <c r="L115" s="177"/>
      <c r="M115" s="183"/>
      <c r="N115" s="184"/>
      <c r="O115" s="184"/>
      <c r="P115" s="184"/>
      <c r="Q115" s="184"/>
      <c r="R115" s="184"/>
      <c r="S115" s="184"/>
      <c r="T115" s="185"/>
      <c r="AT115" s="179" t="s">
        <v>299</v>
      </c>
      <c r="AU115" s="179" t="s">
        <v>79</v>
      </c>
      <c r="AV115" s="11" t="s">
        <v>79</v>
      </c>
      <c r="AW115" s="11" t="s">
        <v>36</v>
      </c>
      <c r="AX115" s="11" t="s">
        <v>9</v>
      </c>
      <c r="AY115" s="179" t="s">
        <v>291</v>
      </c>
    </row>
    <row r="116" spans="2:65" s="1" customFormat="1" ht="22.5" customHeight="1">
      <c r="B116" s="164"/>
      <c r="C116" s="165" t="s">
        <v>82</v>
      </c>
      <c r="D116" s="165" t="s">
        <v>293</v>
      </c>
      <c r="E116" s="166" t="s">
        <v>305</v>
      </c>
      <c r="F116" s="167" t="s">
        <v>306</v>
      </c>
      <c r="G116" s="168" t="s">
        <v>296</v>
      </c>
      <c r="H116" s="169">
        <v>100.8</v>
      </c>
      <c r="I116" s="170"/>
      <c r="J116" s="171">
        <f>ROUND(I116*H116,0)</f>
        <v>0</v>
      </c>
      <c r="K116" s="167" t="s">
        <v>297</v>
      </c>
      <c r="L116" s="34"/>
      <c r="M116" s="172" t="s">
        <v>3</v>
      </c>
      <c r="N116" s="173" t="s">
        <v>43</v>
      </c>
      <c r="O116" s="35"/>
      <c r="P116" s="174">
        <f>O116*H116</f>
        <v>0</v>
      </c>
      <c r="Q116" s="174">
        <v>0</v>
      </c>
      <c r="R116" s="174">
        <f>Q116*H116</f>
        <v>0</v>
      </c>
      <c r="S116" s="174">
        <v>0</v>
      </c>
      <c r="T116" s="175">
        <f>S116*H116</f>
        <v>0</v>
      </c>
      <c r="AR116" s="17" t="s">
        <v>85</v>
      </c>
      <c r="AT116" s="17" t="s">
        <v>293</v>
      </c>
      <c r="AU116" s="17" t="s">
        <v>79</v>
      </c>
      <c r="AY116" s="17" t="s">
        <v>291</v>
      </c>
      <c r="BE116" s="176">
        <f>IF(N116="základní",J116,0)</f>
        <v>0</v>
      </c>
      <c r="BF116" s="176">
        <f>IF(N116="snížená",J116,0)</f>
        <v>0</v>
      </c>
      <c r="BG116" s="176">
        <f>IF(N116="zákl. přenesená",J116,0)</f>
        <v>0</v>
      </c>
      <c r="BH116" s="176">
        <f>IF(N116="sníž. přenesená",J116,0)</f>
        <v>0</v>
      </c>
      <c r="BI116" s="176">
        <f>IF(N116="nulová",J116,0)</f>
        <v>0</v>
      </c>
      <c r="BJ116" s="17" t="s">
        <v>9</v>
      </c>
      <c r="BK116" s="176">
        <f>ROUND(I116*H116,0)</f>
        <v>0</v>
      </c>
      <c r="BL116" s="17" t="s">
        <v>85</v>
      </c>
      <c r="BM116" s="17" t="s">
        <v>307</v>
      </c>
    </row>
    <row r="117" spans="2:51" s="11" customFormat="1" ht="13.5">
      <c r="B117" s="177"/>
      <c r="D117" s="178" t="s">
        <v>299</v>
      </c>
      <c r="E117" s="179" t="s">
        <v>3</v>
      </c>
      <c r="F117" s="180" t="s">
        <v>308</v>
      </c>
      <c r="H117" s="181">
        <v>91.8</v>
      </c>
      <c r="I117" s="182"/>
      <c r="L117" s="177"/>
      <c r="M117" s="183"/>
      <c r="N117" s="184"/>
      <c r="O117" s="184"/>
      <c r="P117" s="184"/>
      <c r="Q117" s="184"/>
      <c r="R117" s="184"/>
      <c r="S117" s="184"/>
      <c r="T117" s="185"/>
      <c r="AT117" s="179" t="s">
        <v>299</v>
      </c>
      <c r="AU117" s="179" t="s">
        <v>79</v>
      </c>
      <c r="AV117" s="11" t="s">
        <v>79</v>
      </c>
      <c r="AW117" s="11" t="s">
        <v>36</v>
      </c>
      <c r="AX117" s="11" t="s">
        <v>72</v>
      </c>
      <c r="AY117" s="179" t="s">
        <v>291</v>
      </c>
    </row>
    <row r="118" spans="2:51" s="11" customFormat="1" ht="13.5">
      <c r="B118" s="177"/>
      <c r="D118" s="178" t="s">
        <v>299</v>
      </c>
      <c r="E118" s="179" t="s">
        <v>3</v>
      </c>
      <c r="F118" s="180" t="s">
        <v>309</v>
      </c>
      <c r="H118" s="181">
        <v>9</v>
      </c>
      <c r="I118" s="182"/>
      <c r="L118" s="177"/>
      <c r="M118" s="183"/>
      <c r="N118" s="184"/>
      <c r="O118" s="184"/>
      <c r="P118" s="184"/>
      <c r="Q118" s="184"/>
      <c r="R118" s="184"/>
      <c r="S118" s="184"/>
      <c r="T118" s="185"/>
      <c r="AT118" s="179" t="s">
        <v>299</v>
      </c>
      <c r="AU118" s="179" t="s">
        <v>79</v>
      </c>
      <c r="AV118" s="11" t="s">
        <v>79</v>
      </c>
      <c r="AW118" s="11" t="s">
        <v>36</v>
      </c>
      <c r="AX118" s="11" t="s">
        <v>72</v>
      </c>
      <c r="AY118" s="179" t="s">
        <v>291</v>
      </c>
    </row>
    <row r="119" spans="2:51" s="12" customFormat="1" ht="13.5">
      <c r="B119" s="186"/>
      <c r="D119" s="187" t="s">
        <v>299</v>
      </c>
      <c r="E119" s="188" t="s">
        <v>108</v>
      </c>
      <c r="F119" s="189" t="s">
        <v>301</v>
      </c>
      <c r="H119" s="190">
        <v>100.8</v>
      </c>
      <c r="I119" s="191"/>
      <c r="L119" s="186"/>
      <c r="M119" s="192"/>
      <c r="N119" s="193"/>
      <c r="O119" s="193"/>
      <c r="P119" s="193"/>
      <c r="Q119" s="193"/>
      <c r="R119" s="193"/>
      <c r="S119" s="193"/>
      <c r="T119" s="194"/>
      <c r="AT119" s="195" t="s">
        <v>299</v>
      </c>
      <c r="AU119" s="195" t="s">
        <v>79</v>
      </c>
      <c r="AV119" s="12" t="s">
        <v>82</v>
      </c>
      <c r="AW119" s="12" t="s">
        <v>36</v>
      </c>
      <c r="AX119" s="12" t="s">
        <v>9</v>
      </c>
      <c r="AY119" s="195" t="s">
        <v>291</v>
      </c>
    </row>
    <row r="120" spans="2:65" s="1" customFormat="1" ht="22.5" customHeight="1">
      <c r="B120" s="164"/>
      <c r="C120" s="165" t="s">
        <v>85</v>
      </c>
      <c r="D120" s="165" t="s">
        <v>293</v>
      </c>
      <c r="E120" s="166" t="s">
        <v>310</v>
      </c>
      <c r="F120" s="167" t="s">
        <v>311</v>
      </c>
      <c r="G120" s="168" t="s">
        <v>296</v>
      </c>
      <c r="H120" s="169">
        <v>100.8</v>
      </c>
      <c r="I120" s="170"/>
      <c r="J120" s="171">
        <f>ROUND(I120*H120,0)</f>
        <v>0</v>
      </c>
      <c r="K120" s="167" t="s">
        <v>297</v>
      </c>
      <c r="L120" s="34"/>
      <c r="M120" s="172" t="s">
        <v>3</v>
      </c>
      <c r="N120" s="173" t="s">
        <v>43</v>
      </c>
      <c r="O120" s="35"/>
      <c r="P120" s="174">
        <f>O120*H120</f>
        <v>0</v>
      </c>
      <c r="Q120" s="174">
        <v>0</v>
      </c>
      <c r="R120" s="174">
        <f>Q120*H120</f>
        <v>0</v>
      </c>
      <c r="S120" s="174">
        <v>0</v>
      </c>
      <c r="T120" s="175">
        <f>S120*H120</f>
        <v>0</v>
      </c>
      <c r="AR120" s="17" t="s">
        <v>85</v>
      </c>
      <c r="AT120" s="17" t="s">
        <v>293</v>
      </c>
      <c r="AU120" s="17" t="s">
        <v>79</v>
      </c>
      <c r="AY120" s="17" t="s">
        <v>291</v>
      </c>
      <c r="BE120" s="176">
        <f>IF(N120="základní",J120,0)</f>
        <v>0</v>
      </c>
      <c r="BF120" s="176">
        <f>IF(N120="snížená",J120,0)</f>
        <v>0</v>
      </c>
      <c r="BG120" s="176">
        <f>IF(N120="zákl. přenesená",J120,0)</f>
        <v>0</v>
      </c>
      <c r="BH120" s="176">
        <f>IF(N120="sníž. přenesená",J120,0)</f>
        <v>0</v>
      </c>
      <c r="BI120" s="176">
        <f>IF(N120="nulová",J120,0)</f>
        <v>0</v>
      </c>
      <c r="BJ120" s="17" t="s">
        <v>9</v>
      </c>
      <c r="BK120" s="176">
        <f>ROUND(I120*H120,0)</f>
        <v>0</v>
      </c>
      <c r="BL120" s="17" t="s">
        <v>85</v>
      </c>
      <c r="BM120" s="17" t="s">
        <v>312</v>
      </c>
    </row>
    <row r="121" spans="2:51" s="11" customFormat="1" ht="13.5">
      <c r="B121" s="177"/>
      <c r="D121" s="187" t="s">
        <v>299</v>
      </c>
      <c r="E121" s="196" t="s">
        <v>3</v>
      </c>
      <c r="F121" s="197" t="s">
        <v>108</v>
      </c>
      <c r="H121" s="198">
        <v>100.8</v>
      </c>
      <c r="I121" s="182"/>
      <c r="L121" s="177"/>
      <c r="M121" s="183"/>
      <c r="N121" s="184"/>
      <c r="O121" s="184"/>
      <c r="P121" s="184"/>
      <c r="Q121" s="184"/>
      <c r="R121" s="184"/>
      <c r="S121" s="184"/>
      <c r="T121" s="185"/>
      <c r="AT121" s="179" t="s">
        <v>299</v>
      </c>
      <c r="AU121" s="179" t="s">
        <v>79</v>
      </c>
      <c r="AV121" s="11" t="s">
        <v>79</v>
      </c>
      <c r="AW121" s="11" t="s">
        <v>36</v>
      </c>
      <c r="AX121" s="11" t="s">
        <v>9</v>
      </c>
      <c r="AY121" s="179" t="s">
        <v>291</v>
      </c>
    </row>
    <row r="122" spans="2:65" s="1" customFormat="1" ht="22.5" customHeight="1">
      <c r="B122" s="164"/>
      <c r="C122" s="165" t="s">
        <v>88</v>
      </c>
      <c r="D122" s="165" t="s">
        <v>293</v>
      </c>
      <c r="E122" s="166" t="s">
        <v>313</v>
      </c>
      <c r="F122" s="167" t="s">
        <v>314</v>
      </c>
      <c r="G122" s="168" t="s">
        <v>296</v>
      </c>
      <c r="H122" s="169">
        <v>100.8</v>
      </c>
      <c r="I122" s="170"/>
      <c r="J122" s="171">
        <f>ROUND(I122*H122,0)</f>
        <v>0</v>
      </c>
      <c r="K122" s="167" t="s">
        <v>297</v>
      </c>
      <c r="L122" s="34"/>
      <c r="M122" s="172" t="s">
        <v>3</v>
      </c>
      <c r="N122" s="173" t="s">
        <v>43</v>
      </c>
      <c r="O122" s="35"/>
      <c r="P122" s="174">
        <f>O122*H122</f>
        <v>0</v>
      </c>
      <c r="Q122" s="174">
        <v>0</v>
      </c>
      <c r="R122" s="174">
        <f>Q122*H122</f>
        <v>0</v>
      </c>
      <c r="S122" s="174">
        <v>0</v>
      </c>
      <c r="T122" s="175">
        <f>S122*H122</f>
        <v>0</v>
      </c>
      <c r="AR122" s="17" t="s">
        <v>85</v>
      </c>
      <c r="AT122" s="17" t="s">
        <v>293</v>
      </c>
      <c r="AU122" s="17" t="s">
        <v>79</v>
      </c>
      <c r="AY122" s="17" t="s">
        <v>291</v>
      </c>
      <c r="BE122" s="176">
        <f>IF(N122="základní",J122,0)</f>
        <v>0</v>
      </c>
      <c r="BF122" s="176">
        <f>IF(N122="snížená",J122,0)</f>
        <v>0</v>
      </c>
      <c r="BG122" s="176">
        <f>IF(N122="zákl. přenesená",J122,0)</f>
        <v>0</v>
      </c>
      <c r="BH122" s="176">
        <f>IF(N122="sníž. přenesená",J122,0)</f>
        <v>0</v>
      </c>
      <c r="BI122" s="176">
        <f>IF(N122="nulová",J122,0)</f>
        <v>0</v>
      </c>
      <c r="BJ122" s="17" t="s">
        <v>9</v>
      </c>
      <c r="BK122" s="176">
        <f>ROUND(I122*H122,0)</f>
        <v>0</v>
      </c>
      <c r="BL122" s="17" t="s">
        <v>85</v>
      </c>
      <c r="BM122" s="17" t="s">
        <v>315</v>
      </c>
    </row>
    <row r="123" spans="2:51" s="11" customFormat="1" ht="13.5">
      <c r="B123" s="177"/>
      <c r="D123" s="187" t="s">
        <v>299</v>
      </c>
      <c r="E123" s="196" t="s">
        <v>3</v>
      </c>
      <c r="F123" s="197" t="s">
        <v>108</v>
      </c>
      <c r="H123" s="198">
        <v>100.8</v>
      </c>
      <c r="I123" s="182"/>
      <c r="L123" s="177"/>
      <c r="M123" s="183"/>
      <c r="N123" s="184"/>
      <c r="O123" s="184"/>
      <c r="P123" s="184"/>
      <c r="Q123" s="184"/>
      <c r="R123" s="184"/>
      <c r="S123" s="184"/>
      <c r="T123" s="185"/>
      <c r="AT123" s="179" t="s">
        <v>299</v>
      </c>
      <c r="AU123" s="179" t="s">
        <v>79</v>
      </c>
      <c r="AV123" s="11" t="s">
        <v>79</v>
      </c>
      <c r="AW123" s="11" t="s">
        <v>36</v>
      </c>
      <c r="AX123" s="11" t="s">
        <v>9</v>
      </c>
      <c r="AY123" s="179" t="s">
        <v>291</v>
      </c>
    </row>
    <row r="124" spans="2:65" s="1" customFormat="1" ht="22.5" customHeight="1">
      <c r="B124" s="164"/>
      <c r="C124" s="165" t="s">
        <v>91</v>
      </c>
      <c r="D124" s="165" t="s">
        <v>293</v>
      </c>
      <c r="E124" s="166" t="s">
        <v>316</v>
      </c>
      <c r="F124" s="167" t="s">
        <v>317</v>
      </c>
      <c r="G124" s="168" t="s">
        <v>296</v>
      </c>
      <c r="H124" s="169">
        <v>8</v>
      </c>
      <c r="I124" s="170"/>
      <c r="J124" s="171">
        <f>ROUND(I124*H124,0)</f>
        <v>0</v>
      </c>
      <c r="K124" s="167" t="s">
        <v>297</v>
      </c>
      <c r="L124" s="34"/>
      <c r="M124" s="172" t="s">
        <v>3</v>
      </c>
      <c r="N124" s="173" t="s">
        <v>43</v>
      </c>
      <c r="O124" s="35"/>
      <c r="P124" s="174">
        <f>O124*H124</f>
        <v>0</v>
      </c>
      <c r="Q124" s="174">
        <v>0</v>
      </c>
      <c r="R124" s="174">
        <f>Q124*H124</f>
        <v>0</v>
      </c>
      <c r="S124" s="174">
        <v>0</v>
      </c>
      <c r="T124" s="175">
        <f>S124*H124</f>
        <v>0</v>
      </c>
      <c r="AR124" s="17" t="s">
        <v>85</v>
      </c>
      <c r="AT124" s="17" t="s">
        <v>293</v>
      </c>
      <c r="AU124" s="17" t="s">
        <v>79</v>
      </c>
      <c r="AY124" s="17" t="s">
        <v>291</v>
      </c>
      <c r="BE124" s="176">
        <f>IF(N124="základní",J124,0)</f>
        <v>0</v>
      </c>
      <c r="BF124" s="176">
        <f>IF(N124="snížená",J124,0)</f>
        <v>0</v>
      </c>
      <c r="BG124" s="176">
        <f>IF(N124="zákl. přenesená",J124,0)</f>
        <v>0</v>
      </c>
      <c r="BH124" s="176">
        <f>IF(N124="sníž. přenesená",J124,0)</f>
        <v>0</v>
      </c>
      <c r="BI124" s="176">
        <f>IF(N124="nulová",J124,0)</f>
        <v>0</v>
      </c>
      <c r="BJ124" s="17" t="s">
        <v>9</v>
      </c>
      <c r="BK124" s="176">
        <f>ROUND(I124*H124,0)</f>
        <v>0</v>
      </c>
      <c r="BL124" s="17" t="s">
        <v>85</v>
      </c>
      <c r="BM124" s="17" t="s">
        <v>318</v>
      </c>
    </row>
    <row r="125" spans="2:51" s="11" customFormat="1" ht="13.5">
      <c r="B125" s="177"/>
      <c r="D125" s="187" t="s">
        <v>299</v>
      </c>
      <c r="E125" s="196" t="s">
        <v>3</v>
      </c>
      <c r="F125" s="197" t="s">
        <v>114</v>
      </c>
      <c r="H125" s="198">
        <v>8</v>
      </c>
      <c r="I125" s="182"/>
      <c r="L125" s="177"/>
      <c r="M125" s="183"/>
      <c r="N125" s="184"/>
      <c r="O125" s="184"/>
      <c r="P125" s="184"/>
      <c r="Q125" s="184"/>
      <c r="R125" s="184"/>
      <c r="S125" s="184"/>
      <c r="T125" s="185"/>
      <c r="AT125" s="179" t="s">
        <v>299</v>
      </c>
      <c r="AU125" s="179" t="s">
        <v>79</v>
      </c>
      <c r="AV125" s="11" t="s">
        <v>79</v>
      </c>
      <c r="AW125" s="11" t="s">
        <v>36</v>
      </c>
      <c r="AX125" s="11" t="s">
        <v>9</v>
      </c>
      <c r="AY125" s="179" t="s">
        <v>291</v>
      </c>
    </row>
    <row r="126" spans="2:65" s="1" customFormat="1" ht="22.5" customHeight="1">
      <c r="B126" s="164"/>
      <c r="C126" s="165" t="s">
        <v>94</v>
      </c>
      <c r="D126" s="165" t="s">
        <v>293</v>
      </c>
      <c r="E126" s="166" t="s">
        <v>319</v>
      </c>
      <c r="F126" s="167" t="s">
        <v>320</v>
      </c>
      <c r="G126" s="168" t="s">
        <v>296</v>
      </c>
      <c r="H126" s="169">
        <v>8</v>
      </c>
      <c r="I126" s="170"/>
      <c r="J126" s="171">
        <f>ROUND(I126*H126,0)</f>
        <v>0</v>
      </c>
      <c r="K126" s="167" t="s">
        <v>297</v>
      </c>
      <c r="L126" s="34"/>
      <c r="M126" s="172" t="s">
        <v>3</v>
      </c>
      <c r="N126" s="173" t="s">
        <v>43</v>
      </c>
      <c r="O126" s="35"/>
      <c r="P126" s="174">
        <f>O126*H126</f>
        <v>0</v>
      </c>
      <c r="Q126" s="174">
        <v>0</v>
      </c>
      <c r="R126" s="174">
        <f>Q126*H126</f>
        <v>0</v>
      </c>
      <c r="S126" s="174">
        <v>0</v>
      </c>
      <c r="T126" s="175">
        <f>S126*H126</f>
        <v>0</v>
      </c>
      <c r="AR126" s="17" t="s">
        <v>85</v>
      </c>
      <c r="AT126" s="17" t="s">
        <v>293</v>
      </c>
      <c r="AU126" s="17" t="s">
        <v>79</v>
      </c>
      <c r="AY126" s="17" t="s">
        <v>291</v>
      </c>
      <c r="BE126" s="176">
        <f>IF(N126="základní",J126,0)</f>
        <v>0</v>
      </c>
      <c r="BF126" s="176">
        <f>IF(N126="snížená",J126,0)</f>
        <v>0</v>
      </c>
      <c r="BG126" s="176">
        <f>IF(N126="zákl. přenesená",J126,0)</f>
        <v>0</v>
      </c>
      <c r="BH126" s="176">
        <f>IF(N126="sníž. přenesená",J126,0)</f>
        <v>0</v>
      </c>
      <c r="BI126" s="176">
        <f>IF(N126="nulová",J126,0)</f>
        <v>0</v>
      </c>
      <c r="BJ126" s="17" t="s">
        <v>9</v>
      </c>
      <c r="BK126" s="176">
        <f>ROUND(I126*H126,0)</f>
        <v>0</v>
      </c>
      <c r="BL126" s="17" t="s">
        <v>85</v>
      </c>
      <c r="BM126" s="17" t="s">
        <v>321</v>
      </c>
    </row>
    <row r="127" spans="2:51" s="11" customFormat="1" ht="13.5">
      <c r="B127" s="177"/>
      <c r="D127" s="187" t="s">
        <v>299</v>
      </c>
      <c r="E127" s="196" t="s">
        <v>3</v>
      </c>
      <c r="F127" s="197" t="s">
        <v>114</v>
      </c>
      <c r="H127" s="198">
        <v>8</v>
      </c>
      <c r="I127" s="182"/>
      <c r="L127" s="177"/>
      <c r="M127" s="183"/>
      <c r="N127" s="184"/>
      <c r="O127" s="184"/>
      <c r="P127" s="184"/>
      <c r="Q127" s="184"/>
      <c r="R127" s="184"/>
      <c r="S127" s="184"/>
      <c r="T127" s="185"/>
      <c r="AT127" s="179" t="s">
        <v>299</v>
      </c>
      <c r="AU127" s="179" t="s">
        <v>79</v>
      </c>
      <c r="AV127" s="11" t="s">
        <v>79</v>
      </c>
      <c r="AW127" s="11" t="s">
        <v>36</v>
      </c>
      <c r="AX127" s="11" t="s">
        <v>9</v>
      </c>
      <c r="AY127" s="179" t="s">
        <v>291</v>
      </c>
    </row>
    <row r="128" spans="2:65" s="1" customFormat="1" ht="22.5" customHeight="1">
      <c r="B128" s="164"/>
      <c r="C128" s="165" t="s">
        <v>97</v>
      </c>
      <c r="D128" s="165" t="s">
        <v>293</v>
      </c>
      <c r="E128" s="166" t="s">
        <v>322</v>
      </c>
      <c r="F128" s="167" t="s">
        <v>323</v>
      </c>
      <c r="G128" s="168" t="s">
        <v>296</v>
      </c>
      <c r="H128" s="169">
        <v>8</v>
      </c>
      <c r="I128" s="170"/>
      <c r="J128" s="171">
        <f>ROUND(I128*H128,0)</f>
        <v>0</v>
      </c>
      <c r="K128" s="167" t="s">
        <v>3</v>
      </c>
      <c r="L128" s="34"/>
      <c r="M128" s="172" t="s">
        <v>3</v>
      </c>
      <c r="N128" s="173" t="s">
        <v>43</v>
      </c>
      <c r="O128" s="35"/>
      <c r="P128" s="174">
        <f>O128*H128</f>
        <v>0</v>
      </c>
      <c r="Q128" s="174">
        <v>0</v>
      </c>
      <c r="R128" s="174">
        <f>Q128*H128</f>
        <v>0</v>
      </c>
      <c r="S128" s="174">
        <v>0</v>
      </c>
      <c r="T128" s="175">
        <f>S128*H128</f>
        <v>0</v>
      </c>
      <c r="AR128" s="17" t="s">
        <v>85</v>
      </c>
      <c r="AT128" s="17" t="s">
        <v>293</v>
      </c>
      <c r="AU128" s="17" t="s">
        <v>79</v>
      </c>
      <c r="AY128" s="17" t="s">
        <v>291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7" t="s">
        <v>9</v>
      </c>
      <c r="BK128" s="176">
        <f>ROUND(I128*H128,0)</f>
        <v>0</v>
      </c>
      <c r="BL128" s="17" t="s">
        <v>85</v>
      </c>
      <c r="BM128" s="17" t="s">
        <v>324</v>
      </c>
    </row>
    <row r="129" spans="2:51" s="11" customFormat="1" ht="13.5">
      <c r="B129" s="177"/>
      <c r="D129" s="187" t="s">
        <v>299</v>
      </c>
      <c r="E129" s="196" t="s">
        <v>3</v>
      </c>
      <c r="F129" s="197" t="s">
        <v>114</v>
      </c>
      <c r="H129" s="198">
        <v>8</v>
      </c>
      <c r="I129" s="182"/>
      <c r="L129" s="177"/>
      <c r="M129" s="183"/>
      <c r="N129" s="184"/>
      <c r="O129" s="184"/>
      <c r="P129" s="184"/>
      <c r="Q129" s="184"/>
      <c r="R129" s="184"/>
      <c r="S129" s="184"/>
      <c r="T129" s="185"/>
      <c r="AT129" s="179" t="s">
        <v>299</v>
      </c>
      <c r="AU129" s="179" t="s">
        <v>79</v>
      </c>
      <c r="AV129" s="11" t="s">
        <v>79</v>
      </c>
      <c r="AW129" s="11" t="s">
        <v>36</v>
      </c>
      <c r="AX129" s="11" t="s">
        <v>9</v>
      </c>
      <c r="AY129" s="179" t="s">
        <v>291</v>
      </c>
    </row>
    <row r="130" spans="2:65" s="1" customFormat="1" ht="22.5" customHeight="1">
      <c r="B130" s="164"/>
      <c r="C130" s="165" t="s">
        <v>325</v>
      </c>
      <c r="D130" s="165" t="s">
        <v>293</v>
      </c>
      <c r="E130" s="166" t="s">
        <v>326</v>
      </c>
      <c r="F130" s="167" t="s">
        <v>327</v>
      </c>
      <c r="G130" s="168" t="s">
        <v>296</v>
      </c>
      <c r="H130" s="169">
        <v>100.8</v>
      </c>
      <c r="I130" s="170"/>
      <c r="J130" s="171">
        <f>ROUND(I130*H130,0)</f>
        <v>0</v>
      </c>
      <c r="K130" s="167" t="s">
        <v>297</v>
      </c>
      <c r="L130" s="34"/>
      <c r="M130" s="172" t="s">
        <v>3</v>
      </c>
      <c r="N130" s="173" t="s">
        <v>43</v>
      </c>
      <c r="O130" s="35"/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AR130" s="17" t="s">
        <v>85</v>
      </c>
      <c r="AT130" s="17" t="s">
        <v>293</v>
      </c>
      <c r="AU130" s="17" t="s">
        <v>79</v>
      </c>
      <c r="AY130" s="17" t="s">
        <v>291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17" t="s">
        <v>9</v>
      </c>
      <c r="BK130" s="176">
        <f>ROUND(I130*H130,0)</f>
        <v>0</v>
      </c>
      <c r="BL130" s="17" t="s">
        <v>85</v>
      </c>
      <c r="BM130" s="17" t="s">
        <v>328</v>
      </c>
    </row>
    <row r="131" spans="2:51" s="11" customFormat="1" ht="13.5">
      <c r="B131" s="177"/>
      <c r="D131" s="178" t="s">
        <v>299</v>
      </c>
      <c r="E131" s="179" t="s">
        <v>3</v>
      </c>
      <c r="F131" s="180" t="s">
        <v>108</v>
      </c>
      <c r="H131" s="181">
        <v>100.8</v>
      </c>
      <c r="I131" s="182"/>
      <c r="L131" s="177"/>
      <c r="M131" s="183"/>
      <c r="N131" s="184"/>
      <c r="O131" s="184"/>
      <c r="P131" s="184"/>
      <c r="Q131" s="184"/>
      <c r="R131" s="184"/>
      <c r="S131" s="184"/>
      <c r="T131" s="185"/>
      <c r="AT131" s="179" t="s">
        <v>299</v>
      </c>
      <c r="AU131" s="179" t="s">
        <v>79</v>
      </c>
      <c r="AV131" s="11" t="s">
        <v>79</v>
      </c>
      <c r="AW131" s="11" t="s">
        <v>36</v>
      </c>
      <c r="AX131" s="11" t="s">
        <v>9</v>
      </c>
      <c r="AY131" s="179" t="s">
        <v>291</v>
      </c>
    </row>
    <row r="132" spans="2:63" s="10" customFormat="1" ht="29.85" customHeight="1">
      <c r="B132" s="150"/>
      <c r="D132" s="161" t="s">
        <v>71</v>
      </c>
      <c r="E132" s="162" t="s">
        <v>79</v>
      </c>
      <c r="F132" s="162" t="s">
        <v>329</v>
      </c>
      <c r="I132" s="153"/>
      <c r="J132" s="163">
        <f>BK132</f>
        <v>0</v>
      </c>
      <c r="L132" s="150"/>
      <c r="M132" s="155"/>
      <c r="N132" s="156"/>
      <c r="O132" s="156"/>
      <c r="P132" s="157">
        <f>SUM(P133:P139)</f>
        <v>0</v>
      </c>
      <c r="Q132" s="156"/>
      <c r="R132" s="157">
        <f>SUM(R133:R139)</f>
        <v>43.63922</v>
      </c>
      <c r="S132" s="156"/>
      <c r="T132" s="158">
        <f>SUM(T133:T139)</f>
        <v>0</v>
      </c>
      <c r="AR132" s="151" t="s">
        <v>9</v>
      </c>
      <c r="AT132" s="159" t="s">
        <v>71</v>
      </c>
      <c r="AU132" s="159" t="s">
        <v>9</v>
      </c>
      <c r="AY132" s="151" t="s">
        <v>291</v>
      </c>
      <c r="BK132" s="160">
        <f>SUM(BK133:BK139)</f>
        <v>0</v>
      </c>
    </row>
    <row r="133" spans="2:65" s="1" customFormat="1" ht="31.5" customHeight="1">
      <c r="B133" s="164"/>
      <c r="C133" s="165" t="s">
        <v>26</v>
      </c>
      <c r="D133" s="165" t="s">
        <v>293</v>
      </c>
      <c r="E133" s="166" t="s">
        <v>330</v>
      </c>
      <c r="F133" s="167" t="s">
        <v>331</v>
      </c>
      <c r="G133" s="168" t="s">
        <v>296</v>
      </c>
      <c r="H133" s="169">
        <v>26.75</v>
      </c>
      <c r="I133" s="170"/>
      <c r="J133" s="171">
        <f>ROUND(I133*H133,0)</f>
        <v>0</v>
      </c>
      <c r="K133" s="167" t="s">
        <v>297</v>
      </c>
      <c r="L133" s="34"/>
      <c r="M133" s="172" t="s">
        <v>3</v>
      </c>
      <c r="N133" s="173" t="s">
        <v>43</v>
      </c>
      <c r="O133" s="35"/>
      <c r="P133" s="174">
        <f>O133*H133</f>
        <v>0</v>
      </c>
      <c r="Q133" s="174">
        <v>1.63</v>
      </c>
      <c r="R133" s="174">
        <f>Q133*H133</f>
        <v>43.6025</v>
      </c>
      <c r="S133" s="174">
        <v>0</v>
      </c>
      <c r="T133" s="175">
        <f>S133*H133</f>
        <v>0</v>
      </c>
      <c r="AR133" s="17" t="s">
        <v>85</v>
      </c>
      <c r="AT133" s="17" t="s">
        <v>293</v>
      </c>
      <c r="AU133" s="17" t="s">
        <v>79</v>
      </c>
      <c r="AY133" s="17" t="s">
        <v>291</v>
      </c>
      <c r="BE133" s="176">
        <f>IF(N133="základní",J133,0)</f>
        <v>0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17" t="s">
        <v>9</v>
      </c>
      <c r="BK133" s="176">
        <f>ROUND(I133*H133,0)</f>
        <v>0</v>
      </c>
      <c r="BL133" s="17" t="s">
        <v>85</v>
      </c>
      <c r="BM133" s="17" t="s">
        <v>332</v>
      </c>
    </row>
    <row r="134" spans="2:51" s="11" customFormat="1" ht="13.5">
      <c r="B134" s="177"/>
      <c r="D134" s="178" t="s">
        <v>299</v>
      </c>
      <c r="E134" s="179" t="s">
        <v>3</v>
      </c>
      <c r="F134" s="180" t="s">
        <v>333</v>
      </c>
      <c r="H134" s="181">
        <v>18.75</v>
      </c>
      <c r="I134" s="182"/>
      <c r="L134" s="177"/>
      <c r="M134" s="183"/>
      <c r="N134" s="184"/>
      <c r="O134" s="184"/>
      <c r="P134" s="184"/>
      <c r="Q134" s="184"/>
      <c r="R134" s="184"/>
      <c r="S134" s="184"/>
      <c r="T134" s="185"/>
      <c r="AT134" s="179" t="s">
        <v>299</v>
      </c>
      <c r="AU134" s="179" t="s">
        <v>79</v>
      </c>
      <c r="AV134" s="11" t="s">
        <v>79</v>
      </c>
      <c r="AW134" s="11" t="s">
        <v>36</v>
      </c>
      <c r="AX134" s="11" t="s">
        <v>72</v>
      </c>
      <c r="AY134" s="179" t="s">
        <v>291</v>
      </c>
    </row>
    <row r="135" spans="2:51" s="11" customFormat="1" ht="13.5">
      <c r="B135" s="177"/>
      <c r="D135" s="178" t="s">
        <v>299</v>
      </c>
      <c r="E135" s="179" t="s">
        <v>3</v>
      </c>
      <c r="F135" s="180" t="s">
        <v>334</v>
      </c>
      <c r="H135" s="181">
        <v>8</v>
      </c>
      <c r="I135" s="182"/>
      <c r="L135" s="177"/>
      <c r="M135" s="183"/>
      <c r="N135" s="184"/>
      <c r="O135" s="184"/>
      <c r="P135" s="184"/>
      <c r="Q135" s="184"/>
      <c r="R135" s="184"/>
      <c r="S135" s="184"/>
      <c r="T135" s="185"/>
      <c r="AT135" s="179" t="s">
        <v>299</v>
      </c>
      <c r="AU135" s="179" t="s">
        <v>79</v>
      </c>
      <c r="AV135" s="11" t="s">
        <v>79</v>
      </c>
      <c r="AW135" s="11" t="s">
        <v>36</v>
      </c>
      <c r="AX135" s="11" t="s">
        <v>72</v>
      </c>
      <c r="AY135" s="179" t="s">
        <v>291</v>
      </c>
    </row>
    <row r="136" spans="2:51" s="12" customFormat="1" ht="13.5">
      <c r="B136" s="186"/>
      <c r="D136" s="187" t="s">
        <v>299</v>
      </c>
      <c r="E136" s="188" t="s">
        <v>3</v>
      </c>
      <c r="F136" s="189" t="s">
        <v>301</v>
      </c>
      <c r="H136" s="190">
        <v>26.75</v>
      </c>
      <c r="I136" s="191"/>
      <c r="L136" s="186"/>
      <c r="M136" s="192"/>
      <c r="N136" s="193"/>
      <c r="O136" s="193"/>
      <c r="P136" s="193"/>
      <c r="Q136" s="193"/>
      <c r="R136" s="193"/>
      <c r="S136" s="193"/>
      <c r="T136" s="194"/>
      <c r="AT136" s="195" t="s">
        <v>299</v>
      </c>
      <c r="AU136" s="195" t="s">
        <v>79</v>
      </c>
      <c r="AV136" s="12" t="s">
        <v>82</v>
      </c>
      <c r="AW136" s="12" t="s">
        <v>36</v>
      </c>
      <c r="AX136" s="12" t="s">
        <v>9</v>
      </c>
      <c r="AY136" s="195" t="s">
        <v>291</v>
      </c>
    </row>
    <row r="137" spans="2:65" s="1" customFormat="1" ht="22.5" customHeight="1">
      <c r="B137" s="164"/>
      <c r="C137" s="165" t="s">
        <v>335</v>
      </c>
      <c r="D137" s="165" t="s">
        <v>293</v>
      </c>
      <c r="E137" s="166" t="s">
        <v>336</v>
      </c>
      <c r="F137" s="167" t="s">
        <v>337</v>
      </c>
      <c r="G137" s="168" t="s">
        <v>338</v>
      </c>
      <c r="H137" s="169">
        <v>75</v>
      </c>
      <c r="I137" s="170"/>
      <c r="J137" s="171">
        <f>ROUND(I137*H137,0)</f>
        <v>0</v>
      </c>
      <c r="K137" s="167" t="s">
        <v>297</v>
      </c>
      <c r="L137" s="34"/>
      <c r="M137" s="172" t="s">
        <v>3</v>
      </c>
      <c r="N137" s="173" t="s">
        <v>43</v>
      </c>
      <c r="O137" s="35"/>
      <c r="P137" s="174">
        <f>O137*H137</f>
        <v>0</v>
      </c>
      <c r="Q137" s="174">
        <v>0.0004896</v>
      </c>
      <c r="R137" s="174">
        <f>Q137*H137</f>
        <v>0.036719999999999996</v>
      </c>
      <c r="S137" s="174">
        <v>0</v>
      </c>
      <c r="T137" s="175">
        <f>S137*H137</f>
        <v>0</v>
      </c>
      <c r="AR137" s="17" t="s">
        <v>85</v>
      </c>
      <c r="AT137" s="17" t="s">
        <v>293</v>
      </c>
      <c r="AU137" s="17" t="s">
        <v>79</v>
      </c>
      <c r="AY137" s="17" t="s">
        <v>291</v>
      </c>
      <c r="BE137" s="176">
        <f>IF(N137="základní",J137,0)</f>
        <v>0</v>
      </c>
      <c r="BF137" s="176">
        <f>IF(N137="snížená",J137,0)</f>
        <v>0</v>
      </c>
      <c r="BG137" s="176">
        <f>IF(N137="zákl. přenesená",J137,0)</f>
        <v>0</v>
      </c>
      <c r="BH137" s="176">
        <f>IF(N137="sníž. přenesená",J137,0)</f>
        <v>0</v>
      </c>
      <c r="BI137" s="176">
        <f>IF(N137="nulová",J137,0)</f>
        <v>0</v>
      </c>
      <c r="BJ137" s="17" t="s">
        <v>9</v>
      </c>
      <c r="BK137" s="176">
        <f>ROUND(I137*H137,0)</f>
        <v>0</v>
      </c>
      <c r="BL137" s="17" t="s">
        <v>85</v>
      </c>
      <c r="BM137" s="17" t="s">
        <v>339</v>
      </c>
    </row>
    <row r="138" spans="2:51" s="11" customFormat="1" ht="13.5">
      <c r="B138" s="177"/>
      <c r="D138" s="178" t="s">
        <v>299</v>
      </c>
      <c r="E138" s="179" t="s">
        <v>3</v>
      </c>
      <c r="F138" s="180" t="s">
        <v>340</v>
      </c>
      <c r="H138" s="181">
        <v>75</v>
      </c>
      <c r="I138" s="182"/>
      <c r="L138" s="177"/>
      <c r="M138" s="183"/>
      <c r="N138" s="184"/>
      <c r="O138" s="184"/>
      <c r="P138" s="184"/>
      <c r="Q138" s="184"/>
      <c r="R138" s="184"/>
      <c r="S138" s="184"/>
      <c r="T138" s="185"/>
      <c r="AT138" s="179" t="s">
        <v>299</v>
      </c>
      <c r="AU138" s="179" t="s">
        <v>79</v>
      </c>
      <c r="AV138" s="11" t="s">
        <v>79</v>
      </c>
      <c r="AW138" s="11" t="s">
        <v>36</v>
      </c>
      <c r="AX138" s="11" t="s">
        <v>72</v>
      </c>
      <c r="AY138" s="179" t="s">
        <v>291</v>
      </c>
    </row>
    <row r="139" spans="2:51" s="12" customFormat="1" ht="13.5">
      <c r="B139" s="186"/>
      <c r="D139" s="178" t="s">
        <v>299</v>
      </c>
      <c r="E139" s="195" t="s">
        <v>111</v>
      </c>
      <c r="F139" s="199" t="s">
        <v>301</v>
      </c>
      <c r="H139" s="200">
        <v>75</v>
      </c>
      <c r="I139" s="191"/>
      <c r="L139" s="186"/>
      <c r="M139" s="192"/>
      <c r="N139" s="193"/>
      <c r="O139" s="193"/>
      <c r="P139" s="193"/>
      <c r="Q139" s="193"/>
      <c r="R139" s="193"/>
      <c r="S139" s="193"/>
      <c r="T139" s="194"/>
      <c r="AT139" s="195" t="s">
        <v>299</v>
      </c>
      <c r="AU139" s="195" t="s">
        <v>79</v>
      </c>
      <c r="AV139" s="12" t="s">
        <v>82</v>
      </c>
      <c r="AW139" s="12" t="s">
        <v>36</v>
      </c>
      <c r="AX139" s="12" t="s">
        <v>9</v>
      </c>
      <c r="AY139" s="195" t="s">
        <v>291</v>
      </c>
    </row>
    <row r="140" spans="2:63" s="10" customFormat="1" ht="29.85" customHeight="1">
      <c r="B140" s="150"/>
      <c r="D140" s="161" t="s">
        <v>71</v>
      </c>
      <c r="E140" s="162" t="s">
        <v>82</v>
      </c>
      <c r="F140" s="162" t="s">
        <v>341</v>
      </c>
      <c r="I140" s="153"/>
      <c r="J140" s="163">
        <f>BK140</f>
        <v>0</v>
      </c>
      <c r="L140" s="150"/>
      <c r="M140" s="155"/>
      <c r="N140" s="156"/>
      <c r="O140" s="156"/>
      <c r="P140" s="157">
        <f>SUM(P141:P246)</f>
        <v>0</v>
      </c>
      <c r="Q140" s="156"/>
      <c r="R140" s="157">
        <f>SUM(R141:R246)</f>
        <v>41.36365603068501</v>
      </c>
      <c r="S140" s="156"/>
      <c r="T140" s="158">
        <f>SUM(T141:T246)</f>
        <v>0</v>
      </c>
      <c r="AR140" s="151" t="s">
        <v>9</v>
      </c>
      <c r="AT140" s="159" t="s">
        <v>71</v>
      </c>
      <c r="AU140" s="159" t="s">
        <v>9</v>
      </c>
      <c r="AY140" s="151" t="s">
        <v>291</v>
      </c>
      <c r="BK140" s="160">
        <f>SUM(BK141:BK246)</f>
        <v>0</v>
      </c>
    </row>
    <row r="141" spans="2:65" s="1" customFormat="1" ht="22.5" customHeight="1">
      <c r="B141" s="164"/>
      <c r="C141" s="165" t="s">
        <v>342</v>
      </c>
      <c r="D141" s="165" t="s">
        <v>293</v>
      </c>
      <c r="E141" s="166" t="s">
        <v>343</v>
      </c>
      <c r="F141" s="167" t="s">
        <v>344</v>
      </c>
      <c r="G141" s="168" t="s">
        <v>296</v>
      </c>
      <c r="H141" s="169">
        <v>3.111</v>
      </c>
      <c r="I141" s="170"/>
      <c r="J141" s="171">
        <f>ROUND(I141*H141,0)</f>
        <v>0</v>
      </c>
      <c r="K141" s="167" t="s">
        <v>297</v>
      </c>
      <c r="L141" s="34"/>
      <c r="M141" s="172" t="s">
        <v>3</v>
      </c>
      <c r="N141" s="173" t="s">
        <v>43</v>
      </c>
      <c r="O141" s="35"/>
      <c r="P141" s="174">
        <f>O141*H141</f>
        <v>0</v>
      </c>
      <c r="Q141" s="174">
        <v>1.8775</v>
      </c>
      <c r="R141" s="174">
        <f>Q141*H141</f>
        <v>5.8409025</v>
      </c>
      <c r="S141" s="174">
        <v>0</v>
      </c>
      <c r="T141" s="175">
        <f>S141*H141</f>
        <v>0</v>
      </c>
      <c r="AR141" s="17" t="s">
        <v>85</v>
      </c>
      <c r="AT141" s="17" t="s">
        <v>293</v>
      </c>
      <c r="AU141" s="17" t="s">
        <v>79</v>
      </c>
      <c r="AY141" s="17" t="s">
        <v>291</v>
      </c>
      <c r="BE141" s="176">
        <f>IF(N141="základní",J141,0)</f>
        <v>0</v>
      </c>
      <c r="BF141" s="176">
        <f>IF(N141="snížená",J141,0)</f>
        <v>0</v>
      </c>
      <c r="BG141" s="176">
        <f>IF(N141="zákl. přenesená",J141,0)</f>
        <v>0</v>
      </c>
      <c r="BH141" s="176">
        <f>IF(N141="sníž. přenesená",J141,0)</f>
        <v>0</v>
      </c>
      <c r="BI141" s="176">
        <f>IF(N141="nulová",J141,0)</f>
        <v>0</v>
      </c>
      <c r="BJ141" s="17" t="s">
        <v>9</v>
      </c>
      <c r="BK141" s="176">
        <f>ROUND(I141*H141,0)</f>
        <v>0</v>
      </c>
      <c r="BL141" s="17" t="s">
        <v>85</v>
      </c>
      <c r="BM141" s="17" t="s">
        <v>345</v>
      </c>
    </row>
    <row r="142" spans="2:51" s="11" customFormat="1" ht="13.5">
      <c r="B142" s="177"/>
      <c r="D142" s="178" t="s">
        <v>299</v>
      </c>
      <c r="E142" s="179" t="s">
        <v>3</v>
      </c>
      <c r="F142" s="180" t="s">
        <v>346</v>
      </c>
      <c r="H142" s="181">
        <v>0.63</v>
      </c>
      <c r="I142" s="182"/>
      <c r="L142" s="177"/>
      <c r="M142" s="183"/>
      <c r="N142" s="184"/>
      <c r="O142" s="184"/>
      <c r="P142" s="184"/>
      <c r="Q142" s="184"/>
      <c r="R142" s="184"/>
      <c r="S142" s="184"/>
      <c r="T142" s="185"/>
      <c r="AT142" s="179" t="s">
        <v>299</v>
      </c>
      <c r="AU142" s="179" t="s">
        <v>79</v>
      </c>
      <c r="AV142" s="11" t="s">
        <v>79</v>
      </c>
      <c r="AW142" s="11" t="s">
        <v>36</v>
      </c>
      <c r="AX142" s="11" t="s">
        <v>72</v>
      </c>
      <c r="AY142" s="179" t="s">
        <v>291</v>
      </c>
    </row>
    <row r="143" spans="2:51" s="11" customFormat="1" ht="13.5">
      <c r="B143" s="177"/>
      <c r="D143" s="178" t="s">
        <v>299</v>
      </c>
      <c r="E143" s="179" t="s">
        <v>3</v>
      </c>
      <c r="F143" s="180" t="s">
        <v>347</v>
      </c>
      <c r="H143" s="181">
        <v>0.425</v>
      </c>
      <c r="I143" s="182"/>
      <c r="L143" s="177"/>
      <c r="M143" s="183"/>
      <c r="N143" s="184"/>
      <c r="O143" s="184"/>
      <c r="P143" s="184"/>
      <c r="Q143" s="184"/>
      <c r="R143" s="184"/>
      <c r="S143" s="184"/>
      <c r="T143" s="185"/>
      <c r="AT143" s="179" t="s">
        <v>299</v>
      </c>
      <c r="AU143" s="179" t="s">
        <v>79</v>
      </c>
      <c r="AV143" s="11" t="s">
        <v>79</v>
      </c>
      <c r="AW143" s="11" t="s">
        <v>36</v>
      </c>
      <c r="AX143" s="11" t="s">
        <v>72</v>
      </c>
      <c r="AY143" s="179" t="s">
        <v>291</v>
      </c>
    </row>
    <row r="144" spans="2:51" s="12" customFormat="1" ht="13.5">
      <c r="B144" s="186"/>
      <c r="D144" s="178" t="s">
        <v>299</v>
      </c>
      <c r="E144" s="195" t="s">
        <v>3</v>
      </c>
      <c r="F144" s="199" t="s">
        <v>348</v>
      </c>
      <c r="H144" s="200">
        <v>1.055</v>
      </c>
      <c r="I144" s="191"/>
      <c r="L144" s="186"/>
      <c r="M144" s="192"/>
      <c r="N144" s="193"/>
      <c r="O144" s="193"/>
      <c r="P144" s="193"/>
      <c r="Q144" s="193"/>
      <c r="R144" s="193"/>
      <c r="S144" s="193"/>
      <c r="T144" s="194"/>
      <c r="AT144" s="195" t="s">
        <v>299</v>
      </c>
      <c r="AU144" s="195" t="s">
        <v>79</v>
      </c>
      <c r="AV144" s="12" t="s">
        <v>82</v>
      </c>
      <c r="AW144" s="12" t="s">
        <v>36</v>
      </c>
      <c r="AX144" s="12" t="s">
        <v>72</v>
      </c>
      <c r="AY144" s="195" t="s">
        <v>291</v>
      </c>
    </row>
    <row r="145" spans="2:51" s="11" customFormat="1" ht="13.5">
      <c r="B145" s="177"/>
      <c r="D145" s="178" t="s">
        <v>299</v>
      </c>
      <c r="E145" s="179" t="s">
        <v>3</v>
      </c>
      <c r="F145" s="180" t="s">
        <v>349</v>
      </c>
      <c r="H145" s="181">
        <v>0.898</v>
      </c>
      <c r="I145" s="182"/>
      <c r="L145" s="177"/>
      <c r="M145" s="183"/>
      <c r="N145" s="184"/>
      <c r="O145" s="184"/>
      <c r="P145" s="184"/>
      <c r="Q145" s="184"/>
      <c r="R145" s="184"/>
      <c r="S145" s="184"/>
      <c r="T145" s="185"/>
      <c r="AT145" s="179" t="s">
        <v>299</v>
      </c>
      <c r="AU145" s="179" t="s">
        <v>79</v>
      </c>
      <c r="AV145" s="11" t="s">
        <v>79</v>
      </c>
      <c r="AW145" s="11" t="s">
        <v>36</v>
      </c>
      <c r="AX145" s="11" t="s">
        <v>72</v>
      </c>
      <c r="AY145" s="179" t="s">
        <v>291</v>
      </c>
    </row>
    <row r="146" spans="2:51" s="11" customFormat="1" ht="13.5">
      <c r="B146" s="177"/>
      <c r="D146" s="178" t="s">
        <v>299</v>
      </c>
      <c r="E146" s="179" t="s">
        <v>3</v>
      </c>
      <c r="F146" s="180" t="s">
        <v>350</v>
      </c>
      <c r="H146" s="181">
        <v>0.438</v>
      </c>
      <c r="I146" s="182"/>
      <c r="L146" s="177"/>
      <c r="M146" s="183"/>
      <c r="N146" s="184"/>
      <c r="O146" s="184"/>
      <c r="P146" s="184"/>
      <c r="Q146" s="184"/>
      <c r="R146" s="184"/>
      <c r="S146" s="184"/>
      <c r="T146" s="185"/>
      <c r="AT146" s="179" t="s">
        <v>299</v>
      </c>
      <c r="AU146" s="179" t="s">
        <v>79</v>
      </c>
      <c r="AV146" s="11" t="s">
        <v>79</v>
      </c>
      <c r="AW146" s="11" t="s">
        <v>36</v>
      </c>
      <c r="AX146" s="11" t="s">
        <v>72</v>
      </c>
      <c r="AY146" s="179" t="s">
        <v>291</v>
      </c>
    </row>
    <row r="147" spans="2:51" s="11" customFormat="1" ht="13.5">
      <c r="B147" s="177"/>
      <c r="D147" s="178" t="s">
        <v>299</v>
      </c>
      <c r="E147" s="179" t="s">
        <v>3</v>
      </c>
      <c r="F147" s="180" t="s">
        <v>351</v>
      </c>
      <c r="H147" s="181">
        <v>0.72</v>
      </c>
      <c r="I147" s="182"/>
      <c r="L147" s="177"/>
      <c r="M147" s="183"/>
      <c r="N147" s="184"/>
      <c r="O147" s="184"/>
      <c r="P147" s="184"/>
      <c r="Q147" s="184"/>
      <c r="R147" s="184"/>
      <c r="S147" s="184"/>
      <c r="T147" s="185"/>
      <c r="AT147" s="179" t="s">
        <v>299</v>
      </c>
      <c r="AU147" s="179" t="s">
        <v>79</v>
      </c>
      <c r="AV147" s="11" t="s">
        <v>79</v>
      </c>
      <c r="AW147" s="11" t="s">
        <v>36</v>
      </c>
      <c r="AX147" s="11" t="s">
        <v>72</v>
      </c>
      <c r="AY147" s="179" t="s">
        <v>291</v>
      </c>
    </row>
    <row r="148" spans="2:51" s="12" customFormat="1" ht="13.5">
      <c r="B148" s="186"/>
      <c r="D148" s="178" t="s">
        <v>299</v>
      </c>
      <c r="E148" s="195" t="s">
        <v>3</v>
      </c>
      <c r="F148" s="199" t="s">
        <v>352</v>
      </c>
      <c r="H148" s="200">
        <v>2.056</v>
      </c>
      <c r="I148" s="191"/>
      <c r="L148" s="186"/>
      <c r="M148" s="192"/>
      <c r="N148" s="193"/>
      <c r="O148" s="193"/>
      <c r="P148" s="193"/>
      <c r="Q148" s="193"/>
      <c r="R148" s="193"/>
      <c r="S148" s="193"/>
      <c r="T148" s="194"/>
      <c r="AT148" s="195" t="s">
        <v>299</v>
      </c>
      <c r="AU148" s="195" t="s">
        <v>79</v>
      </c>
      <c r="AV148" s="12" t="s">
        <v>82</v>
      </c>
      <c r="AW148" s="12" t="s">
        <v>36</v>
      </c>
      <c r="AX148" s="12" t="s">
        <v>72</v>
      </c>
      <c r="AY148" s="195" t="s">
        <v>291</v>
      </c>
    </row>
    <row r="149" spans="2:51" s="13" customFormat="1" ht="13.5">
      <c r="B149" s="201"/>
      <c r="D149" s="187" t="s">
        <v>299</v>
      </c>
      <c r="E149" s="202" t="s">
        <v>3</v>
      </c>
      <c r="F149" s="203" t="s">
        <v>353</v>
      </c>
      <c r="H149" s="204">
        <v>3.111</v>
      </c>
      <c r="I149" s="205"/>
      <c r="L149" s="201"/>
      <c r="M149" s="206"/>
      <c r="N149" s="207"/>
      <c r="O149" s="207"/>
      <c r="P149" s="207"/>
      <c r="Q149" s="207"/>
      <c r="R149" s="207"/>
      <c r="S149" s="207"/>
      <c r="T149" s="208"/>
      <c r="AT149" s="209" t="s">
        <v>299</v>
      </c>
      <c r="AU149" s="209" t="s">
        <v>79</v>
      </c>
      <c r="AV149" s="13" t="s">
        <v>85</v>
      </c>
      <c r="AW149" s="13" t="s">
        <v>36</v>
      </c>
      <c r="AX149" s="13" t="s">
        <v>9</v>
      </c>
      <c r="AY149" s="209" t="s">
        <v>291</v>
      </c>
    </row>
    <row r="150" spans="2:65" s="1" customFormat="1" ht="22.5" customHeight="1">
      <c r="B150" s="164"/>
      <c r="C150" s="165" t="s">
        <v>354</v>
      </c>
      <c r="D150" s="165" t="s">
        <v>293</v>
      </c>
      <c r="E150" s="166" t="s">
        <v>355</v>
      </c>
      <c r="F150" s="167" t="s">
        <v>356</v>
      </c>
      <c r="G150" s="168" t="s">
        <v>338</v>
      </c>
      <c r="H150" s="169">
        <v>60</v>
      </c>
      <c r="I150" s="170"/>
      <c r="J150" s="171">
        <f>ROUND(I150*H150,0)</f>
        <v>0</v>
      </c>
      <c r="K150" s="167" t="s">
        <v>3</v>
      </c>
      <c r="L150" s="34"/>
      <c r="M150" s="172" t="s">
        <v>3</v>
      </c>
      <c r="N150" s="173" t="s">
        <v>43</v>
      </c>
      <c r="O150" s="35"/>
      <c r="P150" s="174">
        <f>O150*H150</f>
        <v>0</v>
      </c>
      <c r="Q150" s="174">
        <v>0.021288</v>
      </c>
      <c r="R150" s="174">
        <f>Q150*H150</f>
        <v>1.2772800000000002</v>
      </c>
      <c r="S150" s="174">
        <v>0</v>
      </c>
      <c r="T150" s="175">
        <f>S150*H150</f>
        <v>0</v>
      </c>
      <c r="AR150" s="17" t="s">
        <v>85</v>
      </c>
      <c r="AT150" s="17" t="s">
        <v>293</v>
      </c>
      <c r="AU150" s="17" t="s">
        <v>79</v>
      </c>
      <c r="AY150" s="17" t="s">
        <v>291</v>
      </c>
      <c r="BE150" s="176">
        <f>IF(N150="základní",J150,0)</f>
        <v>0</v>
      </c>
      <c r="BF150" s="176">
        <f>IF(N150="snížená",J150,0)</f>
        <v>0</v>
      </c>
      <c r="BG150" s="176">
        <f>IF(N150="zákl. přenesená",J150,0)</f>
        <v>0</v>
      </c>
      <c r="BH150" s="176">
        <f>IF(N150="sníž. přenesená",J150,0)</f>
        <v>0</v>
      </c>
      <c r="BI150" s="176">
        <f>IF(N150="nulová",J150,0)</f>
        <v>0</v>
      </c>
      <c r="BJ150" s="17" t="s">
        <v>9</v>
      </c>
      <c r="BK150" s="176">
        <f>ROUND(I150*H150,0)</f>
        <v>0</v>
      </c>
      <c r="BL150" s="17" t="s">
        <v>85</v>
      </c>
      <c r="BM150" s="17" t="s">
        <v>357</v>
      </c>
    </row>
    <row r="151" spans="2:51" s="11" customFormat="1" ht="13.5">
      <c r="B151" s="177"/>
      <c r="D151" s="178" t="s">
        <v>299</v>
      </c>
      <c r="E151" s="179" t="s">
        <v>3</v>
      </c>
      <c r="F151" s="180" t="s">
        <v>358</v>
      </c>
      <c r="H151" s="181">
        <v>60</v>
      </c>
      <c r="I151" s="182"/>
      <c r="L151" s="177"/>
      <c r="M151" s="183"/>
      <c r="N151" s="184"/>
      <c r="O151" s="184"/>
      <c r="P151" s="184"/>
      <c r="Q151" s="184"/>
      <c r="R151" s="184"/>
      <c r="S151" s="184"/>
      <c r="T151" s="185"/>
      <c r="AT151" s="179" t="s">
        <v>299</v>
      </c>
      <c r="AU151" s="179" t="s">
        <v>79</v>
      </c>
      <c r="AV151" s="11" t="s">
        <v>79</v>
      </c>
      <c r="AW151" s="11" t="s">
        <v>36</v>
      </c>
      <c r="AX151" s="11" t="s">
        <v>72</v>
      </c>
      <c r="AY151" s="179" t="s">
        <v>291</v>
      </c>
    </row>
    <row r="152" spans="2:51" s="12" customFormat="1" ht="13.5">
      <c r="B152" s="186"/>
      <c r="D152" s="187" t="s">
        <v>299</v>
      </c>
      <c r="E152" s="188" t="s">
        <v>3</v>
      </c>
      <c r="F152" s="189" t="s">
        <v>301</v>
      </c>
      <c r="H152" s="190">
        <v>60</v>
      </c>
      <c r="I152" s="191"/>
      <c r="L152" s="186"/>
      <c r="M152" s="192"/>
      <c r="N152" s="193"/>
      <c r="O152" s="193"/>
      <c r="P152" s="193"/>
      <c r="Q152" s="193"/>
      <c r="R152" s="193"/>
      <c r="S152" s="193"/>
      <c r="T152" s="194"/>
      <c r="AT152" s="195" t="s">
        <v>299</v>
      </c>
      <c r="AU152" s="195" t="s">
        <v>79</v>
      </c>
      <c r="AV152" s="12" t="s">
        <v>82</v>
      </c>
      <c r="AW152" s="12" t="s">
        <v>36</v>
      </c>
      <c r="AX152" s="12" t="s">
        <v>9</v>
      </c>
      <c r="AY152" s="195" t="s">
        <v>291</v>
      </c>
    </row>
    <row r="153" spans="2:65" s="1" customFormat="1" ht="22.5" customHeight="1">
      <c r="B153" s="164"/>
      <c r="C153" s="165" t="s">
        <v>359</v>
      </c>
      <c r="D153" s="165" t="s">
        <v>293</v>
      </c>
      <c r="E153" s="166" t="s">
        <v>360</v>
      </c>
      <c r="F153" s="167" t="s">
        <v>361</v>
      </c>
      <c r="G153" s="168" t="s">
        <v>296</v>
      </c>
      <c r="H153" s="169">
        <v>2.093</v>
      </c>
      <c r="I153" s="170"/>
      <c r="J153" s="171">
        <f>ROUND(I153*H153,0)</f>
        <v>0</v>
      </c>
      <c r="K153" s="167" t="s">
        <v>297</v>
      </c>
      <c r="L153" s="34"/>
      <c r="M153" s="172" t="s">
        <v>3</v>
      </c>
      <c r="N153" s="173" t="s">
        <v>43</v>
      </c>
      <c r="O153" s="35"/>
      <c r="P153" s="174">
        <f>O153*H153</f>
        <v>0</v>
      </c>
      <c r="Q153" s="174">
        <v>1.834318</v>
      </c>
      <c r="R153" s="174">
        <f>Q153*H153</f>
        <v>3.8392275739999997</v>
      </c>
      <c r="S153" s="174">
        <v>0</v>
      </c>
      <c r="T153" s="175">
        <f>S153*H153</f>
        <v>0</v>
      </c>
      <c r="AR153" s="17" t="s">
        <v>85</v>
      </c>
      <c r="AT153" s="17" t="s">
        <v>293</v>
      </c>
      <c r="AU153" s="17" t="s">
        <v>79</v>
      </c>
      <c r="AY153" s="17" t="s">
        <v>291</v>
      </c>
      <c r="BE153" s="176">
        <f>IF(N153="základní",J153,0)</f>
        <v>0</v>
      </c>
      <c r="BF153" s="176">
        <f>IF(N153="snížená",J153,0)</f>
        <v>0</v>
      </c>
      <c r="BG153" s="176">
        <f>IF(N153="zákl. přenesená",J153,0)</f>
        <v>0</v>
      </c>
      <c r="BH153" s="176">
        <f>IF(N153="sníž. přenesená",J153,0)</f>
        <v>0</v>
      </c>
      <c r="BI153" s="176">
        <f>IF(N153="nulová",J153,0)</f>
        <v>0</v>
      </c>
      <c r="BJ153" s="17" t="s">
        <v>9</v>
      </c>
      <c r="BK153" s="176">
        <f>ROUND(I153*H153,0)</f>
        <v>0</v>
      </c>
      <c r="BL153" s="17" t="s">
        <v>85</v>
      </c>
      <c r="BM153" s="17" t="s">
        <v>362</v>
      </c>
    </row>
    <row r="154" spans="2:51" s="11" customFormat="1" ht="13.5">
      <c r="B154" s="177"/>
      <c r="D154" s="178" t="s">
        <v>299</v>
      </c>
      <c r="E154" s="179" t="s">
        <v>3</v>
      </c>
      <c r="F154" s="180" t="s">
        <v>363</v>
      </c>
      <c r="H154" s="181">
        <v>1.08</v>
      </c>
      <c r="I154" s="182"/>
      <c r="L154" s="177"/>
      <c r="M154" s="183"/>
      <c r="N154" s="184"/>
      <c r="O154" s="184"/>
      <c r="P154" s="184"/>
      <c r="Q154" s="184"/>
      <c r="R154" s="184"/>
      <c r="S154" s="184"/>
      <c r="T154" s="185"/>
      <c r="AT154" s="179" t="s">
        <v>299</v>
      </c>
      <c r="AU154" s="179" t="s">
        <v>79</v>
      </c>
      <c r="AV154" s="11" t="s">
        <v>79</v>
      </c>
      <c r="AW154" s="11" t="s">
        <v>36</v>
      </c>
      <c r="AX154" s="11" t="s">
        <v>72</v>
      </c>
      <c r="AY154" s="179" t="s">
        <v>291</v>
      </c>
    </row>
    <row r="155" spans="2:51" s="11" customFormat="1" ht="13.5">
      <c r="B155" s="177"/>
      <c r="D155" s="178" t="s">
        <v>299</v>
      </c>
      <c r="E155" s="179" t="s">
        <v>3</v>
      </c>
      <c r="F155" s="180" t="s">
        <v>364</v>
      </c>
      <c r="H155" s="181">
        <v>1.013</v>
      </c>
      <c r="I155" s="182"/>
      <c r="L155" s="177"/>
      <c r="M155" s="183"/>
      <c r="N155" s="184"/>
      <c r="O155" s="184"/>
      <c r="P155" s="184"/>
      <c r="Q155" s="184"/>
      <c r="R155" s="184"/>
      <c r="S155" s="184"/>
      <c r="T155" s="185"/>
      <c r="AT155" s="179" t="s">
        <v>299</v>
      </c>
      <c r="AU155" s="179" t="s">
        <v>79</v>
      </c>
      <c r="AV155" s="11" t="s">
        <v>79</v>
      </c>
      <c r="AW155" s="11" t="s">
        <v>36</v>
      </c>
      <c r="AX155" s="11" t="s">
        <v>72</v>
      </c>
      <c r="AY155" s="179" t="s">
        <v>291</v>
      </c>
    </row>
    <row r="156" spans="2:51" s="12" customFormat="1" ht="13.5">
      <c r="B156" s="186"/>
      <c r="D156" s="187" t="s">
        <v>299</v>
      </c>
      <c r="E156" s="188" t="s">
        <v>3</v>
      </c>
      <c r="F156" s="189" t="s">
        <v>301</v>
      </c>
      <c r="H156" s="190">
        <v>2.093</v>
      </c>
      <c r="I156" s="191"/>
      <c r="L156" s="186"/>
      <c r="M156" s="192"/>
      <c r="N156" s="193"/>
      <c r="O156" s="193"/>
      <c r="P156" s="193"/>
      <c r="Q156" s="193"/>
      <c r="R156" s="193"/>
      <c r="S156" s="193"/>
      <c r="T156" s="194"/>
      <c r="AT156" s="195" t="s">
        <v>299</v>
      </c>
      <c r="AU156" s="195" t="s">
        <v>79</v>
      </c>
      <c r="AV156" s="12" t="s">
        <v>82</v>
      </c>
      <c r="AW156" s="12" t="s">
        <v>36</v>
      </c>
      <c r="AX156" s="12" t="s">
        <v>9</v>
      </c>
      <c r="AY156" s="195" t="s">
        <v>291</v>
      </c>
    </row>
    <row r="157" spans="2:65" s="1" customFormat="1" ht="31.5" customHeight="1">
      <c r="B157" s="164"/>
      <c r="C157" s="165" t="s">
        <v>10</v>
      </c>
      <c r="D157" s="165" t="s">
        <v>293</v>
      </c>
      <c r="E157" s="166" t="s">
        <v>365</v>
      </c>
      <c r="F157" s="167" t="s">
        <v>366</v>
      </c>
      <c r="G157" s="168" t="s">
        <v>367</v>
      </c>
      <c r="H157" s="169">
        <v>1</v>
      </c>
      <c r="I157" s="170"/>
      <c r="J157" s="171">
        <f>ROUND(I157*H157,0)</f>
        <v>0</v>
      </c>
      <c r="K157" s="167" t="s">
        <v>297</v>
      </c>
      <c r="L157" s="34"/>
      <c r="M157" s="172" t="s">
        <v>3</v>
      </c>
      <c r="N157" s="173" t="s">
        <v>43</v>
      </c>
      <c r="O157" s="35"/>
      <c r="P157" s="174">
        <f>O157*H157</f>
        <v>0</v>
      </c>
      <c r="Q157" s="174">
        <v>0.021</v>
      </c>
      <c r="R157" s="174">
        <f>Q157*H157</f>
        <v>0.021</v>
      </c>
      <c r="S157" s="174">
        <v>0</v>
      </c>
      <c r="T157" s="175">
        <f>S157*H157</f>
        <v>0</v>
      </c>
      <c r="AR157" s="17" t="s">
        <v>85</v>
      </c>
      <c r="AT157" s="17" t="s">
        <v>293</v>
      </c>
      <c r="AU157" s="17" t="s">
        <v>79</v>
      </c>
      <c r="AY157" s="17" t="s">
        <v>291</v>
      </c>
      <c r="BE157" s="176">
        <f>IF(N157="základní",J157,0)</f>
        <v>0</v>
      </c>
      <c r="BF157" s="176">
        <f>IF(N157="snížená",J157,0)</f>
        <v>0</v>
      </c>
      <c r="BG157" s="176">
        <f>IF(N157="zákl. přenesená",J157,0)</f>
        <v>0</v>
      </c>
      <c r="BH157" s="176">
        <f>IF(N157="sníž. přenesená",J157,0)</f>
        <v>0</v>
      </c>
      <c r="BI157" s="176">
        <f>IF(N157="nulová",J157,0)</f>
        <v>0</v>
      </c>
      <c r="BJ157" s="17" t="s">
        <v>9</v>
      </c>
      <c r="BK157" s="176">
        <f>ROUND(I157*H157,0)</f>
        <v>0</v>
      </c>
      <c r="BL157" s="17" t="s">
        <v>85</v>
      </c>
      <c r="BM157" s="17" t="s">
        <v>368</v>
      </c>
    </row>
    <row r="158" spans="2:65" s="1" customFormat="1" ht="31.5" customHeight="1">
      <c r="B158" s="164"/>
      <c r="C158" s="165" t="s">
        <v>369</v>
      </c>
      <c r="D158" s="165" t="s">
        <v>293</v>
      </c>
      <c r="E158" s="166" t="s">
        <v>370</v>
      </c>
      <c r="F158" s="167" t="s">
        <v>371</v>
      </c>
      <c r="G158" s="168" t="s">
        <v>367</v>
      </c>
      <c r="H158" s="169">
        <v>1</v>
      </c>
      <c r="I158" s="170"/>
      <c r="J158" s="171">
        <f>ROUND(I158*H158,0)</f>
        <v>0</v>
      </c>
      <c r="K158" s="167" t="s">
        <v>297</v>
      </c>
      <c r="L158" s="34"/>
      <c r="M158" s="172" t="s">
        <v>3</v>
      </c>
      <c r="N158" s="173" t="s">
        <v>43</v>
      </c>
      <c r="O158" s="35"/>
      <c r="P158" s="174">
        <f>O158*H158</f>
        <v>0</v>
      </c>
      <c r="Q158" s="174">
        <v>0.027</v>
      </c>
      <c r="R158" s="174">
        <f>Q158*H158</f>
        <v>0.027</v>
      </c>
      <c r="S158" s="174">
        <v>0</v>
      </c>
      <c r="T158" s="175">
        <f>S158*H158</f>
        <v>0</v>
      </c>
      <c r="AR158" s="17" t="s">
        <v>85</v>
      </c>
      <c r="AT158" s="17" t="s">
        <v>293</v>
      </c>
      <c r="AU158" s="17" t="s">
        <v>79</v>
      </c>
      <c r="AY158" s="17" t="s">
        <v>291</v>
      </c>
      <c r="BE158" s="176">
        <f>IF(N158="základní",J158,0)</f>
        <v>0</v>
      </c>
      <c r="BF158" s="176">
        <f>IF(N158="snížená",J158,0)</f>
        <v>0</v>
      </c>
      <c r="BG158" s="176">
        <f>IF(N158="zákl. přenesená",J158,0)</f>
        <v>0</v>
      </c>
      <c r="BH158" s="176">
        <f>IF(N158="sníž. přenesená",J158,0)</f>
        <v>0</v>
      </c>
      <c r="BI158" s="176">
        <f>IF(N158="nulová",J158,0)</f>
        <v>0</v>
      </c>
      <c r="BJ158" s="17" t="s">
        <v>9</v>
      </c>
      <c r="BK158" s="176">
        <f>ROUND(I158*H158,0)</f>
        <v>0</v>
      </c>
      <c r="BL158" s="17" t="s">
        <v>85</v>
      </c>
      <c r="BM158" s="17" t="s">
        <v>372</v>
      </c>
    </row>
    <row r="159" spans="2:65" s="1" customFormat="1" ht="22.5" customHeight="1">
      <c r="B159" s="164"/>
      <c r="C159" s="165" t="s">
        <v>373</v>
      </c>
      <c r="D159" s="165" t="s">
        <v>293</v>
      </c>
      <c r="E159" s="166" t="s">
        <v>374</v>
      </c>
      <c r="F159" s="167" t="s">
        <v>375</v>
      </c>
      <c r="G159" s="168" t="s">
        <v>367</v>
      </c>
      <c r="H159" s="169">
        <v>13</v>
      </c>
      <c r="I159" s="170"/>
      <c r="J159" s="171">
        <f>ROUND(I159*H159,0)</f>
        <v>0</v>
      </c>
      <c r="K159" s="167" t="s">
        <v>297</v>
      </c>
      <c r="L159" s="34"/>
      <c r="M159" s="172" t="s">
        <v>3</v>
      </c>
      <c r="N159" s="173" t="s">
        <v>43</v>
      </c>
      <c r="O159" s="35"/>
      <c r="P159" s="174">
        <f>O159*H159</f>
        <v>0</v>
      </c>
      <c r="Q159" s="174">
        <v>0.006882</v>
      </c>
      <c r="R159" s="174">
        <f>Q159*H159</f>
        <v>0.089466</v>
      </c>
      <c r="S159" s="174">
        <v>0</v>
      </c>
      <c r="T159" s="175">
        <f>S159*H159</f>
        <v>0</v>
      </c>
      <c r="AR159" s="17" t="s">
        <v>85</v>
      </c>
      <c r="AT159" s="17" t="s">
        <v>293</v>
      </c>
      <c r="AU159" s="17" t="s">
        <v>79</v>
      </c>
      <c r="AY159" s="17" t="s">
        <v>291</v>
      </c>
      <c r="BE159" s="176">
        <f>IF(N159="základní",J159,0)</f>
        <v>0</v>
      </c>
      <c r="BF159" s="176">
        <f>IF(N159="snížená",J159,0)</f>
        <v>0</v>
      </c>
      <c r="BG159" s="176">
        <f>IF(N159="zákl. přenesená",J159,0)</f>
        <v>0</v>
      </c>
      <c r="BH159" s="176">
        <f>IF(N159="sníž. přenesená",J159,0)</f>
        <v>0</v>
      </c>
      <c r="BI159" s="176">
        <f>IF(N159="nulová",J159,0)</f>
        <v>0</v>
      </c>
      <c r="BJ159" s="17" t="s">
        <v>9</v>
      </c>
      <c r="BK159" s="176">
        <f>ROUND(I159*H159,0)</f>
        <v>0</v>
      </c>
      <c r="BL159" s="17" t="s">
        <v>85</v>
      </c>
      <c r="BM159" s="17" t="s">
        <v>376</v>
      </c>
    </row>
    <row r="160" spans="2:51" s="11" customFormat="1" ht="13.5">
      <c r="B160" s="177"/>
      <c r="D160" s="178" t="s">
        <v>299</v>
      </c>
      <c r="E160" s="179" t="s">
        <v>3</v>
      </c>
      <c r="F160" s="180" t="s">
        <v>377</v>
      </c>
      <c r="H160" s="181">
        <v>13</v>
      </c>
      <c r="I160" s="182"/>
      <c r="L160" s="177"/>
      <c r="M160" s="183"/>
      <c r="N160" s="184"/>
      <c r="O160" s="184"/>
      <c r="P160" s="184"/>
      <c r="Q160" s="184"/>
      <c r="R160" s="184"/>
      <c r="S160" s="184"/>
      <c r="T160" s="185"/>
      <c r="AT160" s="179" t="s">
        <v>299</v>
      </c>
      <c r="AU160" s="179" t="s">
        <v>79</v>
      </c>
      <c r="AV160" s="11" t="s">
        <v>79</v>
      </c>
      <c r="AW160" s="11" t="s">
        <v>36</v>
      </c>
      <c r="AX160" s="11" t="s">
        <v>72</v>
      </c>
      <c r="AY160" s="179" t="s">
        <v>291</v>
      </c>
    </row>
    <row r="161" spans="2:51" s="12" customFormat="1" ht="13.5">
      <c r="B161" s="186"/>
      <c r="D161" s="187" t="s">
        <v>299</v>
      </c>
      <c r="E161" s="188" t="s">
        <v>3</v>
      </c>
      <c r="F161" s="189" t="s">
        <v>301</v>
      </c>
      <c r="H161" s="190">
        <v>13</v>
      </c>
      <c r="I161" s="191"/>
      <c r="L161" s="186"/>
      <c r="M161" s="192"/>
      <c r="N161" s="193"/>
      <c r="O161" s="193"/>
      <c r="P161" s="193"/>
      <c r="Q161" s="193"/>
      <c r="R161" s="193"/>
      <c r="S161" s="193"/>
      <c r="T161" s="194"/>
      <c r="AT161" s="195" t="s">
        <v>299</v>
      </c>
      <c r="AU161" s="195" t="s">
        <v>79</v>
      </c>
      <c r="AV161" s="12" t="s">
        <v>82</v>
      </c>
      <c r="AW161" s="12" t="s">
        <v>36</v>
      </c>
      <c r="AX161" s="12" t="s">
        <v>9</v>
      </c>
      <c r="AY161" s="195" t="s">
        <v>291</v>
      </c>
    </row>
    <row r="162" spans="2:65" s="1" customFormat="1" ht="22.5" customHeight="1">
      <c r="B162" s="164"/>
      <c r="C162" s="210" t="s">
        <v>378</v>
      </c>
      <c r="D162" s="210" t="s">
        <v>379</v>
      </c>
      <c r="E162" s="211" t="s">
        <v>380</v>
      </c>
      <c r="F162" s="212" t="s">
        <v>381</v>
      </c>
      <c r="G162" s="213" t="s">
        <v>367</v>
      </c>
      <c r="H162" s="214">
        <v>13</v>
      </c>
      <c r="I162" s="215"/>
      <c r="J162" s="216">
        <f>ROUND(I162*H162,0)</f>
        <v>0</v>
      </c>
      <c r="K162" s="212" t="s">
        <v>297</v>
      </c>
      <c r="L162" s="217"/>
      <c r="M162" s="218" t="s">
        <v>3</v>
      </c>
      <c r="N162" s="219" t="s">
        <v>43</v>
      </c>
      <c r="O162" s="35"/>
      <c r="P162" s="174">
        <f>O162*H162</f>
        <v>0</v>
      </c>
      <c r="Q162" s="174">
        <v>0.058</v>
      </c>
      <c r="R162" s="174">
        <f>Q162*H162</f>
        <v>0.754</v>
      </c>
      <c r="S162" s="174">
        <v>0</v>
      </c>
      <c r="T162" s="175">
        <f>S162*H162</f>
        <v>0</v>
      </c>
      <c r="AR162" s="17" t="s">
        <v>97</v>
      </c>
      <c r="AT162" s="17" t="s">
        <v>379</v>
      </c>
      <c r="AU162" s="17" t="s">
        <v>79</v>
      </c>
      <c r="AY162" s="17" t="s">
        <v>291</v>
      </c>
      <c r="BE162" s="176">
        <f>IF(N162="základní",J162,0)</f>
        <v>0</v>
      </c>
      <c r="BF162" s="176">
        <f>IF(N162="snížená",J162,0)</f>
        <v>0</v>
      </c>
      <c r="BG162" s="176">
        <f>IF(N162="zákl. přenesená",J162,0)</f>
        <v>0</v>
      </c>
      <c r="BH162" s="176">
        <f>IF(N162="sníž. přenesená",J162,0)</f>
        <v>0</v>
      </c>
      <c r="BI162" s="176">
        <f>IF(N162="nulová",J162,0)</f>
        <v>0</v>
      </c>
      <c r="BJ162" s="17" t="s">
        <v>9</v>
      </c>
      <c r="BK162" s="176">
        <f>ROUND(I162*H162,0)</f>
        <v>0</v>
      </c>
      <c r="BL162" s="17" t="s">
        <v>85</v>
      </c>
      <c r="BM162" s="17" t="s">
        <v>382</v>
      </c>
    </row>
    <row r="163" spans="2:65" s="1" customFormat="1" ht="22.5" customHeight="1">
      <c r="B163" s="164"/>
      <c r="C163" s="165" t="s">
        <v>383</v>
      </c>
      <c r="D163" s="165" t="s">
        <v>293</v>
      </c>
      <c r="E163" s="166" t="s">
        <v>384</v>
      </c>
      <c r="F163" s="167" t="s">
        <v>385</v>
      </c>
      <c r="G163" s="168" t="s">
        <v>367</v>
      </c>
      <c r="H163" s="169">
        <v>8</v>
      </c>
      <c r="I163" s="170"/>
      <c r="J163" s="171">
        <f>ROUND(I163*H163,0)</f>
        <v>0</v>
      </c>
      <c r="K163" s="167" t="s">
        <v>297</v>
      </c>
      <c r="L163" s="34"/>
      <c r="M163" s="172" t="s">
        <v>3</v>
      </c>
      <c r="N163" s="173" t="s">
        <v>43</v>
      </c>
      <c r="O163" s="35"/>
      <c r="P163" s="174">
        <f>O163*H163</f>
        <v>0</v>
      </c>
      <c r="Q163" s="174">
        <v>0.009176</v>
      </c>
      <c r="R163" s="174">
        <f>Q163*H163</f>
        <v>0.073408</v>
      </c>
      <c r="S163" s="174">
        <v>0</v>
      </c>
      <c r="T163" s="175">
        <f>S163*H163</f>
        <v>0</v>
      </c>
      <c r="AR163" s="17" t="s">
        <v>85</v>
      </c>
      <c r="AT163" s="17" t="s">
        <v>293</v>
      </c>
      <c r="AU163" s="17" t="s">
        <v>79</v>
      </c>
      <c r="AY163" s="17" t="s">
        <v>291</v>
      </c>
      <c r="BE163" s="176">
        <f>IF(N163="základní",J163,0)</f>
        <v>0</v>
      </c>
      <c r="BF163" s="176">
        <f>IF(N163="snížená",J163,0)</f>
        <v>0</v>
      </c>
      <c r="BG163" s="176">
        <f>IF(N163="zákl. přenesená",J163,0)</f>
        <v>0</v>
      </c>
      <c r="BH163" s="176">
        <f>IF(N163="sníž. přenesená",J163,0)</f>
        <v>0</v>
      </c>
      <c r="BI163" s="176">
        <f>IF(N163="nulová",J163,0)</f>
        <v>0</v>
      </c>
      <c r="BJ163" s="17" t="s">
        <v>9</v>
      </c>
      <c r="BK163" s="176">
        <f>ROUND(I163*H163,0)</f>
        <v>0</v>
      </c>
      <c r="BL163" s="17" t="s">
        <v>85</v>
      </c>
      <c r="BM163" s="17" t="s">
        <v>386</v>
      </c>
    </row>
    <row r="164" spans="2:51" s="11" customFormat="1" ht="13.5">
      <c r="B164" s="177"/>
      <c r="D164" s="178" t="s">
        <v>299</v>
      </c>
      <c r="E164" s="179" t="s">
        <v>3</v>
      </c>
      <c r="F164" s="180" t="s">
        <v>79</v>
      </c>
      <c r="H164" s="181">
        <v>2</v>
      </c>
      <c r="I164" s="182"/>
      <c r="L164" s="177"/>
      <c r="M164" s="183"/>
      <c r="N164" s="184"/>
      <c r="O164" s="184"/>
      <c r="P164" s="184"/>
      <c r="Q164" s="184"/>
      <c r="R164" s="184"/>
      <c r="S164" s="184"/>
      <c r="T164" s="185"/>
      <c r="AT164" s="179" t="s">
        <v>299</v>
      </c>
      <c r="AU164" s="179" t="s">
        <v>79</v>
      </c>
      <c r="AV164" s="11" t="s">
        <v>79</v>
      </c>
      <c r="AW164" s="11" t="s">
        <v>36</v>
      </c>
      <c r="AX164" s="11" t="s">
        <v>72</v>
      </c>
      <c r="AY164" s="179" t="s">
        <v>291</v>
      </c>
    </row>
    <row r="165" spans="2:51" s="11" customFormat="1" ht="13.5">
      <c r="B165" s="177"/>
      <c r="D165" s="178" t="s">
        <v>299</v>
      </c>
      <c r="E165" s="179" t="s">
        <v>3</v>
      </c>
      <c r="F165" s="180" t="s">
        <v>387</v>
      </c>
      <c r="H165" s="181">
        <v>6</v>
      </c>
      <c r="I165" s="182"/>
      <c r="L165" s="177"/>
      <c r="M165" s="183"/>
      <c r="N165" s="184"/>
      <c r="O165" s="184"/>
      <c r="P165" s="184"/>
      <c r="Q165" s="184"/>
      <c r="R165" s="184"/>
      <c r="S165" s="184"/>
      <c r="T165" s="185"/>
      <c r="AT165" s="179" t="s">
        <v>299</v>
      </c>
      <c r="AU165" s="179" t="s">
        <v>79</v>
      </c>
      <c r="AV165" s="11" t="s">
        <v>79</v>
      </c>
      <c r="AW165" s="11" t="s">
        <v>36</v>
      </c>
      <c r="AX165" s="11" t="s">
        <v>72</v>
      </c>
      <c r="AY165" s="179" t="s">
        <v>291</v>
      </c>
    </row>
    <row r="166" spans="2:51" s="12" customFormat="1" ht="13.5">
      <c r="B166" s="186"/>
      <c r="D166" s="187" t="s">
        <v>299</v>
      </c>
      <c r="E166" s="188" t="s">
        <v>3</v>
      </c>
      <c r="F166" s="189" t="s">
        <v>301</v>
      </c>
      <c r="H166" s="190">
        <v>8</v>
      </c>
      <c r="I166" s="191"/>
      <c r="L166" s="186"/>
      <c r="M166" s="192"/>
      <c r="N166" s="193"/>
      <c r="O166" s="193"/>
      <c r="P166" s="193"/>
      <c r="Q166" s="193"/>
      <c r="R166" s="193"/>
      <c r="S166" s="193"/>
      <c r="T166" s="194"/>
      <c r="AT166" s="195" t="s">
        <v>299</v>
      </c>
      <c r="AU166" s="195" t="s">
        <v>79</v>
      </c>
      <c r="AV166" s="12" t="s">
        <v>82</v>
      </c>
      <c r="AW166" s="12" t="s">
        <v>36</v>
      </c>
      <c r="AX166" s="12" t="s">
        <v>9</v>
      </c>
      <c r="AY166" s="195" t="s">
        <v>291</v>
      </c>
    </row>
    <row r="167" spans="2:65" s="1" customFormat="1" ht="22.5" customHeight="1">
      <c r="B167" s="164"/>
      <c r="C167" s="210" t="s">
        <v>388</v>
      </c>
      <c r="D167" s="210" t="s">
        <v>379</v>
      </c>
      <c r="E167" s="211" t="s">
        <v>389</v>
      </c>
      <c r="F167" s="212" t="s">
        <v>390</v>
      </c>
      <c r="G167" s="213" t="s">
        <v>367</v>
      </c>
      <c r="H167" s="214">
        <v>2</v>
      </c>
      <c r="I167" s="215"/>
      <c r="J167" s="216">
        <f>ROUND(I167*H167,0)</f>
        <v>0</v>
      </c>
      <c r="K167" s="212" t="s">
        <v>297</v>
      </c>
      <c r="L167" s="217"/>
      <c r="M167" s="218" t="s">
        <v>3</v>
      </c>
      <c r="N167" s="219" t="s">
        <v>43</v>
      </c>
      <c r="O167" s="35"/>
      <c r="P167" s="174">
        <f>O167*H167</f>
        <v>0</v>
      </c>
      <c r="Q167" s="174">
        <v>0.073</v>
      </c>
      <c r="R167" s="174">
        <f>Q167*H167</f>
        <v>0.146</v>
      </c>
      <c r="S167" s="174">
        <v>0</v>
      </c>
      <c r="T167" s="175">
        <f>S167*H167</f>
        <v>0</v>
      </c>
      <c r="AR167" s="17" t="s">
        <v>97</v>
      </c>
      <c r="AT167" s="17" t="s">
        <v>379</v>
      </c>
      <c r="AU167" s="17" t="s">
        <v>79</v>
      </c>
      <c r="AY167" s="17" t="s">
        <v>291</v>
      </c>
      <c r="BE167" s="176">
        <f>IF(N167="základní",J167,0)</f>
        <v>0</v>
      </c>
      <c r="BF167" s="176">
        <f>IF(N167="snížená",J167,0)</f>
        <v>0</v>
      </c>
      <c r="BG167" s="176">
        <f>IF(N167="zákl. přenesená",J167,0)</f>
        <v>0</v>
      </c>
      <c r="BH167" s="176">
        <f>IF(N167="sníž. přenesená",J167,0)</f>
        <v>0</v>
      </c>
      <c r="BI167" s="176">
        <f>IF(N167="nulová",J167,0)</f>
        <v>0</v>
      </c>
      <c r="BJ167" s="17" t="s">
        <v>9</v>
      </c>
      <c r="BK167" s="176">
        <f>ROUND(I167*H167,0)</f>
        <v>0</v>
      </c>
      <c r="BL167" s="17" t="s">
        <v>85</v>
      </c>
      <c r="BM167" s="17" t="s">
        <v>391</v>
      </c>
    </row>
    <row r="168" spans="2:65" s="1" customFormat="1" ht="22.5" customHeight="1">
      <c r="B168" s="164"/>
      <c r="C168" s="210" t="s">
        <v>8</v>
      </c>
      <c r="D168" s="210" t="s">
        <v>379</v>
      </c>
      <c r="E168" s="211" t="s">
        <v>392</v>
      </c>
      <c r="F168" s="212" t="s">
        <v>393</v>
      </c>
      <c r="G168" s="213" t="s">
        <v>367</v>
      </c>
      <c r="H168" s="214">
        <v>6</v>
      </c>
      <c r="I168" s="215"/>
      <c r="J168" s="216">
        <f>ROUND(I168*H168,0)</f>
        <v>0</v>
      </c>
      <c r="K168" s="212" t="s">
        <v>297</v>
      </c>
      <c r="L168" s="217"/>
      <c r="M168" s="218" t="s">
        <v>3</v>
      </c>
      <c r="N168" s="219" t="s">
        <v>43</v>
      </c>
      <c r="O168" s="35"/>
      <c r="P168" s="174">
        <f>O168*H168</f>
        <v>0</v>
      </c>
      <c r="Q168" s="174">
        <v>0.088</v>
      </c>
      <c r="R168" s="174">
        <f>Q168*H168</f>
        <v>0.528</v>
      </c>
      <c r="S168" s="174">
        <v>0</v>
      </c>
      <c r="T168" s="175">
        <f>S168*H168</f>
        <v>0</v>
      </c>
      <c r="AR168" s="17" t="s">
        <v>97</v>
      </c>
      <c r="AT168" s="17" t="s">
        <v>379</v>
      </c>
      <c r="AU168" s="17" t="s">
        <v>79</v>
      </c>
      <c r="AY168" s="17" t="s">
        <v>291</v>
      </c>
      <c r="BE168" s="176">
        <f>IF(N168="základní",J168,0)</f>
        <v>0</v>
      </c>
      <c r="BF168" s="176">
        <f>IF(N168="snížená",J168,0)</f>
        <v>0</v>
      </c>
      <c r="BG168" s="176">
        <f>IF(N168="zákl. přenesená",J168,0)</f>
        <v>0</v>
      </c>
      <c r="BH168" s="176">
        <f>IF(N168="sníž. přenesená",J168,0)</f>
        <v>0</v>
      </c>
      <c r="BI168" s="176">
        <f>IF(N168="nulová",J168,0)</f>
        <v>0</v>
      </c>
      <c r="BJ168" s="17" t="s">
        <v>9</v>
      </c>
      <c r="BK168" s="176">
        <f>ROUND(I168*H168,0)</f>
        <v>0</v>
      </c>
      <c r="BL168" s="17" t="s">
        <v>85</v>
      </c>
      <c r="BM168" s="17" t="s">
        <v>394</v>
      </c>
    </row>
    <row r="169" spans="2:65" s="1" customFormat="1" ht="22.5" customHeight="1">
      <c r="B169" s="164"/>
      <c r="C169" s="165" t="s">
        <v>395</v>
      </c>
      <c r="D169" s="165" t="s">
        <v>293</v>
      </c>
      <c r="E169" s="166" t="s">
        <v>396</v>
      </c>
      <c r="F169" s="167" t="s">
        <v>397</v>
      </c>
      <c r="G169" s="168" t="s">
        <v>367</v>
      </c>
      <c r="H169" s="169">
        <v>7</v>
      </c>
      <c r="I169" s="170"/>
      <c r="J169" s="171">
        <f>ROUND(I169*H169,0)</f>
        <v>0</v>
      </c>
      <c r="K169" s="167" t="s">
        <v>297</v>
      </c>
      <c r="L169" s="34"/>
      <c r="M169" s="172" t="s">
        <v>3</v>
      </c>
      <c r="N169" s="173" t="s">
        <v>43</v>
      </c>
      <c r="O169" s="35"/>
      <c r="P169" s="174">
        <f>O169*H169</f>
        <v>0</v>
      </c>
      <c r="Q169" s="174">
        <v>0.01828</v>
      </c>
      <c r="R169" s="174">
        <f>Q169*H169</f>
        <v>0.12796000000000002</v>
      </c>
      <c r="S169" s="174">
        <v>0</v>
      </c>
      <c r="T169" s="175">
        <f>S169*H169</f>
        <v>0</v>
      </c>
      <c r="AR169" s="17" t="s">
        <v>85</v>
      </c>
      <c r="AT169" s="17" t="s">
        <v>293</v>
      </c>
      <c r="AU169" s="17" t="s">
        <v>79</v>
      </c>
      <c r="AY169" s="17" t="s">
        <v>291</v>
      </c>
      <c r="BE169" s="176">
        <f>IF(N169="základní",J169,0)</f>
        <v>0</v>
      </c>
      <c r="BF169" s="176">
        <f>IF(N169="snížená",J169,0)</f>
        <v>0</v>
      </c>
      <c r="BG169" s="176">
        <f>IF(N169="zákl. přenesená",J169,0)</f>
        <v>0</v>
      </c>
      <c r="BH169" s="176">
        <f>IF(N169="sníž. přenesená",J169,0)</f>
        <v>0</v>
      </c>
      <c r="BI169" s="176">
        <f>IF(N169="nulová",J169,0)</f>
        <v>0</v>
      </c>
      <c r="BJ169" s="17" t="s">
        <v>9</v>
      </c>
      <c r="BK169" s="176">
        <f>ROUND(I169*H169,0)</f>
        <v>0</v>
      </c>
      <c r="BL169" s="17" t="s">
        <v>85</v>
      </c>
      <c r="BM169" s="17" t="s">
        <v>398</v>
      </c>
    </row>
    <row r="170" spans="2:51" s="11" customFormat="1" ht="13.5">
      <c r="B170" s="177"/>
      <c r="D170" s="187" t="s">
        <v>299</v>
      </c>
      <c r="E170" s="196" t="s">
        <v>3</v>
      </c>
      <c r="F170" s="197" t="s">
        <v>399</v>
      </c>
      <c r="H170" s="198">
        <v>7</v>
      </c>
      <c r="I170" s="182"/>
      <c r="L170" s="177"/>
      <c r="M170" s="183"/>
      <c r="N170" s="184"/>
      <c r="O170" s="184"/>
      <c r="P170" s="184"/>
      <c r="Q170" s="184"/>
      <c r="R170" s="184"/>
      <c r="S170" s="184"/>
      <c r="T170" s="185"/>
      <c r="AT170" s="179" t="s">
        <v>299</v>
      </c>
      <c r="AU170" s="179" t="s">
        <v>79</v>
      </c>
      <c r="AV170" s="11" t="s">
        <v>79</v>
      </c>
      <c r="AW170" s="11" t="s">
        <v>36</v>
      </c>
      <c r="AX170" s="11" t="s">
        <v>9</v>
      </c>
      <c r="AY170" s="179" t="s">
        <v>291</v>
      </c>
    </row>
    <row r="171" spans="2:65" s="1" customFormat="1" ht="22.5" customHeight="1">
      <c r="B171" s="164"/>
      <c r="C171" s="165" t="s">
        <v>400</v>
      </c>
      <c r="D171" s="165" t="s">
        <v>293</v>
      </c>
      <c r="E171" s="166" t="s">
        <v>401</v>
      </c>
      <c r="F171" s="167" t="s">
        <v>402</v>
      </c>
      <c r="G171" s="168" t="s">
        <v>367</v>
      </c>
      <c r="H171" s="169">
        <v>6</v>
      </c>
      <c r="I171" s="170"/>
      <c r="J171" s="171">
        <f>ROUND(I171*H171,0)</f>
        <v>0</v>
      </c>
      <c r="K171" s="167" t="s">
        <v>297</v>
      </c>
      <c r="L171" s="34"/>
      <c r="M171" s="172" t="s">
        <v>3</v>
      </c>
      <c r="N171" s="173" t="s">
        <v>43</v>
      </c>
      <c r="O171" s="35"/>
      <c r="P171" s="174">
        <f>O171*H171</f>
        <v>0</v>
      </c>
      <c r="Q171" s="174">
        <v>0.0232075</v>
      </c>
      <c r="R171" s="174">
        <f>Q171*H171</f>
        <v>0.139245</v>
      </c>
      <c r="S171" s="174">
        <v>0</v>
      </c>
      <c r="T171" s="175">
        <f>S171*H171</f>
        <v>0</v>
      </c>
      <c r="AR171" s="17" t="s">
        <v>85</v>
      </c>
      <c r="AT171" s="17" t="s">
        <v>293</v>
      </c>
      <c r="AU171" s="17" t="s">
        <v>79</v>
      </c>
      <c r="AY171" s="17" t="s">
        <v>291</v>
      </c>
      <c r="BE171" s="176">
        <f>IF(N171="základní",J171,0)</f>
        <v>0</v>
      </c>
      <c r="BF171" s="176">
        <f>IF(N171="snížená",J171,0)</f>
        <v>0</v>
      </c>
      <c r="BG171" s="176">
        <f>IF(N171="zákl. přenesená",J171,0)</f>
        <v>0</v>
      </c>
      <c r="BH171" s="176">
        <f>IF(N171="sníž. přenesená",J171,0)</f>
        <v>0</v>
      </c>
      <c r="BI171" s="176">
        <f>IF(N171="nulová",J171,0)</f>
        <v>0</v>
      </c>
      <c r="BJ171" s="17" t="s">
        <v>9</v>
      </c>
      <c r="BK171" s="176">
        <f>ROUND(I171*H171,0)</f>
        <v>0</v>
      </c>
      <c r="BL171" s="17" t="s">
        <v>85</v>
      </c>
      <c r="BM171" s="17" t="s">
        <v>403</v>
      </c>
    </row>
    <row r="172" spans="2:51" s="11" customFormat="1" ht="13.5">
      <c r="B172" s="177"/>
      <c r="D172" s="187" t="s">
        <v>299</v>
      </c>
      <c r="E172" s="196" t="s">
        <v>3</v>
      </c>
      <c r="F172" s="197" t="s">
        <v>404</v>
      </c>
      <c r="H172" s="198">
        <v>6</v>
      </c>
      <c r="I172" s="182"/>
      <c r="L172" s="177"/>
      <c r="M172" s="183"/>
      <c r="N172" s="184"/>
      <c r="O172" s="184"/>
      <c r="P172" s="184"/>
      <c r="Q172" s="184"/>
      <c r="R172" s="184"/>
      <c r="S172" s="184"/>
      <c r="T172" s="185"/>
      <c r="AT172" s="179" t="s">
        <v>299</v>
      </c>
      <c r="AU172" s="179" t="s">
        <v>79</v>
      </c>
      <c r="AV172" s="11" t="s">
        <v>79</v>
      </c>
      <c r="AW172" s="11" t="s">
        <v>36</v>
      </c>
      <c r="AX172" s="11" t="s">
        <v>9</v>
      </c>
      <c r="AY172" s="179" t="s">
        <v>291</v>
      </c>
    </row>
    <row r="173" spans="2:65" s="1" customFormat="1" ht="22.5" customHeight="1">
      <c r="B173" s="164"/>
      <c r="C173" s="165" t="s">
        <v>405</v>
      </c>
      <c r="D173" s="165" t="s">
        <v>293</v>
      </c>
      <c r="E173" s="166" t="s">
        <v>406</v>
      </c>
      <c r="F173" s="167" t="s">
        <v>407</v>
      </c>
      <c r="G173" s="168" t="s">
        <v>367</v>
      </c>
      <c r="H173" s="169">
        <v>1</v>
      </c>
      <c r="I173" s="170"/>
      <c r="J173" s="171">
        <f>ROUND(I173*H173,0)</f>
        <v>0</v>
      </c>
      <c r="K173" s="167" t="s">
        <v>297</v>
      </c>
      <c r="L173" s="34"/>
      <c r="M173" s="172" t="s">
        <v>3</v>
      </c>
      <c r="N173" s="173" t="s">
        <v>43</v>
      </c>
      <c r="O173" s="35"/>
      <c r="P173" s="174">
        <f>O173*H173</f>
        <v>0</v>
      </c>
      <c r="Q173" s="174">
        <v>0.046448</v>
      </c>
      <c r="R173" s="174">
        <f>Q173*H173</f>
        <v>0.046448</v>
      </c>
      <c r="S173" s="174">
        <v>0</v>
      </c>
      <c r="T173" s="175">
        <f>S173*H173</f>
        <v>0</v>
      </c>
      <c r="AR173" s="17" t="s">
        <v>85</v>
      </c>
      <c r="AT173" s="17" t="s">
        <v>293</v>
      </c>
      <c r="AU173" s="17" t="s">
        <v>79</v>
      </c>
      <c r="AY173" s="17" t="s">
        <v>291</v>
      </c>
      <c r="BE173" s="176">
        <f>IF(N173="základní",J173,0)</f>
        <v>0</v>
      </c>
      <c r="BF173" s="176">
        <f>IF(N173="snížená",J173,0)</f>
        <v>0</v>
      </c>
      <c r="BG173" s="176">
        <f>IF(N173="zákl. přenesená",J173,0)</f>
        <v>0</v>
      </c>
      <c r="BH173" s="176">
        <f>IF(N173="sníž. přenesená",J173,0)</f>
        <v>0</v>
      </c>
      <c r="BI173" s="176">
        <f>IF(N173="nulová",J173,0)</f>
        <v>0</v>
      </c>
      <c r="BJ173" s="17" t="s">
        <v>9</v>
      </c>
      <c r="BK173" s="176">
        <f>ROUND(I173*H173,0)</f>
        <v>0</v>
      </c>
      <c r="BL173" s="17" t="s">
        <v>85</v>
      </c>
      <c r="BM173" s="17" t="s">
        <v>408</v>
      </c>
    </row>
    <row r="174" spans="2:51" s="11" customFormat="1" ht="13.5">
      <c r="B174" s="177"/>
      <c r="D174" s="187" t="s">
        <v>299</v>
      </c>
      <c r="E174" s="196" t="s">
        <v>3</v>
      </c>
      <c r="F174" s="197" t="s">
        <v>9</v>
      </c>
      <c r="H174" s="198">
        <v>1</v>
      </c>
      <c r="I174" s="182"/>
      <c r="L174" s="177"/>
      <c r="M174" s="183"/>
      <c r="N174" s="184"/>
      <c r="O174" s="184"/>
      <c r="P174" s="184"/>
      <c r="Q174" s="184"/>
      <c r="R174" s="184"/>
      <c r="S174" s="184"/>
      <c r="T174" s="185"/>
      <c r="AT174" s="179" t="s">
        <v>299</v>
      </c>
      <c r="AU174" s="179" t="s">
        <v>79</v>
      </c>
      <c r="AV174" s="11" t="s">
        <v>79</v>
      </c>
      <c r="AW174" s="11" t="s">
        <v>36</v>
      </c>
      <c r="AX174" s="11" t="s">
        <v>9</v>
      </c>
      <c r="AY174" s="179" t="s">
        <v>291</v>
      </c>
    </row>
    <row r="175" spans="2:65" s="1" customFormat="1" ht="22.5" customHeight="1">
      <c r="B175" s="164"/>
      <c r="C175" s="165" t="s">
        <v>409</v>
      </c>
      <c r="D175" s="165" t="s">
        <v>293</v>
      </c>
      <c r="E175" s="166" t="s">
        <v>410</v>
      </c>
      <c r="F175" s="167" t="s">
        <v>411</v>
      </c>
      <c r="G175" s="168" t="s">
        <v>412</v>
      </c>
      <c r="H175" s="169">
        <v>67.32</v>
      </c>
      <c r="I175" s="170"/>
      <c r="J175" s="171">
        <f>ROUND(I175*H175,0)</f>
        <v>0</v>
      </c>
      <c r="K175" s="167" t="s">
        <v>297</v>
      </c>
      <c r="L175" s="34"/>
      <c r="M175" s="172" t="s">
        <v>3</v>
      </c>
      <c r="N175" s="173" t="s">
        <v>43</v>
      </c>
      <c r="O175" s="35"/>
      <c r="P175" s="174">
        <f>O175*H175</f>
        <v>0</v>
      </c>
      <c r="Q175" s="174">
        <v>0.001575</v>
      </c>
      <c r="R175" s="174">
        <f>Q175*H175</f>
        <v>0.10602899999999998</v>
      </c>
      <c r="S175" s="174">
        <v>0</v>
      </c>
      <c r="T175" s="175">
        <f>S175*H175</f>
        <v>0</v>
      </c>
      <c r="AR175" s="17" t="s">
        <v>85</v>
      </c>
      <c r="AT175" s="17" t="s">
        <v>293</v>
      </c>
      <c r="AU175" s="17" t="s">
        <v>79</v>
      </c>
      <c r="AY175" s="17" t="s">
        <v>291</v>
      </c>
      <c r="BE175" s="176">
        <f>IF(N175="základní",J175,0)</f>
        <v>0</v>
      </c>
      <c r="BF175" s="176">
        <f>IF(N175="snížená",J175,0)</f>
        <v>0</v>
      </c>
      <c r="BG175" s="176">
        <f>IF(N175="zákl. přenesená",J175,0)</f>
        <v>0</v>
      </c>
      <c r="BH175" s="176">
        <f>IF(N175="sníž. přenesená",J175,0)</f>
        <v>0</v>
      </c>
      <c r="BI175" s="176">
        <f>IF(N175="nulová",J175,0)</f>
        <v>0</v>
      </c>
      <c r="BJ175" s="17" t="s">
        <v>9</v>
      </c>
      <c r="BK175" s="176">
        <f>ROUND(I175*H175,0)</f>
        <v>0</v>
      </c>
      <c r="BL175" s="17" t="s">
        <v>85</v>
      </c>
      <c r="BM175" s="17" t="s">
        <v>413</v>
      </c>
    </row>
    <row r="176" spans="2:51" s="11" customFormat="1" ht="13.5">
      <c r="B176" s="177"/>
      <c r="D176" s="178" t="s">
        <v>299</v>
      </c>
      <c r="E176" s="179" t="s">
        <v>3</v>
      </c>
      <c r="F176" s="180" t="s">
        <v>414</v>
      </c>
      <c r="H176" s="181">
        <v>2</v>
      </c>
      <c r="I176" s="182"/>
      <c r="L176" s="177"/>
      <c r="M176" s="183"/>
      <c r="N176" s="184"/>
      <c r="O176" s="184"/>
      <c r="P176" s="184"/>
      <c r="Q176" s="184"/>
      <c r="R176" s="184"/>
      <c r="S176" s="184"/>
      <c r="T176" s="185"/>
      <c r="AT176" s="179" t="s">
        <v>299</v>
      </c>
      <c r="AU176" s="179" t="s">
        <v>79</v>
      </c>
      <c r="AV176" s="11" t="s">
        <v>79</v>
      </c>
      <c r="AW176" s="11" t="s">
        <v>36</v>
      </c>
      <c r="AX176" s="11" t="s">
        <v>72</v>
      </c>
      <c r="AY176" s="179" t="s">
        <v>291</v>
      </c>
    </row>
    <row r="177" spans="2:51" s="11" customFormat="1" ht="13.5">
      <c r="B177" s="177"/>
      <c r="D177" s="178" t="s">
        <v>299</v>
      </c>
      <c r="E177" s="179" t="s">
        <v>3</v>
      </c>
      <c r="F177" s="180" t="s">
        <v>415</v>
      </c>
      <c r="H177" s="181">
        <v>9.12</v>
      </c>
      <c r="I177" s="182"/>
      <c r="L177" s="177"/>
      <c r="M177" s="183"/>
      <c r="N177" s="184"/>
      <c r="O177" s="184"/>
      <c r="P177" s="184"/>
      <c r="Q177" s="184"/>
      <c r="R177" s="184"/>
      <c r="S177" s="184"/>
      <c r="T177" s="185"/>
      <c r="AT177" s="179" t="s">
        <v>299</v>
      </c>
      <c r="AU177" s="179" t="s">
        <v>79</v>
      </c>
      <c r="AV177" s="11" t="s">
        <v>79</v>
      </c>
      <c r="AW177" s="11" t="s">
        <v>36</v>
      </c>
      <c r="AX177" s="11" t="s">
        <v>72</v>
      </c>
      <c r="AY177" s="179" t="s">
        <v>291</v>
      </c>
    </row>
    <row r="178" spans="2:51" s="11" customFormat="1" ht="13.5">
      <c r="B178" s="177"/>
      <c r="D178" s="178" t="s">
        <v>299</v>
      </c>
      <c r="E178" s="179" t="s">
        <v>3</v>
      </c>
      <c r="F178" s="180" t="s">
        <v>416</v>
      </c>
      <c r="H178" s="181">
        <v>4.8</v>
      </c>
      <c r="I178" s="182"/>
      <c r="L178" s="177"/>
      <c r="M178" s="183"/>
      <c r="N178" s="184"/>
      <c r="O178" s="184"/>
      <c r="P178" s="184"/>
      <c r="Q178" s="184"/>
      <c r="R178" s="184"/>
      <c r="S178" s="184"/>
      <c r="T178" s="185"/>
      <c r="AT178" s="179" t="s">
        <v>299</v>
      </c>
      <c r="AU178" s="179" t="s">
        <v>79</v>
      </c>
      <c r="AV178" s="11" t="s">
        <v>79</v>
      </c>
      <c r="AW178" s="11" t="s">
        <v>36</v>
      </c>
      <c r="AX178" s="11" t="s">
        <v>72</v>
      </c>
      <c r="AY178" s="179" t="s">
        <v>291</v>
      </c>
    </row>
    <row r="179" spans="2:51" s="11" customFormat="1" ht="13.5">
      <c r="B179" s="177"/>
      <c r="D179" s="178" t="s">
        <v>299</v>
      </c>
      <c r="E179" s="179" t="s">
        <v>3</v>
      </c>
      <c r="F179" s="180" t="s">
        <v>417</v>
      </c>
      <c r="H179" s="181">
        <v>1.6</v>
      </c>
      <c r="I179" s="182"/>
      <c r="L179" s="177"/>
      <c r="M179" s="183"/>
      <c r="N179" s="184"/>
      <c r="O179" s="184"/>
      <c r="P179" s="184"/>
      <c r="Q179" s="184"/>
      <c r="R179" s="184"/>
      <c r="S179" s="184"/>
      <c r="T179" s="185"/>
      <c r="AT179" s="179" t="s">
        <v>299</v>
      </c>
      <c r="AU179" s="179" t="s">
        <v>79</v>
      </c>
      <c r="AV179" s="11" t="s">
        <v>79</v>
      </c>
      <c r="AW179" s="11" t="s">
        <v>36</v>
      </c>
      <c r="AX179" s="11" t="s">
        <v>72</v>
      </c>
      <c r="AY179" s="179" t="s">
        <v>291</v>
      </c>
    </row>
    <row r="180" spans="2:51" s="11" customFormat="1" ht="13.5">
      <c r="B180" s="177"/>
      <c r="D180" s="178" t="s">
        <v>299</v>
      </c>
      <c r="E180" s="179" t="s">
        <v>3</v>
      </c>
      <c r="F180" s="180" t="s">
        <v>418</v>
      </c>
      <c r="H180" s="181">
        <v>36</v>
      </c>
      <c r="I180" s="182"/>
      <c r="L180" s="177"/>
      <c r="M180" s="183"/>
      <c r="N180" s="184"/>
      <c r="O180" s="184"/>
      <c r="P180" s="184"/>
      <c r="Q180" s="184"/>
      <c r="R180" s="184"/>
      <c r="S180" s="184"/>
      <c r="T180" s="185"/>
      <c r="AT180" s="179" t="s">
        <v>299</v>
      </c>
      <c r="AU180" s="179" t="s">
        <v>79</v>
      </c>
      <c r="AV180" s="11" t="s">
        <v>79</v>
      </c>
      <c r="AW180" s="11" t="s">
        <v>36</v>
      </c>
      <c r="AX180" s="11" t="s">
        <v>72</v>
      </c>
      <c r="AY180" s="179" t="s">
        <v>291</v>
      </c>
    </row>
    <row r="181" spans="2:51" s="11" customFormat="1" ht="13.5">
      <c r="B181" s="177"/>
      <c r="D181" s="178" t="s">
        <v>299</v>
      </c>
      <c r="E181" s="179" t="s">
        <v>3</v>
      </c>
      <c r="F181" s="180" t="s">
        <v>419</v>
      </c>
      <c r="H181" s="181">
        <v>5.4</v>
      </c>
      <c r="I181" s="182"/>
      <c r="L181" s="177"/>
      <c r="M181" s="183"/>
      <c r="N181" s="184"/>
      <c r="O181" s="184"/>
      <c r="P181" s="184"/>
      <c r="Q181" s="184"/>
      <c r="R181" s="184"/>
      <c r="S181" s="184"/>
      <c r="T181" s="185"/>
      <c r="AT181" s="179" t="s">
        <v>299</v>
      </c>
      <c r="AU181" s="179" t="s">
        <v>79</v>
      </c>
      <c r="AV181" s="11" t="s">
        <v>79</v>
      </c>
      <c r="AW181" s="11" t="s">
        <v>36</v>
      </c>
      <c r="AX181" s="11" t="s">
        <v>72</v>
      </c>
      <c r="AY181" s="179" t="s">
        <v>291</v>
      </c>
    </row>
    <row r="182" spans="2:51" s="11" customFormat="1" ht="13.5">
      <c r="B182" s="177"/>
      <c r="D182" s="178" t="s">
        <v>299</v>
      </c>
      <c r="E182" s="179" t="s">
        <v>3</v>
      </c>
      <c r="F182" s="180" t="s">
        <v>420</v>
      </c>
      <c r="H182" s="181">
        <v>2</v>
      </c>
      <c r="I182" s="182"/>
      <c r="L182" s="177"/>
      <c r="M182" s="183"/>
      <c r="N182" s="184"/>
      <c r="O182" s="184"/>
      <c r="P182" s="184"/>
      <c r="Q182" s="184"/>
      <c r="R182" s="184"/>
      <c r="S182" s="184"/>
      <c r="T182" s="185"/>
      <c r="AT182" s="179" t="s">
        <v>299</v>
      </c>
      <c r="AU182" s="179" t="s">
        <v>79</v>
      </c>
      <c r="AV182" s="11" t="s">
        <v>79</v>
      </c>
      <c r="AW182" s="11" t="s">
        <v>36</v>
      </c>
      <c r="AX182" s="11" t="s">
        <v>72</v>
      </c>
      <c r="AY182" s="179" t="s">
        <v>291</v>
      </c>
    </row>
    <row r="183" spans="2:51" s="11" customFormat="1" ht="13.5">
      <c r="B183" s="177"/>
      <c r="D183" s="178" t="s">
        <v>299</v>
      </c>
      <c r="E183" s="179" t="s">
        <v>3</v>
      </c>
      <c r="F183" s="180" t="s">
        <v>421</v>
      </c>
      <c r="H183" s="181">
        <v>2.4</v>
      </c>
      <c r="I183" s="182"/>
      <c r="L183" s="177"/>
      <c r="M183" s="183"/>
      <c r="N183" s="184"/>
      <c r="O183" s="184"/>
      <c r="P183" s="184"/>
      <c r="Q183" s="184"/>
      <c r="R183" s="184"/>
      <c r="S183" s="184"/>
      <c r="T183" s="185"/>
      <c r="AT183" s="179" t="s">
        <v>299</v>
      </c>
      <c r="AU183" s="179" t="s">
        <v>79</v>
      </c>
      <c r="AV183" s="11" t="s">
        <v>79</v>
      </c>
      <c r="AW183" s="11" t="s">
        <v>36</v>
      </c>
      <c r="AX183" s="11" t="s">
        <v>72</v>
      </c>
      <c r="AY183" s="179" t="s">
        <v>291</v>
      </c>
    </row>
    <row r="184" spans="2:51" s="11" customFormat="1" ht="13.5">
      <c r="B184" s="177"/>
      <c r="D184" s="178" t="s">
        <v>299</v>
      </c>
      <c r="E184" s="179" t="s">
        <v>3</v>
      </c>
      <c r="F184" s="180" t="s">
        <v>422</v>
      </c>
      <c r="H184" s="181">
        <v>4</v>
      </c>
      <c r="I184" s="182"/>
      <c r="L184" s="177"/>
      <c r="M184" s="183"/>
      <c r="N184" s="184"/>
      <c r="O184" s="184"/>
      <c r="P184" s="184"/>
      <c r="Q184" s="184"/>
      <c r="R184" s="184"/>
      <c r="S184" s="184"/>
      <c r="T184" s="185"/>
      <c r="AT184" s="179" t="s">
        <v>299</v>
      </c>
      <c r="AU184" s="179" t="s">
        <v>79</v>
      </c>
      <c r="AV184" s="11" t="s">
        <v>79</v>
      </c>
      <c r="AW184" s="11" t="s">
        <v>36</v>
      </c>
      <c r="AX184" s="11" t="s">
        <v>72</v>
      </c>
      <c r="AY184" s="179" t="s">
        <v>291</v>
      </c>
    </row>
    <row r="185" spans="2:51" s="13" customFormat="1" ht="13.5">
      <c r="B185" s="201"/>
      <c r="D185" s="187" t="s">
        <v>299</v>
      </c>
      <c r="E185" s="202" t="s">
        <v>3</v>
      </c>
      <c r="F185" s="203" t="s">
        <v>423</v>
      </c>
      <c r="H185" s="204">
        <v>67.32</v>
      </c>
      <c r="I185" s="205"/>
      <c r="L185" s="201"/>
      <c r="M185" s="206"/>
      <c r="N185" s="207"/>
      <c r="O185" s="207"/>
      <c r="P185" s="207"/>
      <c r="Q185" s="207"/>
      <c r="R185" s="207"/>
      <c r="S185" s="207"/>
      <c r="T185" s="208"/>
      <c r="AT185" s="209" t="s">
        <v>299</v>
      </c>
      <c r="AU185" s="209" t="s">
        <v>79</v>
      </c>
      <c r="AV185" s="13" t="s">
        <v>85</v>
      </c>
      <c r="AW185" s="13" t="s">
        <v>36</v>
      </c>
      <c r="AX185" s="13" t="s">
        <v>9</v>
      </c>
      <c r="AY185" s="209" t="s">
        <v>291</v>
      </c>
    </row>
    <row r="186" spans="2:65" s="1" customFormat="1" ht="22.5" customHeight="1">
      <c r="B186" s="164"/>
      <c r="C186" s="165" t="s">
        <v>424</v>
      </c>
      <c r="D186" s="165" t="s">
        <v>293</v>
      </c>
      <c r="E186" s="166" t="s">
        <v>425</v>
      </c>
      <c r="F186" s="167" t="s">
        <v>426</v>
      </c>
      <c r="G186" s="168" t="s">
        <v>412</v>
      </c>
      <c r="H186" s="169">
        <v>166.517</v>
      </c>
      <c r="I186" s="170"/>
      <c r="J186" s="171">
        <f>ROUND(I186*H186,0)</f>
        <v>0</v>
      </c>
      <c r="K186" s="167" t="s">
        <v>297</v>
      </c>
      <c r="L186" s="34"/>
      <c r="M186" s="172" t="s">
        <v>3</v>
      </c>
      <c r="N186" s="173" t="s">
        <v>43</v>
      </c>
      <c r="O186" s="35"/>
      <c r="P186" s="174">
        <f>O186*H186</f>
        <v>0</v>
      </c>
      <c r="Q186" s="174">
        <v>0.02857</v>
      </c>
      <c r="R186" s="174">
        <f>Q186*H186</f>
        <v>4.75739069</v>
      </c>
      <c r="S186" s="174">
        <v>0</v>
      </c>
      <c r="T186" s="175">
        <f>S186*H186</f>
        <v>0</v>
      </c>
      <c r="AR186" s="17" t="s">
        <v>85</v>
      </c>
      <c r="AT186" s="17" t="s">
        <v>293</v>
      </c>
      <c r="AU186" s="17" t="s">
        <v>79</v>
      </c>
      <c r="AY186" s="17" t="s">
        <v>291</v>
      </c>
      <c r="BE186" s="176">
        <f>IF(N186="základní",J186,0)</f>
        <v>0</v>
      </c>
      <c r="BF186" s="176">
        <f>IF(N186="snížená",J186,0)</f>
        <v>0</v>
      </c>
      <c r="BG186" s="176">
        <f>IF(N186="zákl. přenesená",J186,0)</f>
        <v>0</v>
      </c>
      <c r="BH186" s="176">
        <f>IF(N186="sníž. přenesená",J186,0)</f>
        <v>0</v>
      </c>
      <c r="BI186" s="176">
        <f>IF(N186="nulová",J186,0)</f>
        <v>0</v>
      </c>
      <c r="BJ186" s="17" t="s">
        <v>9</v>
      </c>
      <c r="BK186" s="176">
        <f>ROUND(I186*H186,0)</f>
        <v>0</v>
      </c>
      <c r="BL186" s="17" t="s">
        <v>85</v>
      </c>
      <c r="BM186" s="17" t="s">
        <v>427</v>
      </c>
    </row>
    <row r="187" spans="2:51" s="11" customFormat="1" ht="13.5">
      <c r="B187" s="177"/>
      <c r="D187" s="178" t="s">
        <v>299</v>
      </c>
      <c r="E187" s="179" t="s">
        <v>3</v>
      </c>
      <c r="F187" s="180" t="s">
        <v>104</v>
      </c>
      <c r="H187" s="181">
        <v>67.711</v>
      </c>
      <c r="I187" s="182"/>
      <c r="L187" s="177"/>
      <c r="M187" s="183"/>
      <c r="N187" s="184"/>
      <c r="O187" s="184"/>
      <c r="P187" s="184"/>
      <c r="Q187" s="184"/>
      <c r="R187" s="184"/>
      <c r="S187" s="184"/>
      <c r="T187" s="185"/>
      <c r="AT187" s="179" t="s">
        <v>299</v>
      </c>
      <c r="AU187" s="179" t="s">
        <v>79</v>
      </c>
      <c r="AV187" s="11" t="s">
        <v>79</v>
      </c>
      <c r="AW187" s="11" t="s">
        <v>36</v>
      </c>
      <c r="AX187" s="11" t="s">
        <v>72</v>
      </c>
      <c r="AY187" s="179" t="s">
        <v>291</v>
      </c>
    </row>
    <row r="188" spans="2:51" s="11" customFormat="1" ht="13.5">
      <c r="B188" s="177"/>
      <c r="D188" s="178" t="s">
        <v>299</v>
      </c>
      <c r="E188" s="179" t="s">
        <v>3</v>
      </c>
      <c r="F188" s="180" t="s">
        <v>116</v>
      </c>
      <c r="H188" s="181">
        <v>98.806</v>
      </c>
      <c r="I188" s="182"/>
      <c r="L188" s="177"/>
      <c r="M188" s="183"/>
      <c r="N188" s="184"/>
      <c r="O188" s="184"/>
      <c r="P188" s="184"/>
      <c r="Q188" s="184"/>
      <c r="R188" s="184"/>
      <c r="S188" s="184"/>
      <c r="T188" s="185"/>
      <c r="AT188" s="179" t="s">
        <v>299</v>
      </c>
      <c r="AU188" s="179" t="s">
        <v>79</v>
      </c>
      <c r="AV188" s="11" t="s">
        <v>79</v>
      </c>
      <c r="AW188" s="11" t="s">
        <v>36</v>
      </c>
      <c r="AX188" s="11" t="s">
        <v>72</v>
      </c>
      <c r="AY188" s="179" t="s">
        <v>291</v>
      </c>
    </row>
    <row r="189" spans="2:51" s="12" customFormat="1" ht="13.5">
      <c r="B189" s="186"/>
      <c r="D189" s="187" t="s">
        <v>299</v>
      </c>
      <c r="E189" s="188" t="s">
        <v>3</v>
      </c>
      <c r="F189" s="189" t="s">
        <v>301</v>
      </c>
      <c r="H189" s="190">
        <v>166.517</v>
      </c>
      <c r="I189" s="191"/>
      <c r="L189" s="186"/>
      <c r="M189" s="192"/>
      <c r="N189" s="193"/>
      <c r="O189" s="193"/>
      <c r="P189" s="193"/>
      <c r="Q189" s="193"/>
      <c r="R189" s="193"/>
      <c r="S189" s="193"/>
      <c r="T189" s="194"/>
      <c r="AT189" s="195" t="s">
        <v>299</v>
      </c>
      <c r="AU189" s="195" t="s">
        <v>79</v>
      </c>
      <c r="AV189" s="12" t="s">
        <v>82</v>
      </c>
      <c r="AW189" s="12" t="s">
        <v>36</v>
      </c>
      <c r="AX189" s="12" t="s">
        <v>9</v>
      </c>
      <c r="AY189" s="195" t="s">
        <v>291</v>
      </c>
    </row>
    <row r="190" spans="2:65" s="1" customFormat="1" ht="22.5" customHeight="1">
      <c r="B190" s="164"/>
      <c r="C190" s="165" t="s">
        <v>428</v>
      </c>
      <c r="D190" s="165" t="s">
        <v>293</v>
      </c>
      <c r="E190" s="166" t="s">
        <v>429</v>
      </c>
      <c r="F190" s="167" t="s">
        <v>430</v>
      </c>
      <c r="G190" s="168" t="s">
        <v>412</v>
      </c>
      <c r="H190" s="169">
        <v>4.98</v>
      </c>
      <c r="I190" s="170"/>
      <c r="J190" s="171">
        <f>ROUND(I190*H190,0)</f>
        <v>0</v>
      </c>
      <c r="K190" s="167" t="s">
        <v>297</v>
      </c>
      <c r="L190" s="34"/>
      <c r="M190" s="172" t="s">
        <v>3</v>
      </c>
      <c r="N190" s="173" t="s">
        <v>43</v>
      </c>
      <c r="O190" s="35"/>
      <c r="P190" s="174">
        <f>O190*H190</f>
        <v>0</v>
      </c>
      <c r="Q190" s="174">
        <v>0.02211742</v>
      </c>
      <c r="R190" s="174">
        <f>Q190*H190</f>
        <v>0.11014475160000001</v>
      </c>
      <c r="S190" s="174">
        <v>0</v>
      </c>
      <c r="T190" s="175">
        <f>S190*H190</f>
        <v>0</v>
      </c>
      <c r="AR190" s="17" t="s">
        <v>85</v>
      </c>
      <c r="AT190" s="17" t="s">
        <v>293</v>
      </c>
      <c r="AU190" s="17" t="s">
        <v>79</v>
      </c>
      <c r="AY190" s="17" t="s">
        <v>291</v>
      </c>
      <c r="BE190" s="176">
        <f>IF(N190="základní",J190,0)</f>
        <v>0</v>
      </c>
      <c r="BF190" s="176">
        <f>IF(N190="snížená",J190,0)</f>
        <v>0</v>
      </c>
      <c r="BG190" s="176">
        <f>IF(N190="zákl. přenesená",J190,0)</f>
        <v>0</v>
      </c>
      <c r="BH190" s="176">
        <f>IF(N190="sníž. přenesená",J190,0)</f>
        <v>0</v>
      </c>
      <c r="BI190" s="176">
        <f>IF(N190="nulová",J190,0)</f>
        <v>0</v>
      </c>
      <c r="BJ190" s="17" t="s">
        <v>9</v>
      </c>
      <c r="BK190" s="176">
        <f>ROUND(I190*H190,0)</f>
        <v>0</v>
      </c>
      <c r="BL190" s="17" t="s">
        <v>85</v>
      </c>
      <c r="BM190" s="17" t="s">
        <v>431</v>
      </c>
    </row>
    <row r="191" spans="2:51" s="11" customFormat="1" ht="13.5">
      <c r="B191" s="177"/>
      <c r="D191" s="178" t="s">
        <v>299</v>
      </c>
      <c r="E191" s="179" t="s">
        <v>3</v>
      </c>
      <c r="F191" s="180" t="s">
        <v>432</v>
      </c>
      <c r="H191" s="181">
        <v>2.01</v>
      </c>
      <c r="I191" s="182"/>
      <c r="L191" s="177"/>
      <c r="M191" s="183"/>
      <c r="N191" s="184"/>
      <c r="O191" s="184"/>
      <c r="P191" s="184"/>
      <c r="Q191" s="184"/>
      <c r="R191" s="184"/>
      <c r="S191" s="184"/>
      <c r="T191" s="185"/>
      <c r="AT191" s="179" t="s">
        <v>299</v>
      </c>
      <c r="AU191" s="179" t="s">
        <v>79</v>
      </c>
      <c r="AV191" s="11" t="s">
        <v>79</v>
      </c>
      <c r="AW191" s="11" t="s">
        <v>36</v>
      </c>
      <c r="AX191" s="11" t="s">
        <v>72</v>
      </c>
      <c r="AY191" s="179" t="s">
        <v>291</v>
      </c>
    </row>
    <row r="192" spans="2:51" s="11" customFormat="1" ht="13.5">
      <c r="B192" s="177"/>
      <c r="D192" s="178" t="s">
        <v>299</v>
      </c>
      <c r="E192" s="179" t="s">
        <v>3</v>
      </c>
      <c r="F192" s="180" t="s">
        <v>433</v>
      </c>
      <c r="H192" s="181">
        <v>1.53</v>
      </c>
      <c r="I192" s="182"/>
      <c r="L192" s="177"/>
      <c r="M192" s="183"/>
      <c r="N192" s="184"/>
      <c r="O192" s="184"/>
      <c r="P192" s="184"/>
      <c r="Q192" s="184"/>
      <c r="R192" s="184"/>
      <c r="S192" s="184"/>
      <c r="T192" s="185"/>
      <c r="AT192" s="179" t="s">
        <v>299</v>
      </c>
      <c r="AU192" s="179" t="s">
        <v>79</v>
      </c>
      <c r="AV192" s="11" t="s">
        <v>79</v>
      </c>
      <c r="AW192" s="11" t="s">
        <v>36</v>
      </c>
      <c r="AX192" s="11" t="s">
        <v>72</v>
      </c>
      <c r="AY192" s="179" t="s">
        <v>291</v>
      </c>
    </row>
    <row r="193" spans="2:51" s="11" customFormat="1" ht="13.5">
      <c r="B193" s="177"/>
      <c r="D193" s="178" t="s">
        <v>299</v>
      </c>
      <c r="E193" s="179" t="s">
        <v>3</v>
      </c>
      <c r="F193" s="180" t="s">
        <v>434</v>
      </c>
      <c r="H193" s="181">
        <v>1.44</v>
      </c>
      <c r="I193" s="182"/>
      <c r="L193" s="177"/>
      <c r="M193" s="183"/>
      <c r="N193" s="184"/>
      <c r="O193" s="184"/>
      <c r="P193" s="184"/>
      <c r="Q193" s="184"/>
      <c r="R193" s="184"/>
      <c r="S193" s="184"/>
      <c r="T193" s="185"/>
      <c r="AT193" s="179" t="s">
        <v>299</v>
      </c>
      <c r="AU193" s="179" t="s">
        <v>79</v>
      </c>
      <c r="AV193" s="11" t="s">
        <v>79</v>
      </c>
      <c r="AW193" s="11" t="s">
        <v>36</v>
      </c>
      <c r="AX193" s="11" t="s">
        <v>72</v>
      </c>
      <c r="AY193" s="179" t="s">
        <v>291</v>
      </c>
    </row>
    <row r="194" spans="2:51" s="12" customFormat="1" ht="13.5">
      <c r="B194" s="186"/>
      <c r="D194" s="187" t="s">
        <v>299</v>
      </c>
      <c r="E194" s="188" t="s">
        <v>3</v>
      </c>
      <c r="F194" s="189" t="s">
        <v>301</v>
      </c>
      <c r="H194" s="190">
        <v>4.98</v>
      </c>
      <c r="I194" s="191"/>
      <c r="L194" s="186"/>
      <c r="M194" s="192"/>
      <c r="N194" s="193"/>
      <c r="O194" s="193"/>
      <c r="P194" s="193"/>
      <c r="Q194" s="193"/>
      <c r="R194" s="193"/>
      <c r="S194" s="193"/>
      <c r="T194" s="194"/>
      <c r="AT194" s="195" t="s">
        <v>299</v>
      </c>
      <c r="AU194" s="195" t="s">
        <v>79</v>
      </c>
      <c r="AV194" s="12" t="s">
        <v>82</v>
      </c>
      <c r="AW194" s="12" t="s">
        <v>36</v>
      </c>
      <c r="AX194" s="12" t="s">
        <v>9</v>
      </c>
      <c r="AY194" s="195" t="s">
        <v>291</v>
      </c>
    </row>
    <row r="195" spans="2:65" s="1" customFormat="1" ht="22.5" customHeight="1">
      <c r="B195" s="164"/>
      <c r="C195" s="165" t="s">
        <v>435</v>
      </c>
      <c r="D195" s="165" t="s">
        <v>293</v>
      </c>
      <c r="E195" s="166" t="s">
        <v>436</v>
      </c>
      <c r="F195" s="167" t="s">
        <v>437</v>
      </c>
      <c r="G195" s="168" t="s">
        <v>412</v>
      </c>
      <c r="H195" s="169">
        <v>38.565</v>
      </c>
      <c r="I195" s="170"/>
      <c r="J195" s="171">
        <f>ROUND(I195*H195,0)</f>
        <v>0</v>
      </c>
      <c r="K195" s="167" t="s">
        <v>297</v>
      </c>
      <c r="L195" s="34"/>
      <c r="M195" s="172" t="s">
        <v>3</v>
      </c>
      <c r="N195" s="173" t="s">
        <v>43</v>
      </c>
      <c r="O195" s="35"/>
      <c r="P195" s="174">
        <f>O195*H195</f>
        <v>0</v>
      </c>
      <c r="Q195" s="174">
        <v>0.02495876</v>
      </c>
      <c r="R195" s="174">
        <f>Q195*H195</f>
        <v>0.9625345794</v>
      </c>
      <c r="S195" s="174">
        <v>0</v>
      </c>
      <c r="T195" s="175">
        <f>S195*H195</f>
        <v>0</v>
      </c>
      <c r="AR195" s="17" t="s">
        <v>85</v>
      </c>
      <c r="AT195" s="17" t="s">
        <v>293</v>
      </c>
      <c r="AU195" s="17" t="s">
        <v>79</v>
      </c>
      <c r="AY195" s="17" t="s">
        <v>291</v>
      </c>
      <c r="BE195" s="176">
        <f>IF(N195="základní",J195,0)</f>
        <v>0</v>
      </c>
      <c r="BF195" s="176">
        <f>IF(N195="snížená",J195,0)</f>
        <v>0</v>
      </c>
      <c r="BG195" s="176">
        <f>IF(N195="zákl. přenesená",J195,0)</f>
        <v>0</v>
      </c>
      <c r="BH195" s="176">
        <f>IF(N195="sníž. přenesená",J195,0)</f>
        <v>0</v>
      </c>
      <c r="BI195" s="176">
        <f>IF(N195="nulová",J195,0)</f>
        <v>0</v>
      </c>
      <c r="BJ195" s="17" t="s">
        <v>9</v>
      </c>
      <c r="BK195" s="176">
        <f>ROUND(I195*H195,0)</f>
        <v>0</v>
      </c>
      <c r="BL195" s="17" t="s">
        <v>85</v>
      </c>
      <c r="BM195" s="17" t="s">
        <v>438</v>
      </c>
    </row>
    <row r="196" spans="2:51" s="11" customFormat="1" ht="13.5">
      <c r="B196" s="177"/>
      <c r="D196" s="178" t="s">
        <v>299</v>
      </c>
      <c r="E196" s="179" t="s">
        <v>3</v>
      </c>
      <c r="F196" s="180" t="s">
        <v>439</v>
      </c>
      <c r="H196" s="181">
        <v>32.88</v>
      </c>
      <c r="I196" s="182"/>
      <c r="L196" s="177"/>
      <c r="M196" s="183"/>
      <c r="N196" s="184"/>
      <c r="O196" s="184"/>
      <c r="P196" s="184"/>
      <c r="Q196" s="184"/>
      <c r="R196" s="184"/>
      <c r="S196" s="184"/>
      <c r="T196" s="185"/>
      <c r="AT196" s="179" t="s">
        <v>299</v>
      </c>
      <c r="AU196" s="179" t="s">
        <v>79</v>
      </c>
      <c r="AV196" s="11" t="s">
        <v>79</v>
      </c>
      <c r="AW196" s="11" t="s">
        <v>36</v>
      </c>
      <c r="AX196" s="11" t="s">
        <v>72</v>
      </c>
      <c r="AY196" s="179" t="s">
        <v>291</v>
      </c>
    </row>
    <row r="197" spans="2:51" s="11" customFormat="1" ht="13.5">
      <c r="B197" s="177"/>
      <c r="D197" s="178" t="s">
        <v>299</v>
      </c>
      <c r="E197" s="179" t="s">
        <v>3</v>
      </c>
      <c r="F197" s="180" t="s">
        <v>440</v>
      </c>
      <c r="H197" s="181">
        <v>5.445</v>
      </c>
      <c r="I197" s="182"/>
      <c r="L197" s="177"/>
      <c r="M197" s="183"/>
      <c r="N197" s="184"/>
      <c r="O197" s="184"/>
      <c r="P197" s="184"/>
      <c r="Q197" s="184"/>
      <c r="R197" s="184"/>
      <c r="S197" s="184"/>
      <c r="T197" s="185"/>
      <c r="AT197" s="179" t="s">
        <v>299</v>
      </c>
      <c r="AU197" s="179" t="s">
        <v>79</v>
      </c>
      <c r="AV197" s="11" t="s">
        <v>79</v>
      </c>
      <c r="AW197" s="11" t="s">
        <v>36</v>
      </c>
      <c r="AX197" s="11" t="s">
        <v>72</v>
      </c>
      <c r="AY197" s="179" t="s">
        <v>291</v>
      </c>
    </row>
    <row r="198" spans="2:51" s="11" customFormat="1" ht="13.5">
      <c r="B198" s="177"/>
      <c r="D198" s="178" t="s">
        <v>299</v>
      </c>
      <c r="E198" s="179" t="s">
        <v>3</v>
      </c>
      <c r="F198" s="180" t="s">
        <v>441</v>
      </c>
      <c r="H198" s="181">
        <v>0.24</v>
      </c>
      <c r="I198" s="182"/>
      <c r="L198" s="177"/>
      <c r="M198" s="183"/>
      <c r="N198" s="184"/>
      <c r="O198" s="184"/>
      <c r="P198" s="184"/>
      <c r="Q198" s="184"/>
      <c r="R198" s="184"/>
      <c r="S198" s="184"/>
      <c r="T198" s="185"/>
      <c r="AT198" s="179" t="s">
        <v>299</v>
      </c>
      <c r="AU198" s="179" t="s">
        <v>79</v>
      </c>
      <c r="AV198" s="11" t="s">
        <v>79</v>
      </c>
      <c r="AW198" s="11" t="s">
        <v>36</v>
      </c>
      <c r="AX198" s="11" t="s">
        <v>72</v>
      </c>
      <c r="AY198" s="179" t="s">
        <v>291</v>
      </c>
    </row>
    <row r="199" spans="2:51" s="12" customFormat="1" ht="13.5">
      <c r="B199" s="186"/>
      <c r="D199" s="187" t="s">
        <v>299</v>
      </c>
      <c r="E199" s="188" t="s">
        <v>3</v>
      </c>
      <c r="F199" s="189" t="s">
        <v>301</v>
      </c>
      <c r="H199" s="190">
        <v>38.565</v>
      </c>
      <c r="I199" s="191"/>
      <c r="L199" s="186"/>
      <c r="M199" s="192"/>
      <c r="N199" s="193"/>
      <c r="O199" s="193"/>
      <c r="P199" s="193"/>
      <c r="Q199" s="193"/>
      <c r="R199" s="193"/>
      <c r="S199" s="193"/>
      <c r="T199" s="194"/>
      <c r="AT199" s="195" t="s">
        <v>299</v>
      </c>
      <c r="AU199" s="195" t="s">
        <v>79</v>
      </c>
      <c r="AV199" s="12" t="s">
        <v>82</v>
      </c>
      <c r="AW199" s="12" t="s">
        <v>36</v>
      </c>
      <c r="AX199" s="12" t="s">
        <v>9</v>
      </c>
      <c r="AY199" s="195" t="s">
        <v>291</v>
      </c>
    </row>
    <row r="200" spans="2:65" s="1" customFormat="1" ht="22.5" customHeight="1">
      <c r="B200" s="164"/>
      <c r="C200" s="165" t="s">
        <v>442</v>
      </c>
      <c r="D200" s="165" t="s">
        <v>293</v>
      </c>
      <c r="E200" s="166" t="s">
        <v>443</v>
      </c>
      <c r="F200" s="167" t="s">
        <v>444</v>
      </c>
      <c r="G200" s="168" t="s">
        <v>412</v>
      </c>
      <c r="H200" s="169">
        <v>10.319</v>
      </c>
      <c r="I200" s="170"/>
      <c r="J200" s="171">
        <f>ROUND(I200*H200,0)</f>
        <v>0</v>
      </c>
      <c r="K200" s="167" t="s">
        <v>297</v>
      </c>
      <c r="L200" s="34"/>
      <c r="M200" s="172" t="s">
        <v>3</v>
      </c>
      <c r="N200" s="173" t="s">
        <v>43</v>
      </c>
      <c r="O200" s="35"/>
      <c r="P200" s="174">
        <f>O200*H200</f>
        <v>0</v>
      </c>
      <c r="Q200" s="174">
        <v>0.025259115</v>
      </c>
      <c r="R200" s="174">
        <f>Q200*H200</f>
        <v>0.260648807685</v>
      </c>
      <c r="S200" s="174">
        <v>0</v>
      </c>
      <c r="T200" s="175">
        <f>S200*H200</f>
        <v>0</v>
      </c>
      <c r="AR200" s="17" t="s">
        <v>85</v>
      </c>
      <c r="AT200" s="17" t="s">
        <v>293</v>
      </c>
      <c r="AU200" s="17" t="s">
        <v>79</v>
      </c>
      <c r="AY200" s="17" t="s">
        <v>291</v>
      </c>
      <c r="BE200" s="176">
        <f>IF(N200="základní",J200,0)</f>
        <v>0</v>
      </c>
      <c r="BF200" s="176">
        <f>IF(N200="snížená",J200,0)</f>
        <v>0</v>
      </c>
      <c r="BG200" s="176">
        <f>IF(N200="zákl. přenesená",J200,0)</f>
        <v>0</v>
      </c>
      <c r="BH200" s="176">
        <f>IF(N200="sníž. přenesená",J200,0)</f>
        <v>0</v>
      </c>
      <c r="BI200" s="176">
        <f>IF(N200="nulová",J200,0)</f>
        <v>0</v>
      </c>
      <c r="BJ200" s="17" t="s">
        <v>9</v>
      </c>
      <c r="BK200" s="176">
        <f>ROUND(I200*H200,0)</f>
        <v>0</v>
      </c>
      <c r="BL200" s="17" t="s">
        <v>85</v>
      </c>
      <c r="BM200" s="17" t="s">
        <v>445</v>
      </c>
    </row>
    <row r="201" spans="2:51" s="11" customFormat="1" ht="13.5">
      <c r="B201" s="177"/>
      <c r="D201" s="178" t="s">
        <v>299</v>
      </c>
      <c r="E201" s="179" t="s">
        <v>3</v>
      </c>
      <c r="F201" s="180" t="s">
        <v>446</v>
      </c>
      <c r="H201" s="181">
        <v>5.265</v>
      </c>
      <c r="I201" s="182"/>
      <c r="L201" s="177"/>
      <c r="M201" s="183"/>
      <c r="N201" s="184"/>
      <c r="O201" s="184"/>
      <c r="P201" s="184"/>
      <c r="Q201" s="184"/>
      <c r="R201" s="184"/>
      <c r="S201" s="184"/>
      <c r="T201" s="185"/>
      <c r="AT201" s="179" t="s">
        <v>299</v>
      </c>
      <c r="AU201" s="179" t="s">
        <v>79</v>
      </c>
      <c r="AV201" s="11" t="s">
        <v>79</v>
      </c>
      <c r="AW201" s="11" t="s">
        <v>36</v>
      </c>
      <c r="AX201" s="11" t="s">
        <v>72</v>
      </c>
      <c r="AY201" s="179" t="s">
        <v>291</v>
      </c>
    </row>
    <row r="202" spans="2:51" s="11" customFormat="1" ht="13.5">
      <c r="B202" s="177"/>
      <c r="D202" s="178" t="s">
        <v>299</v>
      </c>
      <c r="E202" s="179" t="s">
        <v>3</v>
      </c>
      <c r="F202" s="180" t="s">
        <v>447</v>
      </c>
      <c r="H202" s="181">
        <v>5.054</v>
      </c>
      <c r="I202" s="182"/>
      <c r="L202" s="177"/>
      <c r="M202" s="183"/>
      <c r="N202" s="184"/>
      <c r="O202" s="184"/>
      <c r="P202" s="184"/>
      <c r="Q202" s="184"/>
      <c r="R202" s="184"/>
      <c r="S202" s="184"/>
      <c r="T202" s="185"/>
      <c r="AT202" s="179" t="s">
        <v>299</v>
      </c>
      <c r="AU202" s="179" t="s">
        <v>79</v>
      </c>
      <c r="AV202" s="11" t="s">
        <v>79</v>
      </c>
      <c r="AW202" s="11" t="s">
        <v>36</v>
      </c>
      <c r="AX202" s="11" t="s">
        <v>72</v>
      </c>
      <c r="AY202" s="179" t="s">
        <v>291</v>
      </c>
    </row>
    <row r="203" spans="2:51" s="12" customFormat="1" ht="13.5">
      <c r="B203" s="186"/>
      <c r="D203" s="187" t="s">
        <v>299</v>
      </c>
      <c r="E203" s="188" t="s">
        <v>3</v>
      </c>
      <c r="F203" s="189" t="s">
        <v>301</v>
      </c>
      <c r="H203" s="190">
        <v>10.319</v>
      </c>
      <c r="I203" s="191"/>
      <c r="L203" s="186"/>
      <c r="M203" s="192"/>
      <c r="N203" s="193"/>
      <c r="O203" s="193"/>
      <c r="P203" s="193"/>
      <c r="Q203" s="193"/>
      <c r="R203" s="193"/>
      <c r="S203" s="193"/>
      <c r="T203" s="194"/>
      <c r="AT203" s="195" t="s">
        <v>299</v>
      </c>
      <c r="AU203" s="195" t="s">
        <v>79</v>
      </c>
      <c r="AV203" s="12" t="s">
        <v>82</v>
      </c>
      <c r="AW203" s="12" t="s">
        <v>36</v>
      </c>
      <c r="AX203" s="12" t="s">
        <v>9</v>
      </c>
      <c r="AY203" s="195" t="s">
        <v>291</v>
      </c>
    </row>
    <row r="204" spans="2:65" s="1" customFormat="1" ht="22.5" customHeight="1">
      <c r="B204" s="164"/>
      <c r="C204" s="165" t="s">
        <v>448</v>
      </c>
      <c r="D204" s="165" t="s">
        <v>293</v>
      </c>
      <c r="E204" s="166" t="s">
        <v>449</v>
      </c>
      <c r="F204" s="167" t="s">
        <v>450</v>
      </c>
      <c r="G204" s="168" t="s">
        <v>412</v>
      </c>
      <c r="H204" s="169">
        <v>31.143</v>
      </c>
      <c r="I204" s="170"/>
      <c r="J204" s="171">
        <f>ROUND(I204*H204,0)</f>
        <v>0</v>
      </c>
      <c r="K204" s="167" t="s">
        <v>297</v>
      </c>
      <c r="L204" s="34"/>
      <c r="M204" s="172" t="s">
        <v>3</v>
      </c>
      <c r="N204" s="173" t="s">
        <v>43</v>
      </c>
      <c r="O204" s="35"/>
      <c r="P204" s="174">
        <f>O204*H204</f>
        <v>0</v>
      </c>
      <c r="Q204" s="174">
        <v>0.23458</v>
      </c>
      <c r="R204" s="174">
        <f>Q204*H204</f>
        <v>7.305524940000001</v>
      </c>
      <c r="S204" s="174">
        <v>0</v>
      </c>
      <c r="T204" s="175">
        <f>S204*H204</f>
        <v>0</v>
      </c>
      <c r="AR204" s="17" t="s">
        <v>85</v>
      </c>
      <c r="AT204" s="17" t="s">
        <v>293</v>
      </c>
      <c r="AU204" s="17" t="s">
        <v>79</v>
      </c>
      <c r="AY204" s="17" t="s">
        <v>291</v>
      </c>
      <c r="BE204" s="176">
        <f>IF(N204="základní",J204,0)</f>
        <v>0</v>
      </c>
      <c r="BF204" s="176">
        <f>IF(N204="snížená",J204,0)</f>
        <v>0</v>
      </c>
      <c r="BG204" s="176">
        <f>IF(N204="zákl. přenesená",J204,0)</f>
        <v>0</v>
      </c>
      <c r="BH204" s="176">
        <f>IF(N204="sníž. přenesená",J204,0)</f>
        <v>0</v>
      </c>
      <c r="BI204" s="176">
        <f>IF(N204="nulová",J204,0)</f>
        <v>0</v>
      </c>
      <c r="BJ204" s="17" t="s">
        <v>9</v>
      </c>
      <c r="BK204" s="176">
        <f>ROUND(I204*H204,0)</f>
        <v>0</v>
      </c>
      <c r="BL204" s="17" t="s">
        <v>85</v>
      </c>
      <c r="BM204" s="17" t="s">
        <v>451</v>
      </c>
    </row>
    <row r="205" spans="2:51" s="11" customFormat="1" ht="13.5">
      <c r="B205" s="177"/>
      <c r="D205" s="178" t="s">
        <v>299</v>
      </c>
      <c r="E205" s="179" t="s">
        <v>3</v>
      </c>
      <c r="F205" s="180" t="s">
        <v>452</v>
      </c>
      <c r="H205" s="181">
        <v>2.025</v>
      </c>
      <c r="I205" s="182"/>
      <c r="L205" s="177"/>
      <c r="M205" s="183"/>
      <c r="N205" s="184"/>
      <c r="O205" s="184"/>
      <c r="P205" s="184"/>
      <c r="Q205" s="184"/>
      <c r="R205" s="184"/>
      <c r="S205" s="184"/>
      <c r="T205" s="185"/>
      <c r="AT205" s="179" t="s">
        <v>299</v>
      </c>
      <c r="AU205" s="179" t="s">
        <v>79</v>
      </c>
      <c r="AV205" s="11" t="s">
        <v>79</v>
      </c>
      <c r="AW205" s="11" t="s">
        <v>36</v>
      </c>
      <c r="AX205" s="11" t="s">
        <v>72</v>
      </c>
      <c r="AY205" s="179" t="s">
        <v>291</v>
      </c>
    </row>
    <row r="206" spans="2:51" s="11" customFormat="1" ht="13.5">
      <c r="B206" s="177"/>
      <c r="D206" s="178" t="s">
        <v>299</v>
      </c>
      <c r="E206" s="179" t="s">
        <v>3</v>
      </c>
      <c r="F206" s="180" t="s">
        <v>453</v>
      </c>
      <c r="H206" s="181">
        <v>15.51</v>
      </c>
      <c r="I206" s="182"/>
      <c r="L206" s="177"/>
      <c r="M206" s="183"/>
      <c r="N206" s="184"/>
      <c r="O206" s="184"/>
      <c r="P206" s="184"/>
      <c r="Q206" s="184"/>
      <c r="R206" s="184"/>
      <c r="S206" s="184"/>
      <c r="T206" s="185"/>
      <c r="AT206" s="179" t="s">
        <v>299</v>
      </c>
      <c r="AU206" s="179" t="s">
        <v>79</v>
      </c>
      <c r="AV206" s="11" t="s">
        <v>79</v>
      </c>
      <c r="AW206" s="11" t="s">
        <v>36</v>
      </c>
      <c r="AX206" s="11" t="s">
        <v>72</v>
      </c>
      <c r="AY206" s="179" t="s">
        <v>291</v>
      </c>
    </row>
    <row r="207" spans="2:51" s="11" customFormat="1" ht="13.5">
      <c r="B207" s="177"/>
      <c r="D207" s="178" t="s">
        <v>299</v>
      </c>
      <c r="E207" s="179" t="s">
        <v>3</v>
      </c>
      <c r="F207" s="180" t="s">
        <v>454</v>
      </c>
      <c r="H207" s="181">
        <v>-2.955</v>
      </c>
      <c r="I207" s="182"/>
      <c r="L207" s="177"/>
      <c r="M207" s="183"/>
      <c r="N207" s="184"/>
      <c r="O207" s="184"/>
      <c r="P207" s="184"/>
      <c r="Q207" s="184"/>
      <c r="R207" s="184"/>
      <c r="S207" s="184"/>
      <c r="T207" s="185"/>
      <c r="AT207" s="179" t="s">
        <v>299</v>
      </c>
      <c r="AU207" s="179" t="s">
        <v>79</v>
      </c>
      <c r="AV207" s="11" t="s">
        <v>79</v>
      </c>
      <c r="AW207" s="11" t="s">
        <v>36</v>
      </c>
      <c r="AX207" s="11" t="s">
        <v>72</v>
      </c>
      <c r="AY207" s="179" t="s">
        <v>291</v>
      </c>
    </row>
    <row r="208" spans="2:51" s="12" customFormat="1" ht="13.5">
      <c r="B208" s="186"/>
      <c r="D208" s="178" t="s">
        <v>299</v>
      </c>
      <c r="E208" s="195" t="s">
        <v>3</v>
      </c>
      <c r="F208" s="199" t="s">
        <v>455</v>
      </c>
      <c r="H208" s="200">
        <v>14.58</v>
      </c>
      <c r="I208" s="191"/>
      <c r="L208" s="186"/>
      <c r="M208" s="192"/>
      <c r="N208" s="193"/>
      <c r="O208" s="193"/>
      <c r="P208" s="193"/>
      <c r="Q208" s="193"/>
      <c r="R208" s="193"/>
      <c r="S208" s="193"/>
      <c r="T208" s="194"/>
      <c r="AT208" s="195" t="s">
        <v>299</v>
      </c>
      <c r="AU208" s="195" t="s">
        <v>79</v>
      </c>
      <c r="AV208" s="12" t="s">
        <v>82</v>
      </c>
      <c r="AW208" s="12" t="s">
        <v>36</v>
      </c>
      <c r="AX208" s="12" t="s">
        <v>72</v>
      </c>
      <c r="AY208" s="195" t="s">
        <v>291</v>
      </c>
    </row>
    <row r="209" spans="2:51" s="11" customFormat="1" ht="13.5">
      <c r="B209" s="177"/>
      <c r="D209" s="178" t="s">
        <v>299</v>
      </c>
      <c r="E209" s="179" t="s">
        <v>3</v>
      </c>
      <c r="F209" s="180" t="s">
        <v>456</v>
      </c>
      <c r="H209" s="181">
        <v>2.1</v>
      </c>
      <c r="I209" s="182"/>
      <c r="L209" s="177"/>
      <c r="M209" s="183"/>
      <c r="N209" s="184"/>
      <c r="O209" s="184"/>
      <c r="P209" s="184"/>
      <c r="Q209" s="184"/>
      <c r="R209" s="184"/>
      <c r="S209" s="184"/>
      <c r="T209" s="185"/>
      <c r="AT209" s="179" t="s">
        <v>299</v>
      </c>
      <c r="AU209" s="179" t="s">
        <v>79</v>
      </c>
      <c r="AV209" s="11" t="s">
        <v>79</v>
      </c>
      <c r="AW209" s="11" t="s">
        <v>36</v>
      </c>
      <c r="AX209" s="11" t="s">
        <v>72</v>
      </c>
      <c r="AY209" s="179" t="s">
        <v>291</v>
      </c>
    </row>
    <row r="210" spans="2:51" s="11" customFormat="1" ht="13.5">
      <c r="B210" s="177"/>
      <c r="D210" s="178" t="s">
        <v>299</v>
      </c>
      <c r="E210" s="179" t="s">
        <v>3</v>
      </c>
      <c r="F210" s="180" t="s">
        <v>457</v>
      </c>
      <c r="H210" s="181">
        <v>3.121</v>
      </c>
      <c r="I210" s="182"/>
      <c r="L210" s="177"/>
      <c r="M210" s="183"/>
      <c r="N210" s="184"/>
      <c r="O210" s="184"/>
      <c r="P210" s="184"/>
      <c r="Q210" s="184"/>
      <c r="R210" s="184"/>
      <c r="S210" s="184"/>
      <c r="T210" s="185"/>
      <c r="AT210" s="179" t="s">
        <v>299</v>
      </c>
      <c r="AU210" s="179" t="s">
        <v>79</v>
      </c>
      <c r="AV210" s="11" t="s">
        <v>79</v>
      </c>
      <c r="AW210" s="11" t="s">
        <v>36</v>
      </c>
      <c r="AX210" s="11" t="s">
        <v>72</v>
      </c>
      <c r="AY210" s="179" t="s">
        <v>291</v>
      </c>
    </row>
    <row r="211" spans="2:51" s="12" customFormat="1" ht="13.5">
      <c r="B211" s="186"/>
      <c r="D211" s="178" t="s">
        <v>299</v>
      </c>
      <c r="E211" s="195" t="s">
        <v>3</v>
      </c>
      <c r="F211" s="199" t="s">
        <v>458</v>
      </c>
      <c r="H211" s="200">
        <v>5.221</v>
      </c>
      <c r="I211" s="191"/>
      <c r="L211" s="186"/>
      <c r="M211" s="192"/>
      <c r="N211" s="193"/>
      <c r="O211" s="193"/>
      <c r="P211" s="193"/>
      <c r="Q211" s="193"/>
      <c r="R211" s="193"/>
      <c r="S211" s="193"/>
      <c r="T211" s="194"/>
      <c r="AT211" s="195" t="s">
        <v>299</v>
      </c>
      <c r="AU211" s="195" t="s">
        <v>79</v>
      </c>
      <c r="AV211" s="12" t="s">
        <v>82</v>
      </c>
      <c r="AW211" s="12" t="s">
        <v>36</v>
      </c>
      <c r="AX211" s="12" t="s">
        <v>72</v>
      </c>
      <c r="AY211" s="195" t="s">
        <v>291</v>
      </c>
    </row>
    <row r="212" spans="2:51" s="11" customFormat="1" ht="13.5">
      <c r="B212" s="177"/>
      <c r="D212" s="178" t="s">
        <v>299</v>
      </c>
      <c r="E212" s="179" t="s">
        <v>3</v>
      </c>
      <c r="F212" s="180" t="s">
        <v>459</v>
      </c>
      <c r="H212" s="181">
        <v>11.342</v>
      </c>
      <c r="I212" s="182"/>
      <c r="L212" s="177"/>
      <c r="M212" s="183"/>
      <c r="N212" s="184"/>
      <c r="O212" s="184"/>
      <c r="P212" s="184"/>
      <c r="Q212" s="184"/>
      <c r="R212" s="184"/>
      <c r="S212" s="184"/>
      <c r="T212" s="185"/>
      <c r="AT212" s="179" t="s">
        <v>299</v>
      </c>
      <c r="AU212" s="179" t="s">
        <v>79</v>
      </c>
      <c r="AV212" s="11" t="s">
        <v>79</v>
      </c>
      <c r="AW212" s="11" t="s">
        <v>36</v>
      </c>
      <c r="AX212" s="11" t="s">
        <v>72</v>
      </c>
      <c r="AY212" s="179" t="s">
        <v>291</v>
      </c>
    </row>
    <row r="213" spans="2:51" s="12" customFormat="1" ht="13.5">
      <c r="B213" s="186"/>
      <c r="D213" s="178" t="s">
        <v>299</v>
      </c>
      <c r="E213" s="195" t="s">
        <v>3</v>
      </c>
      <c r="F213" s="199" t="s">
        <v>460</v>
      </c>
      <c r="H213" s="200">
        <v>11.342</v>
      </c>
      <c r="I213" s="191"/>
      <c r="L213" s="186"/>
      <c r="M213" s="192"/>
      <c r="N213" s="193"/>
      <c r="O213" s="193"/>
      <c r="P213" s="193"/>
      <c r="Q213" s="193"/>
      <c r="R213" s="193"/>
      <c r="S213" s="193"/>
      <c r="T213" s="194"/>
      <c r="AT213" s="195" t="s">
        <v>299</v>
      </c>
      <c r="AU213" s="195" t="s">
        <v>79</v>
      </c>
      <c r="AV213" s="12" t="s">
        <v>82</v>
      </c>
      <c r="AW213" s="12" t="s">
        <v>36</v>
      </c>
      <c r="AX213" s="12" t="s">
        <v>72</v>
      </c>
      <c r="AY213" s="195" t="s">
        <v>291</v>
      </c>
    </row>
    <row r="214" spans="2:51" s="13" customFormat="1" ht="13.5">
      <c r="B214" s="201"/>
      <c r="D214" s="187" t="s">
        <v>299</v>
      </c>
      <c r="E214" s="202" t="s">
        <v>3</v>
      </c>
      <c r="F214" s="203" t="s">
        <v>353</v>
      </c>
      <c r="H214" s="204">
        <v>31.143</v>
      </c>
      <c r="I214" s="205"/>
      <c r="L214" s="201"/>
      <c r="M214" s="206"/>
      <c r="N214" s="207"/>
      <c r="O214" s="207"/>
      <c r="P214" s="207"/>
      <c r="Q214" s="207"/>
      <c r="R214" s="207"/>
      <c r="S214" s="207"/>
      <c r="T214" s="208"/>
      <c r="AT214" s="209" t="s">
        <v>299</v>
      </c>
      <c r="AU214" s="209" t="s">
        <v>79</v>
      </c>
      <c r="AV214" s="13" t="s">
        <v>85</v>
      </c>
      <c r="AW214" s="13" t="s">
        <v>36</v>
      </c>
      <c r="AX214" s="13" t="s">
        <v>9</v>
      </c>
      <c r="AY214" s="209" t="s">
        <v>291</v>
      </c>
    </row>
    <row r="215" spans="2:65" s="1" customFormat="1" ht="22.5" customHeight="1">
      <c r="B215" s="164"/>
      <c r="C215" s="165" t="s">
        <v>461</v>
      </c>
      <c r="D215" s="165" t="s">
        <v>293</v>
      </c>
      <c r="E215" s="166" t="s">
        <v>462</v>
      </c>
      <c r="F215" s="167" t="s">
        <v>463</v>
      </c>
      <c r="G215" s="168" t="s">
        <v>412</v>
      </c>
      <c r="H215" s="169">
        <v>11.924</v>
      </c>
      <c r="I215" s="170"/>
      <c r="J215" s="171">
        <f>ROUND(I215*H215,0)</f>
        <v>0</v>
      </c>
      <c r="K215" s="167" t="s">
        <v>297</v>
      </c>
      <c r="L215" s="34"/>
      <c r="M215" s="172" t="s">
        <v>3</v>
      </c>
      <c r="N215" s="173" t="s">
        <v>43</v>
      </c>
      <c r="O215" s="35"/>
      <c r="P215" s="174">
        <f>O215*H215</f>
        <v>0</v>
      </c>
      <c r="Q215" s="174">
        <v>0.09232</v>
      </c>
      <c r="R215" s="174">
        <f>Q215*H215</f>
        <v>1.10082368</v>
      </c>
      <c r="S215" s="174">
        <v>0</v>
      </c>
      <c r="T215" s="175">
        <f>S215*H215</f>
        <v>0</v>
      </c>
      <c r="AR215" s="17" t="s">
        <v>85</v>
      </c>
      <c r="AT215" s="17" t="s">
        <v>293</v>
      </c>
      <c r="AU215" s="17" t="s">
        <v>79</v>
      </c>
      <c r="AY215" s="17" t="s">
        <v>291</v>
      </c>
      <c r="BE215" s="176">
        <f>IF(N215="základní",J215,0)</f>
        <v>0</v>
      </c>
      <c r="BF215" s="176">
        <f>IF(N215="snížená",J215,0)</f>
        <v>0</v>
      </c>
      <c r="BG215" s="176">
        <f>IF(N215="zákl. přenesená",J215,0)</f>
        <v>0</v>
      </c>
      <c r="BH215" s="176">
        <f>IF(N215="sníž. přenesená",J215,0)</f>
        <v>0</v>
      </c>
      <c r="BI215" s="176">
        <f>IF(N215="nulová",J215,0)</f>
        <v>0</v>
      </c>
      <c r="BJ215" s="17" t="s">
        <v>9</v>
      </c>
      <c r="BK215" s="176">
        <f>ROUND(I215*H215,0)</f>
        <v>0</v>
      </c>
      <c r="BL215" s="17" t="s">
        <v>85</v>
      </c>
      <c r="BM215" s="17" t="s">
        <v>464</v>
      </c>
    </row>
    <row r="216" spans="2:51" s="11" customFormat="1" ht="13.5">
      <c r="B216" s="177"/>
      <c r="D216" s="178" t="s">
        <v>299</v>
      </c>
      <c r="E216" s="179" t="s">
        <v>3</v>
      </c>
      <c r="F216" s="180" t="s">
        <v>465</v>
      </c>
      <c r="H216" s="181">
        <v>11.924</v>
      </c>
      <c r="I216" s="182"/>
      <c r="L216" s="177"/>
      <c r="M216" s="183"/>
      <c r="N216" s="184"/>
      <c r="O216" s="184"/>
      <c r="P216" s="184"/>
      <c r="Q216" s="184"/>
      <c r="R216" s="184"/>
      <c r="S216" s="184"/>
      <c r="T216" s="185"/>
      <c r="AT216" s="179" t="s">
        <v>299</v>
      </c>
      <c r="AU216" s="179" t="s">
        <v>79</v>
      </c>
      <c r="AV216" s="11" t="s">
        <v>79</v>
      </c>
      <c r="AW216" s="11" t="s">
        <v>36</v>
      </c>
      <c r="AX216" s="11" t="s">
        <v>72</v>
      </c>
      <c r="AY216" s="179" t="s">
        <v>291</v>
      </c>
    </row>
    <row r="217" spans="2:51" s="12" customFormat="1" ht="13.5">
      <c r="B217" s="186"/>
      <c r="D217" s="178" t="s">
        <v>299</v>
      </c>
      <c r="E217" s="195" t="s">
        <v>3</v>
      </c>
      <c r="F217" s="199" t="s">
        <v>466</v>
      </c>
      <c r="H217" s="200">
        <v>11.924</v>
      </c>
      <c r="I217" s="191"/>
      <c r="L217" s="186"/>
      <c r="M217" s="192"/>
      <c r="N217" s="193"/>
      <c r="O217" s="193"/>
      <c r="P217" s="193"/>
      <c r="Q217" s="193"/>
      <c r="R217" s="193"/>
      <c r="S217" s="193"/>
      <c r="T217" s="194"/>
      <c r="AT217" s="195" t="s">
        <v>299</v>
      </c>
      <c r="AU217" s="195" t="s">
        <v>79</v>
      </c>
      <c r="AV217" s="12" t="s">
        <v>82</v>
      </c>
      <c r="AW217" s="12" t="s">
        <v>36</v>
      </c>
      <c r="AX217" s="12" t="s">
        <v>72</v>
      </c>
      <c r="AY217" s="195" t="s">
        <v>291</v>
      </c>
    </row>
    <row r="218" spans="2:51" s="13" customFormat="1" ht="13.5">
      <c r="B218" s="201"/>
      <c r="D218" s="187" t="s">
        <v>299</v>
      </c>
      <c r="E218" s="202" t="s">
        <v>3</v>
      </c>
      <c r="F218" s="203" t="s">
        <v>353</v>
      </c>
      <c r="H218" s="204">
        <v>11.924</v>
      </c>
      <c r="I218" s="205"/>
      <c r="L218" s="201"/>
      <c r="M218" s="206"/>
      <c r="N218" s="207"/>
      <c r="O218" s="207"/>
      <c r="P218" s="207"/>
      <c r="Q218" s="207"/>
      <c r="R218" s="207"/>
      <c r="S218" s="207"/>
      <c r="T218" s="208"/>
      <c r="AT218" s="209" t="s">
        <v>299</v>
      </c>
      <c r="AU218" s="209" t="s">
        <v>79</v>
      </c>
      <c r="AV218" s="13" t="s">
        <v>85</v>
      </c>
      <c r="AW218" s="13" t="s">
        <v>36</v>
      </c>
      <c r="AX218" s="13" t="s">
        <v>9</v>
      </c>
      <c r="AY218" s="209" t="s">
        <v>291</v>
      </c>
    </row>
    <row r="219" spans="2:65" s="1" customFormat="1" ht="22.5" customHeight="1">
      <c r="B219" s="164"/>
      <c r="C219" s="165" t="s">
        <v>467</v>
      </c>
      <c r="D219" s="165" t="s">
        <v>293</v>
      </c>
      <c r="E219" s="166" t="s">
        <v>468</v>
      </c>
      <c r="F219" s="167" t="s">
        <v>469</v>
      </c>
      <c r="G219" s="168" t="s">
        <v>412</v>
      </c>
      <c r="H219" s="169">
        <v>34.524</v>
      </c>
      <c r="I219" s="170"/>
      <c r="J219" s="171">
        <f>ROUND(I219*H219,0)</f>
        <v>0</v>
      </c>
      <c r="K219" s="167" t="s">
        <v>297</v>
      </c>
      <c r="L219" s="34"/>
      <c r="M219" s="172" t="s">
        <v>3</v>
      </c>
      <c r="N219" s="173" t="s">
        <v>43</v>
      </c>
      <c r="O219" s="35"/>
      <c r="P219" s="174">
        <f>O219*H219</f>
        <v>0</v>
      </c>
      <c r="Q219" s="174">
        <v>0.116688</v>
      </c>
      <c r="R219" s="174">
        <f>Q219*H219</f>
        <v>4.0285365120000005</v>
      </c>
      <c r="S219" s="174">
        <v>0</v>
      </c>
      <c r="T219" s="175">
        <f>S219*H219</f>
        <v>0</v>
      </c>
      <c r="AR219" s="17" t="s">
        <v>85</v>
      </c>
      <c r="AT219" s="17" t="s">
        <v>293</v>
      </c>
      <c r="AU219" s="17" t="s">
        <v>79</v>
      </c>
      <c r="AY219" s="17" t="s">
        <v>291</v>
      </c>
      <c r="BE219" s="176">
        <f>IF(N219="základní",J219,0)</f>
        <v>0</v>
      </c>
      <c r="BF219" s="176">
        <f>IF(N219="snížená",J219,0)</f>
        <v>0</v>
      </c>
      <c r="BG219" s="176">
        <f>IF(N219="zákl. přenesená",J219,0)</f>
        <v>0</v>
      </c>
      <c r="BH219" s="176">
        <f>IF(N219="sníž. přenesená",J219,0)</f>
        <v>0</v>
      </c>
      <c r="BI219" s="176">
        <f>IF(N219="nulová",J219,0)</f>
        <v>0</v>
      </c>
      <c r="BJ219" s="17" t="s">
        <v>9</v>
      </c>
      <c r="BK219" s="176">
        <f>ROUND(I219*H219,0)</f>
        <v>0</v>
      </c>
      <c r="BL219" s="17" t="s">
        <v>85</v>
      </c>
      <c r="BM219" s="17" t="s">
        <v>470</v>
      </c>
    </row>
    <row r="220" spans="2:51" s="11" customFormat="1" ht="13.5">
      <c r="B220" s="177"/>
      <c r="D220" s="178" t="s">
        <v>299</v>
      </c>
      <c r="E220" s="179" t="s">
        <v>3</v>
      </c>
      <c r="F220" s="180" t="s">
        <v>471</v>
      </c>
      <c r="H220" s="181">
        <v>1.209</v>
      </c>
      <c r="I220" s="182"/>
      <c r="L220" s="177"/>
      <c r="M220" s="183"/>
      <c r="N220" s="184"/>
      <c r="O220" s="184"/>
      <c r="P220" s="184"/>
      <c r="Q220" s="184"/>
      <c r="R220" s="184"/>
      <c r="S220" s="184"/>
      <c r="T220" s="185"/>
      <c r="AT220" s="179" t="s">
        <v>299</v>
      </c>
      <c r="AU220" s="179" t="s">
        <v>79</v>
      </c>
      <c r="AV220" s="11" t="s">
        <v>79</v>
      </c>
      <c r="AW220" s="11" t="s">
        <v>36</v>
      </c>
      <c r="AX220" s="11" t="s">
        <v>72</v>
      </c>
      <c r="AY220" s="179" t="s">
        <v>291</v>
      </c>
    </row>
    <row r="221" spans="2:51" s="11" customFormat="1" ht="13.5">
      <c r="B221" s="177"/>
      <c r="D221" s="178" t="s">
        <v>299</v>
      </c>
      <c r="E221" s="179" t="s">
        <v>3</v>
      </c>
      <c r="F221" s="180" t="s">
        <v>472</v>
      </c>
      <c r="H221" s="181">
        <v>1.414</v>
      </c>
      <c r="I221" s="182"/>
      <c r="L221" s="177"/>
      <c r="M221" s="183"/>
      <c r="N221" s="184"/>
      <c r="O221" s="184"/>
      <c r="P221" s="184"/>
      <c r="Q221" s="184"/>
      <c r="R221" s="184"/>
      <c r="S221" s="184"/>
      <c r="T221" s="185"/>
      <c r="AT221" s="179" t="s">
        <v>299</v>
      </c>
      <c r="AU221" s="179" t="s">
        <v>79</v>
      </c>
      <c r="AV221" s="11" t="s">
        <v>79</v>
      </c>
      <c r="AW221" s="11" t="s">
        <v>36</v>
      </c>
      <c r="AX221" s="11" t="s">
        <v>72</v>
      </c>
      <c r="AY221" s="179" t="s">
        <v>291</v>
      </c>
    </row>
    <row r="222" spans="2:51" s="11" customFormat="1" ht="13.5">
      <c r="B222" s="177"/>
      <c r="D222" s="178" t="s">
        <v>299</v>
      </c>
      <c r="E222" s="179" t="s">
        <v>3</v>
      </c>
      <c r="F222" s="180" t="s">
        <v>473</v>
      </c>
      <c r="H222" s="181">
        <v>2.305</v>
      </c>
      <c r="I222" s="182"/>
      <c r="L222" s="177"/>
      <c r="M222" s="183"/>
      <c r="N222" s="184"/>
      <c r="O222" s="184"/>
      <c r="P222" s="184"/>
      <c r="Q222" s="184"/>
      <c r="R222" s="184"/>
      <c r="S222" s="184"/>
      <c r="T222" s="185"/>
      <c r="AT222" s="179" t="s">
        <v>299</v>
      </c>
      <c r="AU222" s="179" t="s">
        <v>79</v>
      </c>
      <c r="AV222" s="11" t="s">
        <v>79</v>
      </c>
      <c r="AW222" s="11" t="s">
        <v>36</v>
      </c>
      <c r="AX222" s="11" t="s">
        <v>72</v>
      </c>
      <c r="AY222" s="179" t="s">
        <v>291</v>
      </c>
    </row>
    <row r="223" spans="2:51" s="11" customFormat="1" ht="13.5">
      <c r="B223" s="177"/>
      <c r="D223" s="178" t="s">
        <v>299</v>
      </c>
      <c r="E223" s="179" t="s">
        <v>3</v>
      </c>
      <c r="F223" s="180" t="s">
        <v>474</v>
      </c>
      <c r="H223" s="181">
        <v>10.105</v>
      </c>
      <c r="I223" s="182"/>
      <c r="L223" s="177"/>
      <c r="M223" s="183"/>
      <c r="N223" s="184"/>
      <c r="O223" s="184"/>
      <c r="P223" s="184"/>
      <c r="Q223" s="184"/>
      <c r="R223" s="184"/>
      <c r="S223" s="184"/>
      <c r="T223" s="185"/>
      <c r="AT223" s="179" t="s">
        <v>299</v>
      </c>
      <c r="AU223" s="179" t="s">
        <v>79</v>
      </c>
      <c r="AV223" s="11" t="s">
        <v>79</v>
      </c>
      <c r="AW223" s="11" t="s">
        <v>36</v>
      </c>
      <c r="AX223" s="11" t="s">
        <v>72</v>
      </c>
      <c r="AY223" s="179" t="s">
        <v>291</v>
      </c>
    </row>
    <row r="224" spans="2:51" s="12" customFormat="1" ht="13.5">
      <c r="B224" s="186"/>
      <c r="D224" s="178" t="s">
        <v>299</v>
      </c>
      <c r="E224" s="195" t="s">
        <v>3</v>
      </c>
      <c r="F224" s="199" t="s">
        <v>475</v>
      </c>
      <c r="H224" s="200">
        <v>15.033</v>
      </c>
      <c r="I224" s="191"/>
      <c r="L224" s="186"/>
      <c r="M224" s="192"/>
      <c r="N224" s="193"/>
      <c r="O224" s="193"/>
      <c r="P224" s="193"/>
      <c r="Q224" s="193"/>
      <c r="R224" s="193"/>
      <c r="S224" s="193"/>
      <c r="T224" s="194"/>
      <c r="AT224" s="195" t="s">
        <v>299</v>
      </c>
      <c r="AU224" s="195" t="s">
        <v>79</v>
      </c>
      <c r="AV224" s="12" t="s">
        <v>82</v>
      </c>
      <c r="AW224" s="12" t="s">
        <v>36</v>
      </c>
      <c r="AX224" s="12" t="s">
        <v>72</v>
      </c>
      <c r="AY224" s="195" t="s">
        <v>291</v>
      </c>
    </row>
    <row r="225" spans="2:51" s="11" customFormat="1" ht="13.5">
      <c r="B225" s="177"/>
      <c r="D225" s="178" t="s">
        <v>299</v>
      </c>
      <c r="E225" s="179" t="s">
        <v>3</v>
      </c>
      <c r="F225" s="180" t="s">
        <v>476</v>
      </c>
      <c r="H225" s="181">
        <v>5.354</v>
      </c>
      <c r="I225" s="182"/>
      <c r="L225" s="177"/>
      <c r="M225" s="183"/>
      <c r="N225" s="184"/>
      <c r="O225" s="184"/>
      <c r="P225" s="184"/>
      <c r="Q225" s="184"/>
      <c r="R225" s="184"/>
      <c r="S225" s="184"/>
      <c r="T225" s="185"/>
      <c r="AT225" s="179" t="s">
        <v>299</v>
      </c>
      <c r="AU225" s="179" t="s">
        <v>79</v>
      </c>
      <c r="AV225" s="11" t="s">
        <v>79</v>
      </c>
      <c r="AW225" s="11" t="s">
        <v>36</v>
      </c>
      <c r="AX225" s="11" t="s">
        <v>72</v>
      </c>
      <c r="AY225" s="179" t="s">
        <v>291</v>
      </c>
    </row>
    <row r="226" spans="2:51" s="12" customFormat="1" ht="13.5">
      <c r="B226" s="186"/>
      <c r="D226" s="178" t="s">
        <v>299</v>
      </c>
      <c r="E226" s="195" t="s">
        <v>3</v>
      </c>
      <c r="F226" s="199" t="s">
        <v>477</v>
      </c>
      <c r="H226" s="200">
        <v>5.354</v>
      </c>
      <c r="I226" s="191"/>
      <c r="L226" s="186"/>
      <c r="M226" s="192"/>
      <c r="N226" s="193"/>
      <c r="O226" s="193"/>
      <c r="P226" s="193"/>
      <c r="Q226" s="193"/>
      <c r="R226" s="193"/>
      <c r="S226" s="193"/>
      <c r="T226" s="194"/>
      <c r="AT226" s="195" t="s">
        <v>299</v>
      </c>
      <c r="AU226" s="195" t="s">
        <v>79</v>
      </c>
      <c r="AV226" s="12" t="s">
        <v>82</v>
      </c>
      <c r="AW226" s="12" t="s">
        <v>36</v>
      </c>
      <c r="AX226" s="12" t="s">
        <v>72</v>
      </c>
      <c r="AY226" s="195" t="s">
        <v>291</v>
      </c>
    </row>
    <row r="227" spans="2:51" s="11" customFormat="1" ht="13.5">
      <c r="B227" s="177"/>
      <c r="D227" s="178" t="s">
        <v>299</v>
      </c>
      <c r="E227" s="179" t="s">
        <v>3</v>
      </c>
      <c r="F227" s="180" t="s">
        <v>478</v>
      </c>
      <c r="H227" s="181">
        <v>14.137</v>
      </c>
      <c r="I227" s="182"/>
      <c r="L227" s="177"/>
      <c r="M227" s="183"/>
      <c r="N227" s="184"/>
      <c r="O227" s="184"/>
      <c r="P227" s="184"/>
      <c r="Q227" s="184"/>
      <c r="R227" s="184"/>
      <c r="S227" s="184"/>
      <c r="T227" s="185"/>
      <c r="AT227" s="179" t="s">
        <v>299</v>
      </c>
      <c r="AU227" s="179" t="s">
        <v>79</v>
      </c>
      <c r="AV227" s="11" t="s">
        <v>79</v>
      </c>
      <c r="AW227" s="11" t="s">
        <v>36</v>
      </c>
      <c r="AX227" s="11" t="s">
        <v>72</v>
      </c>
      <c r="AY227" s="179" t="s">
        <v>291</v>
      </c>
    </row>
    <row r="228" spans="2:51" s="12" customFormat="1" ht="13.5">
      <c r="B228" s="186"/>
      <c r="D228" s="178" t="s">
        <v>299</v>
      </c>
      <c r="E228" s="195" t="s">
        <v>3</v>
      </c>
      <c r="F228" s="199" t="s">
        <v>479</v>
      </c>
      <c r="H228" s="200">
        <v>14.137</v>
      </c>
      <c r="I228" s="191"/>
      <c r="L228" s="186"/>
      <c r="M228" s="192"/>
      <c r="N228" s="193"/>
      <c r="O228" s="193"/>
      <c r="P228" s="193"/>
      <c r="Q228" s="193"/>
      <c r="R228" s="193"/>
      <c r="S228" s="193"/>
      <c r="T228" s="194"/>
      <c r="AT228" s="195" t="s">
        <v>299</v>
      </c>
      <c r="AU228" s="195" t="s">
        <v>79</v>
      </c>
      <c r="AV228" s="12" t="s">
        <v>82</v>
      </c>
      <c r="AW228" s="12" t="s">
        <v>36</v>
      </c>
      <c r="AX228" s="12" t="s">
        <v>72</v>
      </c>
      <c r="AY228" s="195" t="s">
        <v>291</v>
      </c>
    </row>
    <row r="229" spans="2:51" s="13" customFormat="1" ht="13.5">
      <c r="B229" s="201"/>
      <c r="D229" s="187" t="s">
        <v>299</v>
      </c>
      <c r="E229" s="202" t="s">
        <v>3</v>
      </c>
      <c r="F229" s="203" t="s">
        <v>353</v>
      </c>
      <c r="H229" s="204">
        <v>34.524</v>
      </c>
      <c r="I229" s="205"/>
      <c r="L229" s="201"/>
      <c r="M229" s="206"/>
      <c r="N229" s="207"/>
      <c r="O229" s="207"/>
      <c r="P229" s="207"/>
      <c r="Q229" s="207"/>
      <c r="R229" s="207"/>
      <c r="S229" s="207"/>
      <c r="T229" s="208"/>
      <c r="AT229" s="209" t="s">
        <v>299</v>
      </c>
      <c r="AU229" s="209" t="s">
        <v>79</v>
      </c>
      <c r="AV229" s="13" t="s">
        <v>85</v>
      </c>
      <c r="AW229" s="13" t="s">
        <v>36</v>
      </c>
      <c r="AX229" s="13" t="s">
        <v>9</v>
      </c>
      <c r="AY229" s="209" t="s">
        <v>291</v>
      </c>
    </row>
    <row r="230" spans="2:65" s="1" customFormat="1" ht="22.5" customHeight="1">
      <c r="B230" s="164"/>
      <c r="C230" s="165" t="s">
        <v>480</v>
      </c>
      <c r="D230" s="165" t="s">
        <v>293</v>
      </c>
      <c r="E230" s="166" t="s">
        <v>481</v>
      </c>
      <c r="F230" s="167" t="s">
        <v>482</v>
      </c>
      <c r="G230" s="168" t="s">
        <v>412</v>
      </c>
      <c r="H230" s="169">
        <v>50.974</v>
      </c>
      <c r="I230" s="170"/>
      <c r="J230" s="171">
        <f>ROUND(I230*H230,0)</f>
        <v>0</v>
      </c>
      <c r="K230" s="167" t="s">
        <v>297</v>
      </c>
      <c r="L230" s="34"/>
      <c r="M230" s="172" t="s">
        <v>3</v>
      </c>
      <c r="N230" s="173" t="s">
        <v>43</v>
      </c>
      <c r="O230" s="35"/>
      <c r="P230" s="174">
        <f>O230*H230</f>
        <v>0</v>
      </c>
      <c r="Q230" s="174">
        <v>0.134154</v>
      </c>
      <c r="R230" s="174">
        <f>Q230*H230</f>
        <v>6.838365995999999</v>
      </c>
      <c r="S230" s="174">
        <v>0</v>
      </c>
      <c r="T230" s="175">
        <f>S230*H230</f>
        <v>0</v>
      </c>
      <c r="AR230" s="17" t="s">
        <v>85</v>
      </c>
      <c r="AT230" s="17" t="s">
        <v>293</v>
      </c>
      <c r="AU230" s="17" t="s">
        <v>79</v>
      </c>
      <c r="AY230" s="17" t="s">
        <v>291</v>
      </c>
      <c r="BE230" s="176">
        <f>IF(N230="základní",J230,0)</f>
        <v>0</v>
      </c>
      <c r="BF230" s="176">
        <f>IF(N230="snížená",J230,0)</f>
        <v>0</v>
      </c>
      <c r="BG230" s="176">
        <f>IF(N230="zákl. přenesená",J230,0)</f>
        <v>0</v>
      </c>
      <c r="BH230" s="176">
        <f>IF(N230="sníž. přenesená",J230,0)</f>
        <v>0</v>
      </c>
      <c r="BI230" s="176">
        <f>IF(N230="nulová",J230,0)</f>
        <v>0</v>
      </c>
      <c r="BJ230" s="17" t="s">
        <v>9</v>
      </c>
      <c r="BK230" s="176">
        <f>ROUND(I230*H230,0)</f>
        <v>0</v>
      </c>
      <c r="BL230" s="17" t="s">
        <v>85</v>
      </c>
      <c r="BM230" s="17" t="s">
        <v>483</v>
      </c>
    </row>
    <row r="231" spans="2:51" s="11" customFormat="1" ht="13.5">
      <c r="B231" s="177"/>
      <c r="D231" s="178" t="s">
        <v>299</v>
      </c>
      <c r="E231" s="179" t="s">
        <v>3</v>
      </c>
      <c r="F231" s="180" t="s">
        <v>484</v>
      </c>
      <c r="H231" s="181">
        <v>25.487</v>
      </c>
      <c r="I231" s="182"/>
      <c r="L231" s="177"/>
      <c r="M231" s="183"/>
      <c r="N231" s="184"/>
      <c r="O231" s="184"/>
      <c r="P231" s="184"/>
      <c r="Q231" s="184"/>
      <c r="R231" s="184"/>
      <c r="S231" s="184"/>
      <c r="T231" s="185"/>
      <c r="AT231" s="179" t="s">
        <v>299</v>
      </c>
      <c r="AU231" s="179" t="s">
        <v>79</v>
      </c>
      <c r="AV231" s="11" t="s">
        <v>79</v>
      </c>
      <c r="AW231" s="11" t="s">
        <v>36</v>
      </c>
      <c r="AX231" s="11" t="s">
        <v>72</v>
      </c>
      <c r="AY231" s="179" t="s">
        <v>291</v>
      </c>
    </row>
    <row r="232" spans="2:51" s="12" customFormat="1" ht="13.5">
      <c r="B232" s="186"/>
      <c r="D232" s="178" t="s">
        <v>299</v>
      </c>
      <c r="E232" s="195" t="s">
        <v>3</v>
      </c>
      <c r="F232" s="199" t="s">
        <v>458</v>
      </c>
      <c r="H232" s="200">
        <v>25.487</v>
      </c>
      <c r="I232" s="191"/>
      <c r="L232" s="186"/>
      <c r="M232" s="192"/>
      <c r="N232" s="193"/>
      <c r="O232" s="193"/>
      <c r="P232" s="193"/>
      <c r="Q232" s="193"/>
      <c r="R232" s="193"/>
      <c r="S232" s="193"/>
      <c r="T232" s="194"/>
      <c r="AT232" s="195" t="s">
        <v>299</v>
      </c>
      <c r="AU232" s="195" t="s">
        <v>79</v>
      </c>
      <c r="AV232" s="12" t="s">
        <v>82</v>
      </c>
      <c r="AW232" s="12" t="s">
        <v>36</v>
      </c>
      <c r="AX232" s="12" t="s">
        <v>72</v>
      </c>
      <c r="AY232" s="195" t="s">
        <v>291</v>
      </c>
    </row>
    <row r="233" spans="2:51" s="11" customFormat="1" ht="13.5">
      <c r="B233" s="177"/>
      <c r="D233" s="178" t="s">
        <v>299</v>
      </c>
      <c r="E233" s="179" t="s">
        <v>3</v>
      </c>
      <c r="F233" s="180" t="s">
        <v>484</v>
      </c>
      <c r="H233" s="181">
        <v>25.487</v>
      </c>
      <c r="I233" s="182"/>
      <c r="L233" s="177"/>
      <c r="M233" s="183"/>
      <c r="N233" s="184"/>
      <c r="O233" s="184"/>
      <c r="P233" s="184"/>
      <c r="Q233" s="184"/>
      <c r="R233" s="184"/>
      <c r="S233" s="184"/>
      <c r="T233" s="185"/>
      <c r="AT233" s="179" t="s">
        <v>299</v>
      </c>
      <c r="AU233" s="179" t="s">
        <v>79</v>
      </c>
      <c r="AV233" s="11" t="s">
        <v>79</v>
      </c>
      <c r="AW233" s="11" t="s">
        <v>36</v>
      </c>
      <c r="AX233" s="11" t="s">
        <v>72</v>
      </c>
      <c r="AY233" s="179" t="s">
        <v>291</v>
      </c>
    </row>
    <row r="234" spans="2:51" s="12" customFormat="1" ht="13.5">
      <c r="B234" s="186"/>
      <c r="D234" s="178" t="s">
        <v>299</v>
      </c>
      <c r="E234" s="195" t="s">
        <v>3</v>
      </c>
      <c r="F234" s="199" t="s">
        <v>460</v>
      </c>
      <c r="H234" s="200">
        <v>25.487</v>
      </c>
      <c r="I234" s="191"/>
      <c r="L234" s="186"/>
      <c r="M234" s="192"/>
      <c r="N234" s="193"/>
      <c r="O234" s="193"/>
      <c r="P234" s="193"/>
      <c r="Q234" s="193"/>
      <c r="R234" s="193"/>
      <c r="S234" s="193"/>
      <c r="T234" s="194"/>
      <c r="AT234" s="195" t="s">
        <v>299</v>
      </c>
      <c r="AU234" s="195" t="s">
        <v>79</v>
      </c>
      <c r="AV234" s="12" t="s">
        <v>82</v>
      </c>
      <c r="AW234" s="12" t="s">
        <v>36</v>
      </c>
      <c r="AX234" s="12" t="s">
        <v>72</v>
      </c>
      <c r="AY234" s="195" t="s">
        <v>291</v>
      </c>
    </row>
    <row r="235" spans="2:51" s="13" customFormat="1" ht="13.5">
      <c r="B235" s="201"/>
      <c r="D235" s="187" t="s">
        <v>299</v>
      </c>
      <c r="E235" s="202" t="s">
        <v>3</v>
      </c>
      <c r="F235" s="203" t="s">
        <v>353</v>
      </c>
      <c r="H235" s="204">
        <v>50.974</v>
      </c>
      <c r="I235" s="205"/>
      <c r="L235" s="201"/>
      <c r="M235" s="206"/>
      <c r="N235" s="207"/>
      <c r="O235" s="207"/>
      <c r="P235" s="207"/>
      <c r="Q235" s="207"/>
      <c r="R235" s="207"/>
      <c r="S235" s="207"/>
      <c r="T235" s="208"/>
      <c r="AT235" s="209" t="s">
        <v>299</v>
      </c>
      <c r="AU235" s="209" t="s">
        <v>79</v>
      </c>
      <c r="AV235" s="13" t="s">
        <v>85</v>
      </c>
      <c r="AW235" s="13" t="s">
        <v>36</v>
      </c>
      <c r="AX235" s="13" t="s">
        <v>9</v>
      </c>
      <c r="AY235" s="209" t="s">
        <v>291</v>
      </c>
    </row>
    <row r="236" spans="2:65" s="1" customFormat="1" ht="22.5" customHeight="1">
      <c r="B236" s="164"/>
      <c r="C236" s="165" t="s">
        <v>485</v>
      </c>
      <c r="D236" s="165" t="s">
        <v>293</v>
      </c>
      <c r="E236" s="166" t="s">
        <v>486</v>
      </c>
      <c r="F236" s="167" t="s">
        <v>487</v>
      </c>
      <c r="G236" s="168" t="s">
        <v>412</v>
      </c>
      <c r="H236" s="169">
        <v>30.76</v>
      </c>
      <c r="I236" s="170"/>
      <c r="J236" s="171">
        <f>ROUND(I236*H236,0)</f>
        <v>0</v>
      </c>
      <c r="K236" s="167" t="s">
        <v>3</v>
      </c>
      <c r="L236" s="34"/>
      <c r="M236" s="172" t="s">
        <v>3</v>
      </c>
      <c r="N236" s="173" t="s">
        <v>43</v>
      </c>
      <c r="O236" s="35"/>
      <c r="P236" s="174">
        <f>O236*H236</f>
        <v>0</v>
      </c>
      <c r="Q236" s="174">
        <v>0.097</v>
      </c>
      <c r="R236" s="174">
        <f>Q236*H236</f>
        <v>2.9837200000000004</v>
      </c>
      <c r="S236" s="174">
        <v>0</v>
      </c>
      <c r="T236" s="175">
        <f>S236*H236</f>
        <v>0</v>
      </c>
      <c r="AR236" s="17" t="s">
        <v>85</v>
      </c>
      <c r="AT236" s="17" t="s">
        <v>293</v>
      </c>
      <c r="AU236" s="17" t="s">
        <v>79</v>
      </c>
      <c r="AY236" s="17" t="s">
        <v>291</v>
      </c>
      <c r="BE236" s="176">
        <f>IF(N236="základní",J236,0)</f>
        <v>0</v>
      </c>
      <c r="BF236" s="176">
        <f>IF(N236="snížená",J236,0)</f>
        <v>0</v>
      </c>
      <c r="BG236" s="176">
        <f>IF(N236="zákl. přenesená",J236,0)</f>
        <v>0</v>
      </c>
      <c r="BH236" s="176">
        <f>IF(N236="sníž. přenesená",J236,0)</f>
        <v>0</v>
      </c>
      <c r="BI236" s="176">
        <f>IF(N236="nulová",J236,0)</f>
        <v>0</v>
      </c>
      <c r="BJ236" s="17" t="s">
        <v>9</v>
      </c>
      <c r="BK236" s="176">
        <f>ROUND(I236*H236,0)</f>
        <v>0</v>
      </c>
      <c r="BL236" s="17" t="s">
        <v>85</v>
      </c>
      <c r="BM236" s="17" t="s">
        <v>488</v>
      </c>
    </row>
    <row r="237" spans="2:51" s="11" customFormat="1" ht="13.5">
      <c r="B237" s="177"/>
      <c r="D237" s="178" t="s">
        <v>299</v>
      </c>
      <c r="E237" s="179" t="s">
        <v>3</v>
      </c>
      <c r="F237" s="180" t="s">
        <v>489</v>
      </c>
      <c r="H237" s="181">
        <v>5.04</v>
      </c>
      <c r="I237" s="182"/>
      <c r="L237" s="177"/>
      <c r="M237" s="183"/>
      <c r="N237" s="184"/>
      <c r="O237" s="184"/>
      <c r="P237" s="184"/>
      <c r="Q237" s="184"/>
      <c r="R237" s="184"/>
      <c r="S237" s="184"/>
      <c r="T237" s="185"/>
      <c r="AT237" s="179" t="s">
        <v>299</v>
      </c>
      <c r="AU237" s="179" t="s">
        <v>79</v>
      </c>
      <c r="AV237" s="11" t="s">
        <v>79</v>
      </c>
      <c r="AW237" s="11" t="s">
        <v>36</v>
      </c>
      <c r="AX237" s="11" t="s">
        <v>72</v>
      </c>
      <c r="AY237" s="179" t="s">
        <v>291</v>
      </c>
    </row>
    <row r="238" spans="2:51" s="11" customFormat="1" ht="13.5">
      <c r="B238" s="177"/>
      <c r="D238" s="178" t="s">
        <v>299</v>
      </c>
      <c r="E238" s="179" t="s">
        <v>3</v>
      </c>
      <c r="F238" s="180" t="s">
        <v>490</v>
      </c>
      <c r="H238" s="181">
        <v>1.12</v>
      </c>
      <c r="I238" s="182"/>
      <c r="L238" s="177"/>
      <c r="M238" s="183"/>
      <c r="N238" s="184"/>
      <c r="O238" s="184"/>
      <c r="P238" s="184"/>
      <c r="Q238" s="184"/>
      <c r="R238" s="184"/>
      <c r="S238" s="184"/>
      <c r="T238" s="185"/>
      <c r="AT238" s="179" t="s">
        <v>299</v>
      </c>
      <c r="AU238" s="179" t="s">
        <v>79</v>
      </c>
      <c r="AV238" s="11" t="s">
        <v>79</v>
      </c>
      <c r="AW238" s="11" t="s">
        <v>36</v>
      </c>
      <c r="AX238" s="11" t="s">
        <v>72</v>
      </c>
      <c r="AY238" s="179" t="s">
        <v>291</v>
      </c>
    </row>
    <row r="239" spans="2:51" s="11" customFormat="1" ht="13.5">
      <c r="B239" s="177"/>
      <c r="D239" s="178" t="s">
        <v>299</v>
      </c>
      <c r="E239" s="179" t="s">
        <v>3</v>
      </c>
      <c r="F239" s="180" t="s">
        <v>491</v>
      </c>
      <c r="H239" s="181">
        <v>2.1</v>
      </c>
      <c r="I239" s="182"/>
      <c r="L239" s="177"/>
      <c r="M239" s="183"/>
      <c r="N239" s="184"/>
      <c r="O239" s="184"/>
      <c r="P239" s="184"/>
      <c r="Q239" s="184"/>
      <c r="R239" s="184"/>
      <c r="S239" s="184"/>
      <c r="T239" s="185"/>
      <c r="AT239" s="179" t="s">
        <v>299</v>
      </c>
      <c r="AU239" s="179" t="s">
        <v>79</v>
      </c>
      <c r="AV239" s="11" t="s">
        <v>79</v>
      </c>
      <c r="AW239" s="11" t="s">
        <v>36</v>
      </c>
      <c r="AX239" s="11" t="s">
        <v>72</v>
      </c>
      <c r="AY239" s="179" t="s">
        <v>291</v>
      </c>
    </row>
    <row r="240" spans="2:51" s="11" customFormat="1" ht="13.5">
      <c r="B240" s="177"/>
      <c r="D240" s="178" t="s">
        <v>299</v>
      </c>
      <c r="E240" s="179" t="s">
        <v>3</v>
      </c>
      <c r="F240" s="180" t="s">
        <v>492</v>
      </c>
      <c r="H240" s="181">
        <v>6.4</v>
      </c>
      <c r="I240" s="182"/>
      <c r="L240" s="177"/>
      <c r="M240" s="183"/>
      <c r="N240" s="184"/>
      <c r="O240" s="184"/>
      <c r="P240" s="184"/>
      <c r="Q240" s="184"/>
      <c r="R240" s="184"/>
      <c r="S240" s="184"/>
      <c r="T240" s="185"/>
      <c r="AT240" s="179" t="s">
        <v>299</v>
      </c>
      <c r="AU240" s="179" t="s">
        <v>79</v>
      </c>
      <c r="AV240" s="11" t="s">
        <v>79</v>
      </c>
      <c r="AW240" s="11" t="s">
        <v>36</v>
      </c>
      <c r="AX240" s="11" t="s">
        <v>72</v>
      </c>
      <c r="AY240" s="179" t="s">
        <v>291</v>
      </c>
    </row>
    <row r="241" spans="2:51" s="12" customFormat="1" ht="13.5">
      <c r="B241" s="186"/>
      <c r="D241" s="178" t="s">
        <v>299</v>
      </c>
      <c r="E241" s="195" t="s">
        <v>3</v>
      </c>
      <c r="F241" s="199" t="s">
        <v>493</v>
      </c>
      <c r="H241" s="200">
        <v>14.66</v>
      </c>
      <c r="I241" s="191"/>
      <c r="L241" s="186"/>
      <c r="M241" s="192"/>
      <c r="N241" s="193"/>
      <c r="O241" s="193"/>
      <c r="P241" s="193"/>
      <c r="Q241" s="193"/>
      <c r="R241" s="193"/>
      <c r="S241" s="193"/>
      <c r="T241" s="194"/>
      <c r="AT241" s="195" t="s">
        <v>299</v>
      </c>
      <c r="AU241" s="195" t="s">
        <v>79</v>
      </c>
      <c r="AV241" s="12" t="s">
        <v>82</v>
      </c>
      <c r="AW241" s="12" t="s">
        <v>36</v>
      </c>
      <c r="AX241" s="12" t="s">
        <v>72</v>
      </c>
      <c r="AY241" s="195" t="s">
        <v>291</v>
      </c>
    </row>
    <row r="242" spans="2:51" s="11" customFormat="1" ht="13.5">
      <c r="B242" s="177"/>
      <c r="D242" s="178" t="s">
        <v>299</v>
      </c>
      <c r="E242" s="179" t="s">
        <v>3</v>
      </c>
      <c r="F242" s="180" t="s">
        <v>489</v>
      </c>
      <c r="H242" s="181">
        <v>5.04</v>
      </c>
      <c r="I242" s="182"/>
      <c r="L242" s="177"/>
      <c r="M242" s="183"/>
      <c r="N242" s="184"/>
      <c r="O242" s="184"/>
      <c r="P242" s="184"/>
      <c r="Q242" s="184"/>
      <c r="R242" s="184"/>
      <c r="S242" s="184"/>
      <c r="T242" s="185"/>
      <c r="AT242" s="179" t="s">
        <v>299</v>
      </c>
      <c r="AU242" s="179" t="s">
        <v>79</v>
      </c>
      <c r="AV242" s="11" t="s">
        <v>79</v>
      </c>
      <c r="AW242" s="11" t="s">
        <v>36</v>
      </c>
      <c r="AX242" s="11" t="s">
        <v>72</v>
      </c>
      <c r="AY242" s="179" t="s">
        <v>291</v>
      </c>
    </row>
    <row r="243" spans="2:51" s="11" customFormat="1" ht="13.5">
      <c r="B243" s="177"/>
      <c r="D243" s="178" t="s">
        <v>299</v>
      </c>
      <c r="E243" s="179" t="s">
        <v>3</v>
      </c>
      <c r="F243" s="180" t="s">
        <v>491</v>
      </c>
      <c r="H243" s="181">
        <v>2.1</v>
      </c>
      <c r="I243" s="182"/>
      <c r="L243" s="177"/>
      <c r="M243" s="183"/>
      <c r="N243" s="184"/>
      <c r="O243" s="184"/>
      <c r="P243" s="184"/>
      <c r="Q243" s="184"/>
      <c r="R243" s="184"/>
      <c r="S243" s="184"/>
      <c r="T243" s="185"/>
      <c r="AT243" s="179" t="s">
        <v>299</v>
      </c>
      <c r="AU243" s="179" t="s">
        <v>79</v>
      </c>
      <c r="AV243" s="11" t="s">
        <v>79</v>
      </c>
      <c r="AW243" s="11" t="s">
        <v>36</v>
      </c>
      <c r="AX243" s="11" t="s">
        <v>72</v>
      </c>
      <c r="AY243" s="179" t="s">
        <v>291</v>
      </c>
    </row>
    <row r="244" spans="2:51" s="11" customFormat="1" ht="13.5">
      <c r="B244" s="177"/>
      <c r="D244" s="178" t="s">
        <v>299</v>
      </c>
      <c r="E244" s="179" t="s">
        <v>3</v>
      </c>
      <c r="F244" s="180" t="s">
        <v>494</v>
      </c>
      <c r="H244" s="181">
        <v>8.96</v>
      </c>
      <c r="I244" s="182"/>
      <c r="L244" s="177"/>
      <c r="M244" s="183"/>
      <c r="N244" s="184"/>
      <c r="O244" s="184"/>
      <c r="P244" s="184"/>
      <c r="Q244" s="184"/>
      <c r="R244" s="184"/>
      <c r="S244" s="184"/>
      <c r="T244" s="185"/>
      <c r="AT244" s="179" t="s">
        <v>299</v>
      </c>
      <c r="AU244" s="179" t="s">
        <v>79</v>
      </c>
      <c r="AV244" s="11" t="s">
        <v>79</v>
      </c>
      <c r="AW244" s="11" t="s">
        <v>36</v>
      </c>
      <c r="AX244" s="11" t="s">
        <v>72</v>
      </c>
      <c r="AY244" s="179" t="s">
        <v>291</v>
      </c>
    </row>
    <row r="245" spans="2:51" s="12" customFormat="1" ht="13.5">
      <c r="B245" s="186"/>
      <c r="D245" s="178" t="s">
        <v>299</v>
      </c>
      <c r="E245" s="195" t="s">
        <v>3</v>
      </c>
      <c r="F245" s="199" t="s">
        <v>495</v>
      </c>
      <c r="H245" s="200">
        <v>16.1</v>
      </c>
      <c r="I245" s="191"/>
      <c r="L245" s="186"/>
      <c r="M245" s="192"/>
      <c r="N245" s="193"/>
      <c r="O245" s="193"/>
      <c r="P245" s="193"/>
      <c r="Q245" s="193"/>
      <c r="R245" s="193"/>
      <c r="S245" s="193"/>
      <c r="T245" s="194"/>
      <c r="AT245" s="195" t="s">
        <v>299</v>
      </c>
      <c r="AU245" s="195" t="s">
        <v>79</v>
      </c>
      <c r="AV245" s="12" t="s">
        <v>82</v>
      </c>
      <c r="AW245" s="12" t="s">
        <v>36</v>
      </c>
      <c r="AX245" s="12" t="s">
        <v>72</v>
      </c>
      <c r="AY245" s="195" t="s">
        <v>291</v>
      </c>
    </row>
    <row r="246" spans="2:51" s="13" customFormat="1" ht="13.5">
      <c r="B246" s="201"/>
      <c r="D246" s="178" t="s">
        <v>299</v>
      </c>
      <c r="E246" s="220" t="s">
        <v>3</v>
      </c>
      <c r="F246" s="221" t="s">
        <v>353</v>
      </c>
      <c r="H246" s="222">
        <v>30.76</v>
      </c>
      <c r="I246" s="205"/>
      <c r="L246" s="201"/>
      <c r="M246" s="206"/>
      <c r="N246" s="207"/>
      <c r="O246" s="207"/>
      <c r="P246" s="207"/>
      <c r="Q246" s="207"/>
      <c r="R246" s="207"/>
      <c r="S246" s="207"/>
      <c r="T246" s="208"/>
      <c r="AT246" s="209" t="s">
        <v>299</v>
      </c>
      <c r="AU246" s="209" t="s">
        <v>79</v>
      </c>
      <c r="AV246" s="13" t="s">
        <v>85</v>
      </c>
      <c r="AW246" s="13" t="s">
        <v>36</v>
      </c>
      <c r="AX246" s="13" t="s">
        <v>9</v>
      </c>
      <c r="AY246" s="209" t="s">
        <v>291</v>
      </c>
    </row>
    <row r="247" spans="2:63" s="10" customFormat="1" ht="29.85" customHeight="1">
      <c r="B247" s="150"/>
      <c r="D247" s="161" t="s">
        <v>71</v>
      </c>
      <c r="E247" s="162" t="s">
        <v>91</v>
      </c>
      <c r="F247" s="162" t="s">
        <v>496</v>
      </c>
      <c r="I247" s="153"/>
      <c r="J247" s="163">
        <f>BK247</f>
        <v>0</v>
      </c>
      <c r="L247" s="150"/>
      <c r="M247" s="155"/>
      <c r="N247" s="156"/>
      <c r="O247" s="156"/>
      <c r="P247" s="157">
        <f>SUM(P248:P574)</f>
        <v>0</v>
      </c>
      <c r="Q247" s="156"/>
      <c r="R247" s="157">
        <f>SUM(R248:R574)</f>
        <v>156.99563366459995</v>
      </c>
      <c r="S247" s="156"/>
      <c r="T247" s="158">
        <f>SUM(T248:T574)</f>
        <v>0</v>
      </c>
      <c r="AR247" s="151" t="s">
        <v>9</v>
      </c>
      <c r="AT247" s="159" t="s">
        <v>71</v>
      </c>
      <c r="AU247" s="159" t="s">
        <v>9</v>
      </c>
      <c r="AY247" s="151" t="s">
        <v>291</v>
      </c>
      <c r="BK247" s="160">
        <f>SUM(BK248:BK574)</f>
        <v>0</v>
      </c>
    </row>
    <row r="248" spans="2:65" s="1" customFormat="1" ht="22.5" customHeight="1">
      <c r="B248" s="164"/>
      <c r="C248" s="165" t="s">
        <v>497</v>
      </c>
      <c r="D248" s="165" t="s">
        <v>293</v>
      </c>
      <c r="E248" s="166" t="s">
        <v>498</v>
      </c>
      <c r="F248" s="167" t="s">
        <v>499</v>
      </c>
      <c r="G248" s="168" t="s">
        <v>412</v>
      </c>
      <c r="H248" s="169">
        <v>32.594</v>
      </c>
      <c r="I248" s="170"/>
      <c r="J248" s="171">
        <f>ROUND(I248*H248,0)</f>
        <v>0</v>
      </c>
      <c r="K248" s="167" t="s">
        <v>297</v>
      </c>
      <c r="L248" s="34"/>
      <c r="M248" s="172" t="s">
        <v>3</v>
      </c>
      <c r="N248" s="173" t="s">
        <v>43</v>
      </c>
      <c r="O248" s="35"/>
      <c r="P248" s="174">
        <f>O248*H248</f>
        <v>0</v>
      </c>
      <c r="Q248" s="174">
        <v>0.00489</v>
      </c>
      <c r="R248" s="174">
        <f>Q248*H248</f>
        <v>0.15938466</v>
      </c>
      <c r="S248" s="174">
        <v>0</v>
      </c>
      <c r="T248" s="175">
        <f>S248*H248</f>
        <v>0</v>
      </c>
      <c r="AR248" s="17" t="s">
        <v>85</v>
      </c>
      <c r="AT248" s="17" t="s">
        <v>293</v>
      </c>
      <c r="AU248" s="17" t="s">
        <v>79</v>
      </c>
      <c r="AY248" s="17" t="s">
        <v>291</v>
      </c>
      <c r="BE248" s="176">
        <f>IF(N248="základní",J248,0)</f>
        <v>0</v>
      </c>
      <c r="BF248" s="176">
        <f>IF(N248="snížená",J248,0)</f>
        <v>0</v>
      </c>
      <c r="BG248" s="176">
        <f>IF(N248="zákl. přenesená",J248,0)</f>
        <v>0</v>
      </c>
      <c r="BH248" s="176">
        <f>IF(N248="sníž. přenesená",J248,0)</f>
        <v>0</v>
      </c>
      <c r="BI248" s="176">
        <f>IF(N248="nulová",J248,0)</f>
        <v>0</v>
      </c>
      <c r="BJ248" s="17" t="s">
        <v>9</v>
      </c>
      <c r="BK248" s="176">
        <f>ROUND(I248*H248,0)</f>
        <v>0</v>
      </c>
      <c r="BL248" s="17" t="s">
        <v>85</v>
      </c>
      <c r="BM248" s="17" t="s">
        <v>500</v>
      </c>
    </row>
    <row r="249" spans="2:51" s="11" customFormat="1" ht="13.5">
      <c r="B249" s="177"/>
      <c r="D249" s="178" t="s">
        <v>299</v>
      </c>
      <c r="E249" s="179" t="s">
        <v>3</v>
      </c>
      <c r="F249" s="180" t="s">
        <v>501</v>
      </c>
      <c r="H249" s="181">
        <v>1.4</v>
      </c>
      <c r="I249" s="182"/>
      <c r="L249" s="177"/>
      <c r="M249" s="183"/>
      <c r="N249" s="184"/>
      <c r="O249" s="184"/>
      <c r="P249" s="184"/>
      <c r="Q249" s="184"/>
      <c r="R249" s="184"/>
      <c r="S249" s="184"/>
      <c r="T249" s="185"/>
      <c r="AT249" s="179" t="s">
        <v>299</v>
      </c>
      <c r="AU249" s="179" t="s">
        <v>79</v>
      </c>
      <c r="AV249" s="11" t="s">
        <v>79</v>
      </c>
      <c r="AW249" s="11" t="s">
        <v>36</v>
      </c>
      <c r="AX249" s="11" t="s">
        <v>72</v>
      </c>
      <c r="AY249" s="179" t="s">
        <v>291</v>
      </c>
    </row>
    <row r="250" spans="2:51" s="11" customFormat="1" ht="13.5">
      <c r="B250" s="177"/>
      <c r="D250" s="178" t="s">
        <v>299</v>
      </c>
      <c r="E250" s="179" t="s">
        <v>3</v>
      </c>
      <c r="F250" s="180" t="s">
        <v>502</v>
      </c>
      <c r="H250" s="181">
        <v>4.104</v>
      </c>
      <c r="I250" s="182"/>
      <c r="L250" s="177"/>
      <c r="M250" s="183"/>
      <c r="N250" s="184"/>
      <c r="O250" s="184"/>
      <c r="P250" s="184"/>
      <c r="Q250" s="184"/>
      <c r="R250" s="184"/>
      <c r="S250" s="184"/>
      <c r="T250" s="185"/>
      <c r="AT250" s="179" t="s">
        <v>299</v>
      </c>
      <c r="AU250" s="179" t="s">
        <v>79</v>
      </c>
      <c r="AV250" s="11" t="s">
        <v>79</v>
      </c>
      <c r="AW250" s="11" t="s">
        <v>36</v>
      </c>
      <c r="AX250" s="11" t="s">
        <v>72</v>
      </c>
      <c r="AY250" s="179" t="s">
        <v>291</v>
      </c>
    </row>
    <row r="251" spans="2:51" s="11" customFormat="1" ht="13.5">
      <c r="B251" s="177"/>
      <c r="D251" s="178" t="s">
        <v>299</v>
      </c>
      <c r="E251" s="179" t="s">
        <v>3</v>
      </c>
      <c r="F251" s="180" t="s">
        <v>503</v>
      </c>
      <c r="H251" s="181">
        <v>3.36</v>
      </c>
      <c r="I251" s="182"/>
      <c r="L251" s="177"/>
      <c r="M251" s="183"/>
      <c r="N251" s="184"/>
      <c r="O251" s="184"/>
      <c r="P251" s="184"/>
      <c r="Q251" s="184"/>
      <c r="R251" s="184"/>
      <c r="S251" s="184"/>
      <c r="T251" s="185"/>
      <c r="AT251" s="179" t="s">
        <v>299</v>
      </c>
      <c r="AU251" s="179" t="s">
        <v>79</v>
      </c>
      <c r="AV251" s="11" t="s">
        <v>79</v>
      </c>
      <c r="AW251" s="11" t="s">
        <v>36</v>
      </c>
      <c r="AX251" s="11" t="s">
        <v>72</v>
      </c>
      <c r="AY251" s="179" t="s">
        <v>291</v>
      </c>
    </row>
    <row r="252" spans="2:51" s="11" customFormat="1" ht="13.5">
      <c r="B252" s="177"/>
      <c r="D252" s="178" t="s">
        <v>299</v>
      </c>
      <c r="E252" s="179" t="s">
        <v>3</v>
      </c>
      <c r="F252" s="180" t="s">
        <v>504</v>
      </c>
      <c r="H252" s="181">
        <v>0.72</v>
      </c>
      <c r="I252" s="182"/>
      <c r="L252" s="177"/>
      <c r="M252" s="183"/>
      <c r="N252" s="184"/>
      <c r="O252" s="184"/>
      <c r="P252" s="184"/>
      <c r="Q252" s="184"/>
      <c r="R252" s="184"/>
      <c r="S252" s="184"/>
      <c r="T252" s="185"/>
      <c r="AT252" s="179" t="s">
        <v>299</v>
      </c>
      <c r="AU252" s="179" t="s">
        <v>79</v>
      </c>
      <c r="AV252" s="11" t="s">
        <v>79</v>
      </c>
      <c r="AW252" s="11" t="s">
        <v>36</v>
      </c>
      <c r="AX252" s="11" t="s">
        <v>72</v>
      </c>
      <c r="AY252" s="179" t="s">
        <v>291</v>
      </c>
    </row>
    <row r="253" spans="2:51" s="11" customFormat="1" ht="13.5">
      <c r="B253" s="177"/>
      <c r="D253" s="178" t="s">
        <v>299</v>
      </c>
      <c r="E253" s="179" t="s">
        <v>3</v>
      </c>
      <c r="F253" s="180" t="s">
        <v>505</v>
      </c>
      <c r="H253" s="181">
        <v>16.2</v>
      </c>
      <c r="I253" s="182"/>
      <c r="L253" s="177"/>
      <c r="M253" s="183"/>
      <c r="N253" s="184"/>
      <c r="O253" s="184"/>
      <c r="P253" s="184"/>
      <c r="Q253" s="184"/>
      <c r="R253" s="184"/>
      <c r="S253" s="184"/>
      <c r="T253" s="185"/>
      <c r="AT253" s="179" t="s">
        <v>299</v>
      </c>
      <c r="AU253" s="179" t="s">
        <v>79</v>
      </c>
      <c r="AV253" s="11" t="s">
        <v>79</v>
      </c>
      <c r="AW253" s="11" t="s">
        <v>36</v>
      </c>
      <c r="AX253" s="11" t="s">
        <v>72</v>
      </c>
      <c r="AY253" s="179" t="s">
        <v>291</v>
      </c>
    </row>
    <row r="254" spans="2:51" s="11" customFormat="1" ht="13.5">
      <c r="B254" s="177"/>
      <c r="D254" s="178" t="s">
        <v>299</v>
      </c>
      <c r="E254" s="179" t="s">
        <v>3</v>
      </c>
      <c r="F254" s="180" t="s">
        <v>506</v>
      </c>
      <c r="H254" s="181">
        <v>2.43</v>
      </c>
      <c r="I254" s="182"/>
      <c r="L254" s="177"/>
      <c r="M254" s="183"/>
      <c r="N254" s="184"/>
      <c r="O254" s="184"/>
      <c r="P254" s="184"/>
      <c r="Q254" s="184"/>
      <c r="R254" s="184"/>
      <c r="S254" s="184"/>
      <c r="T254" s="185"/>
      <c r="AT254" s="179" t="s">
        <v>299</v>
      </c>
      <c r="AU254" s="179" t="s">
        <v>79</v>
      </c>
      <c r="AV254" s="11" t="s">
        <v>79</v>
      </c>
      <c r="AW254" s="11" t="s">
        <v>36</v>
      </c>
      <c r="AX254" s="11" t="s">
        <v>72</v>
      </c>
      <c r="AY254" s="179" t="s">
        <v>291</v>
      </c>
    </row>
    <row r="255" spans="2:51" s="11" customFormat="1" ht="13.5">
      <c r="B255" s="177"/>
      <c r="D255" s="178" t="s">
        <v>299</v>
      </c>
      <c r="E255" s="179" t="s">
        <v>3</v>
      </c>
      <c r="F255" s="180" t="s">
        <v>507</v>
      </c>
      <c r="H255" s="181">
        <v>0.9</v>
      </c>
      <c r="I255" s="182"/>
      <c r="L255" s="177"/>
      <c r="M255" s="183"/>
      <c r="N255" s="184"/>
      <c r="O255" s="184"/>
      <c r="P255" s="184"/>
      <c r="Q255" s="184"/>
      <c r="R255" s="184"/>
      <c r="S255" s="184"/>
      <c r="T255" s="185"/>
      <c r="AT255" s="179" t="s">
        <v>299</v>
      </c>
      <c r="AU255" s="179" t="s">
        <v>79</v>
      </c>
      <c r="AV255" s="11" t="s">
        <v>79</v>
      </c>
      <c r="AW255" s="11" t="s">
        <v>36</v>
      </c>
      <c r="AX255" s="11" t="s">
        <v>72</v>
      </c>
      <c r="AY255" s="179" t="s">
        <v>291</v>
      </c>
    </row>
    <row r="256" spans="2:51" s="11" customFormat="1" ht="13.5">
      <c r="B256" s="177"/>
      <c r="D256" s="178" t="s">
        <v>299</v>
      </c>
      <c r="E256" s="179" t="s">
        <v>3</v>
      </c>
      <c r="F256" s="180" t="s">
        <v>508</v>
      </c>
      <c r="H256" s="181">
        <v>1.68</v>
      </c>
      <c r="I256" s="182"/>
      <c r="L256" s="177"/>
      <c r="M256" s="183"/>
      <c r="N256" s="184"/>
      <c r="O256" s="184"/>
      <c r="P256" s="184"/>
      <c r="Q256" s="184"/>
      <c r="R256" s="184"/>
      <c r="S256" s="184"/>
      <c r="T256" s="185"/>
      <c r="AT256" s="179" t="s">
        <v>299</v>
      </c>
      <c r="AU256" s="179" t="s">
        <v>79</v>
      </c>
      <c r="AV256" s="11" t="s">
        <v>79</v>
      </c>
      <c r="AW256" s="11" t="s">
        <v>36</v>
      </c>
      <c r="AX256" s="11" t="s">
        <v>72</v>
      </c>
      <c r="AY256" s="179" t="s">
        <v>291</v>
      </c>
    </row>
    <row r="257" spans="2:51" s="11" customFormat="1" ht="13.5">
      <c r="B257" s="177"/>
      <c r="D257" s="178" t="s">
        <v>299</v>
      </c>
      <c r="E257" s="179" t="s">
        <v>3</v>
      </c>
      <c r="F257" s="180" t="s">
        <v>509</v>
      </c>
      <c r="H257" s="181">
        <v>1.8</v>
      </c>
      <c r="I257" s="182"/>
      <c r="L257" s="177"/>
      <c r="M257" s="183"/>
      <c r="N257" s="184"/>
      <c r="O257" s="184"/>
      <c r="P257" s="184"/>
      <c r="Q257" s="184"/>
      <c r="R257" s="184"/>
      <c r="S257" s="184"/>
      <c r="T257" s="185"/>
      <c r="AT257" s="179" t="s">
        <v>299</v>
      </c>
      <c r="AU257" s="179" t="s">
        <v>79</v>
      </c>
      <c r="AV257" s="11" t="s">
        <v>79</v>
      </c>
      <c r="AW257" s="11" t="s">
        <v>36</v>
      </c>
      <c r="AX257" s="11" t="s">
        <v>72</v>
      </c>
      <c r="AY257" s="179" t="s">
        <v>291</v>
      </c>
    </row>
    <row r="258" spans="2:51" s="13" customFormat="1" ht="13.5">
      <c r="B258" s="201"/>
      <c r="D258" s="187" t="s">
        <v>299</v>
      </c>
      <c r="E258" s="202" t="s">
        <v>120</v>
      </c>
      <c r="F258" s="203" t="s">
        <v>510</v>
      </c>
      <c r="H258" s="204">
        <v>32.594</v>
      </c>
      <c r="I258" s="205"/>
      <c r="L258" s="201"/>
      <c r="M258" s="206"/>
      <c r="N258" s="207"/>
      <c r="O258" s="207"/>
      <c r="P258" s="207"/>
      <c r="Q258" s="207"/>
      <c r="R258" s="207"/>
      <c r="S258" s="207"/>
      <c r="T258" s="208"/>
      <c r="AT258" s="209" t="s">
        <v>299</v>
      </c>
      <c r="AU258" s="209" t="s">
        <v>79</v>
      </c>
      <c r="AV258" s="13" t="s">
        <v>85</v>
      </c>
      <c r="AW258" s="13" t="s">
        <v>36</v>
      </c>
      <c r="AX258" s="13" t="s">
        <v>9</v>
      </c>
      <c r="AY258" s="209" t="s">
        <v>291</v>
      </c>
    </row>
    <row r="259" spans="2:65" s="1" customFormat="1" ht="22.5" customHeight="1">
      <c r="B259" s="164"/>
      <c r="C259" s="165" t="s">
        <v>511</v>
      </c>
      <c r="D259" s="165" t="s">
        <v>293</v>
      </c>
      <c r="E259" s="166" t="s">
        <v>512</v>
      </c>
      <c r="F259" s="167" t="s">
        <v>513</v>
      </c>
      <c r="G259" s="168" t="s">
        <v>412</v>
      </c>
      <c r="H259" s="169">
        <v>32.594</v>
      </c>
      <c r="I259" s="170"/>
      <c r="J259" s="171">
        <f>ROUND(I259*H259,0)</f>
        <v>0</v>
      </c>
      <c r="K259" s="167" t="s">
        <v>297</v>
      </c>
      <c r="L259" s="34"/>
      <c r="M259" s="172" t="s">
        <v>3</v>
      </c>
      <c r="N259" s="173" t="s">
        <v>43</v>
      </c>
      <c r="O259" s="35"/>
      <c r="P259" s="174">
        <f>O259*H259</f>
        <v>0</v>
      </c>
      <c r="Q259" s="174">
        <v>0.003</v>
      </c>
      <c r="R259" s="174">
        <f>Q259*H259</f>
        <v>0.09778200000000001</v>
      </c>
      <c r="S259" s="174">
        <v>0</v>
      </c>
      <c r="T259" s="175">
        <f>S259*H259</f>
        <v>0</v>
      </c>
      <c r="AR259" s="17" t="s">
        <v>85</v>
      </c>
      <c r="AT259" s="17" t="s">
        <v>293</v>
      </c>
      <c r="AU259" s="17" t="s">
        <v>79</v>
      </c>
      <c r="AY259" s="17" t="s">
        <v>291</v>
      </c>
      <c r="BE259" s="176">
        <f>IF(N259="základní",J259,0)</f>
        <v>0</v>
      </c>
      <c r="BF259" s="176">
        <f>IF(N259="snížená",J259,0)</f>
        <v>0</v>
      </c>
      <c r="BG259" s="176">
        <f>IF(N259="zákl. přenesená",J259,0)</f>
        <v>0</v>
      </c>
      <c r="BH259" s="176">
        <f>IF(N259="sníž. přenesená",J259,0)</f>
        <v>0</v>
      </c>
      <c r="BI259" s="176">
        <f>IF(N259="nulová",J259,0)</f>
        <v>0</v>
      </c>
      <c r="BJ259" s="17" t="s">
        <v>9</v>
      </c>
      <c r="BK259" s="176">
        <f>ROUND(I259*H259,0)</f>
        <v>0</v>
      </c>
      <c r="BL259" s="17" t="s">
        <v>85</v>
      </c>
      <c r="BM259" s="17" t="s">
        <v>514</v>
      </c>
    </row>
    <row r="260" spans="2:51" s="11" customFormat="1" ht="13.5">
      <c r="B260" s="177"/>
      <c r="D260" s="187" t="s">
        <v>299</v>
      </c>
      <c r="E260" s="196" t="s">
        <v>3</v>
      </c>
      <c r="F260" s="197" t="s">
        <v>120</v>
      </c>
      <c r="H260" s="198">
        <v>32.594</v>
      </c>
      <c r="I260" s="182"/>
      <c r="L260" s="177"/>
      <c r="M260" s="183"/>
      <c r="N260" s="184"/>
      <c r="O260" s="184"/>
      <c r="P260" s="184"/>
      <c r="Q260" s="184"/>
      <c r="R260" s="184"/>
      <c r="S260" s="184"/>
      <c r="T260" s="185"/>
      <c r="AT260" s="179" t="s">
        <v>299</v>
      </c>
      <c r="AU260" s="179" t="s">
        <v>79</v>
      </c>
      <c r="AV260" s="11" t="s">
        <v>79</v>
      </c>
      <c r="AW260" s="11" t="s">
        <v>36</v>
      </c>
      <c r="AX260" s="11" t="s">
        <v>9</v>
      </c>
      <c r="AY260" s="179" t="s">
        <v>291</v>
      </c>
    </row>
    <row r="261" spans="2:65" s="1" customFormat="1" ht="31.5" customHeight="1">
      <c r="B261" s="164"/>
      <c r="C261" s="165" t="s">
        <v>515</v>
      </c>
      <c r="D261" s="165" t="s">
        <v>293</v>
      </c>
      <c r="E261" s="166" t="s">
        <v>516</v>
      </c>
      <c r="F261" s="167" t="s">
        <v>517</v>
      </c>
      <c r="G261" s="168" t="s">
        <v>412</v>
      </c>
      <c r="H261" s="169">
        <v>141.38</v>
      </c>
      <c r="I261" s="170"/>
      <c r="J261" s="171">
        <f>ROUND(I261*H261,0)</f>
        <v>0</v>
      </c>
      <c r="K261" s="167" t="s">
        <v>297</v>
      </c>
      <c r="L261" s="34"/>
      <c r="M261" s="172" t="s">
        <v>3</v>
      </c>
      <c r="N261" s="173" t="s">
        <v>43</v>
      </c>
      <c r="O261" s="35"/>
      <c r="P261" s="174">
        <f>O261*H261</f>
        <v>0</v>
      </c>
      <c r="Q261" s="174">
        <v>0.01838</v>
      </c>
      <c r="R261" s="174">
        <f>Q261*H261</f>
        <v>2.5985644</v>
      </c>
      <c r="S261" s="174">
        <v>0</v>
      </c>
      <c r="T261" s="175">
        <f>S261*H261</f>
        <v>0</v>
      </c>
      <c r="AR261" s="17" t="s">
        <v>85</v>
      </c>
      <c r="AT261" s="17" t="s">
        <v>293</v>
      </c>
      <c r="AU261" s="17" t="s">
        <v>79</v>
      </c>
      <c r="AY261" s="17" t="s">
        <v>291</v>
      </c>
      <c r="BE261" s="176">
        <f>IF(N261="základní",J261,0)</f>
        <v>0</v>
      </c>
      <c r="BF261" s="176">
        <f>IF(N261="snížená",J261,0)</f>
        <v>0</v>
      </c>
      <c r="BG261" s="176">
        <f>IF(N261="zákl. přenesená",J261,0)</f>
        <v>0</v>
      </c>
      <c r="BH261" s="176">
        <f>IF(N261="sníž. přenesená",J261,0)</f>
        <v>0</v>
      </c>
      <c r="BI261" s="176">
        <f>IF(N261="nulová",J261,0)</f>
        <v>0</v>
      </c>
      <c r="BJ261" s="17" t="s">
        <v>9</v>
      </c>
      <c r="BK261" s="176">
        <f>ROUND(I261*H261,0)</f>
        <v>0</v>
      </c>
      <c r="BL261" s="17" t="s">
        <v>85</v>
      </c>
      <c r="BM261" s="17" t="s">
        <v>518</v>
      </c>
    </row>
    <row r="262" spans="2:51" s="11" customFormat="1" ht="13.5">
      <c r="B262" s="177"/>
      <c r="D262" s="178" t="s">
        <v>299</v>
      </c>
      <c r="E262" s="179" t="s">
        <v>3</v>
      </c>
      <c r="F262" s="180" t="s">
        <v>519</v>
      </c>
      <c r="H262" s="181">
        <v>141.38</v>
      </c>
      <c r="I262" s="182"/>
      <c r="L262" s="177"/>
      <c r="M262" s="183"/>
      <c r="N262" s="184"/>
      <c r="O262" s="184"/>
      <c r="P262" s="184"/>
      <c r="Q262" s="184"/>
      <c r="R262" s="184"/>
      <c r="S262" s="184"/>
      <c r="T262" s="185"/>
      <c r="AT262" s="179" t="s">
        <v>299</v>
      </c>
      <c r="AU262" s="179" t="s">
        <v>79</v>
      </c>
      <c r="AV262" s="11" t="s">
        <v>79</v>
      </c>
      <c r="AW262" s="11" t="s">
        <v>36</v>
      </c>
      <c r="AX262" s="11" t="s">
        <v>72</v>
      </c>
      <c r="AY262" s="179" t="s">
        <v>291</v>
      </c>
    </row>
    <row r="263" spans="2:51" s="12" customFormat="1" ht="13.5">
      <c r="B263" s="186"/>
      <c r="D263" s="178" t="s">
        <v>299</v>
      </c>
      <c r="E263" s="195" t="s">
        <v>3</v>
      </c>
      <c r="F263" s="199" t="s">
        <v>520</v>
      </c>
      <c r="H263" s="200">
        <v>141.38</v>
      </c>
      <c r="I263" s="191"/>
      <c r="L263" s="186"/>
      <c r="M263" s="192"/>
      <c r="N263" s="193"/>
      <c r="O263" s="193"/>
      <c r="P263" s="193"/>
      <c r="Q263" s="193"/>
      <c r="R263" s="193"/>
      <c r="S263" s="193"/>
      <c r="T263" s="194"/>
      <c r="AT263" s="195" t="s">
        <v>299</v>
      </c>
      <c r="AU263" s="195" t="s">
        <v>79</v>
      </c>
      <c r="AV263" s="12" t="s">
        <v>82</v>
      </c>
      <c r="AW263" s="12" t="s">
        <v>36</v>
      </c>
      <c r="AX263" s="12" t="s">
        <v>72</v>
      </c>
      <c r="AY263" s="195" t="s">
        <v>291</v>
      </c>
    </row>
    <row r="264" spans="2:51" s="13" customFormat="1" ht="13.5">
      <c r="B264" s="201"/>
      <c r="D264" s="187" t="s">
        <v>299</v>
      </c>
      <c r="E264" s="202" t="s">
        <v>124</v>
      </c>
      <c r="F264" s="203" t="s">
        <v>353</v>
      </c>
      <c r="H264" s="204">
        <v>141.38</v>
      </c>
      <c r="I264" s="205"/>
      <c r="L264" s="201"/>
      <c r="M264" s="206"/>
      <c r="N264" s="207"/>
      <c r="O264" s="207"/>
      <c r="P264" s="207"/>
      <c r="Q264" s="207"/>
      <c r="R264" s="207"/>
      <c r="S264" s="207"/>
      <c r="T264" s="208"/>
      <c r="AT264" s="209" t="s">
        <v>299</v>
      </c>
      <c r="AU264" s="209" t="s">
        <v>79</v>
      </c>
      <c r="AV264" s="13" t="s">
        <v>85</v>
      </c>
      <c r="AW264" s="13" t="s">
        <v>36</v>
      </c>
      <c r="AX264" s="13" t="s">
        <v>9</v>
      </c>
      <c r="AY264" s="209" t="s">
        <v>291</v>
      </c>
    </row>
    <row r="265" spans="2:65" s="1" customFormat="1" ht="31.5" customHeight="1">
      <c r="B265" s="164"/>
      <c r="C265" s="165" t="s">
        <v>216</v>
      </c>
      <c r="D265" s="165" t="s">
        <v>293</v>
      </c>
      <c r="E265" s="166" t="s">
        <v>521</v>
      </c>
      <c r="F265" s="167" t="s">
        <v>522</v>
      </c>
      <c r="G265" s="168" t="s">
        <v>412</v>
      </c>
      <c r="H265" s="169">
        <v>141.38</v>
      </c>
      <c r="I265" s="170"/>
      <c r="J265" s="171">
        <f>ROUND(I265*H265,0)</f>
        <v>0</v>
      </c>
      <c r="K265" s="167" t="s">
        <v>297</v>
      </c>
      <c r="L265" s="34"/>
      <c r="M265" s="172" t="s">
        <v>3</v>
      </c>
      <c r="N265" s="173" t="s">
        <v>43</v>
      </c>
      <c r="O265" s="35"/>
      <c r="P265" s="174">
        <f>O265*H265</f>
        <v>0</v>
      </c>
      <c r="Q265" s="174">
        <v>0.0079</v>
      </c>
      <c r="R265" s="174">
        <f>Q265*H265</f>
        <v>1.116902</v>
      </c>
      <c r="S265" s="174">
        <v>0</v>
      </c>
      <c r="T265" s="175">
        <f>S265*H265</f>
        <v>0</v>
      </c>
      <c r="AR265" s="17" t="s">
        <v>85</v>
      </c>
      <c r="AT265" s="17" t="s">
        <v>293</v>
      </c>
      <c r="AU265" s="17" t="s">
        <v>79</v>
      </c>
      <c r="AY265" s="17" t="s">
        <v>291</v>
      </c>
      <c r="BE265" s="176">
        <f>IF(N265="základní",J265,0)</f>
        <v>0</v>
      </c>
      <c r="BF265" s="176">
        <f>IF(N265="snížená",J265,0)</f>
        <v>0</v>
      </c>
      <c r="BG265" s="176">
        <f>IF(N265="zákl. přenesená",J265,0)</f>
        <v>0</v>
      </c>
      <c r="BH265" s="176">
        <f>IF(N265="sníž. přenesená",J265,0)</f>
        <v>0</v>
      </c>
      <c r="BI265" s="176">
        <f>IF(N265="nulová",J265,0)</f>
        <v>0</v>
      </c>
      <c r="BJ265" s="17" t="s">
        <v>9</v>
      </c>
      <c r="BK265" s="176">
        <f>ROUND(I265*H265,0)</f>
        <v>0</v>
      </c>
      <c r="BL265" s="17" t="s">
        <v>85</v>
      </c>
      <c r="BM265" s="17" t="s">
        <v>523</v>
      </c>
    </row>
    <row r="266" spans="2:51" s="11" customFormat="1" ht="13.5">
      <c r="B266" s="177"/>
      <c r="D266" s="187" t="s">
        <v>299</v>
      </c>
      <c r="E266" s="196" t="s">
        <v>3</v>
      </c>
      <c r="F266" s="197" t="s">
        <v>124</v>
      </c>
      <c r="H266" s="198">
        <v>141.38</v>
      </c>
      <c r="I266" s="182"/>
      <c r="L266" s="177"/>
      <c r="M266" s="183"/>
      <c r="N266" s="184"/>
      <c r="O266" s="184"/>
      <c r="P266" s="184"/>
      <c r="Q266" s="184"/>
      <c r="R266" s="184"/>
      <c r="S266" s="184"/>
      <c r="T266" s="185"/>
      <c r="AT266" s="179" t="s">
        <v>299</v>
      </c>
      <c r="AU266" s="179" t="s">
        <v>79</v>
      </c>
      <c r="AV266" s="11" t="s">
        <v>79</v>
      </c>
      <c r="AW266" s="11" t="s">
        <v>36</v>
      </c>
      <c r="AX266" s="11" t="s">
        <v>9</v>
      </c>
      <c r="AY266" s="179" t="s">
        <v>291</v>
      </c>
    </row>
    <row r="267" spans="2:65" s="1" customFormat="1" ht="22.5" customHeight="1">
      <c r="B267" s="164"/>
      <c r="C267" s="165" t="s">
        <v>524</v>
      </c>
      <c r="D267" s="165" t="s">
        <v>293</v>
      </c>
      <c r="E267" s="166" t="s">
        <v>525</v>
      </c>
      <c r="F267" s="167" t="s">
        <v>526</v>
      </c>
      <c r="G267" s="168" t="s">
        <v>412</v>
      </c>
      <c r="H267" s="169">
        <v>298.57</v>
      </c>
      <c r="I267" s="170"/>
      <c r="J267" s="171">
        <f>ROUND(I267*H267,0)</f>
        <v>0</v>
      </c>
      <c r="K267" s="167" t="s">
        <v>297</v>
      </c>
      <c r="L267" s="34"/>
      <c r="M267" s="172" t="s">
        <v>3</v>
      </c>
      <c r="N267" s="173" t="s">
        <v>43</v>
      </c>
      <c r="O267" s="35"/>
      <c r="P267" s="174">
        <f>O267*H267</f>
        <v>0</v>
      </c>
      <c r="Q267" s="174">
        <v>0.0057</v>
      </c>
      <c r="R267" s="174">
        <f>Q267*H267</f>
        <v>1.701849</v>
      </c>
      <c r="S267" s="174">
        <v>0</v>
      </c>
      <c r="T267" s="175">
        <f>S267*H267</f>
        <v>0</v>
      </c>
      <c r="AR267" s="17" t="s">
        <v>85</v>
      </c>
      <c r="AT267" s="17" t="s">
        <v>293</v>
      </c>
      <c r="AU267" s="17" t="s">
        <v>79</v>
      </c>
      <c r="AY267" s="17" t="s">
        <v>291</v>
      </c>
      <c r="BE267" s="176">
        <f>IF(N267="základní",J267,0)</f>
        <v>0</v>
      </c>
      <c r="BF267" s="176">
        <f>IF(N267="snížená",J267,0)</f>
        <v>0</v>
      </c>
      <c r="BG267" s="176">
        <f>IF(N267="zákl. přenesená",J267,0)</f>
        <v>0</v>
      </c>
      <c r="BH267" s="176">
        <f>IF(N267="sníž. přenesená",J267,0)</f>
        <v>0</v>
      </c>
      <c r="BI267" s="176">
        <f>IF(N267="nulová",J267,0)</f>
        <v>0</v>
      </c>
      <c r="BJ267" s="17" t="s">
        <v>9</v>
      </c>
      <c r="BK267" s="176">
        <f>ROUND(I267*H267,0)</f>
        <v>0</v>
      </c>
      <c r="BL267" s="17" t="s">
        <v>85</v>
      </c>
      <c r="BM267" s="17" t="s">
        <v>527</v>
      </c>
    </row>
    <row r="268" spans="2:51" s="11" customFormat="1" ht="13.5">
      <c r="B268" s="177"/>
      <c r="D268" s="178" t="s">
        <v>299</v>
      </c>
      <c r="E268" s="179" t="s">
        <v>3</v>
      </c>
      <c r="F268" s="180" t="s">
        <v>528</v>
      </c>
      <c r="H268" s="181">
        <v>148.07</v>
      </c>
      <c r="I268" s="182"/>
      <c r="L268" s="177"/>
      <c r="M268" s="183"/>
      <c r="N268" s="184"/>
      <c r="O268" s="184"/>
      <c r="P268" s="184"/>
      <c r="Q268" s="184"/>
      <c r="R268" s="184"/>
      <c r="S268" s="184"/>
      <c r="T268" s="185"/>
      <c r="AT268" s="179" t="s">
        <v>299</v>
      </c>
      <c r="AU268" s="179" t="s">
        <v>79</v>
      </c>
      <c r="AV268" s="11" t="s">
        <v>79</v>
      </c>
      <c r="AW268" s="11" t="s">
        <v>36</v>
      </c>
      <c r="AX268" s="11" t="s">
        <v>72</v>
      </c>
      <c r="AY268" s="179" t="s">
        <v>291</v>
      </c>
    </row>
    <row r="269" spans="2:51" s="12" customFormat="1" ht="13.5">
      <c r="B269" s="186"/>
      <c r="D269" s="178" t="s">
        <v>299</v>
      </c>
      <c r="E269" s="195" t="s">
        <v>3</v>
      </c>
      <c r="F269" s="199" t="s">
        <v>529</v>
      </c>
      <c r="H269" s="200">
        <v>148.07</v>
      </c>
      <c r="I269" s="191"/>
      <c r="L269" s="186"/>
      <c r="M269" s="192"/>
      <c r="N269" s="193"/>
      <c r="O269" s="193"/>
      <c r="P269" s="193"/>
      <c r="Q269" s="193"/>
      <c r="R269" s="193"/>
      <c r="S269" s="193"/>
      <c r="T269" s="194"/>
      <c r="AT269" s="195" t="s">
        <v>299</v>
      </c>
      <c r="AU269" s="195" t="s">
        <v>79</v>
      </c>
      <c r="AV269" s="12" t="s">
        <v>82</v>
      </c>
      <c r="AW269" s="12" t="s">
        <v>36</v>
      </c>
      <c r="AX269" s="12" t="s">
        <v>72</v>
      </c>
      <c r="AY269" s="195" t="s">
        <v>291</v>
      </c>
    </row>
    <row r="270" spans="2:51" s="11" customFormat="1" ht="13.5">
      <c r="B270" s="177"/>
      <c r="D270" s="178" t="s">
        <v>299</v>
      </c>
      <c r="E270" s="179" t="s">
        <v>3</v>
      </c>
      <c r="F270" s="180" t="s">
        <v>530</v>
      </c>
      <c r="H270" s="181">
        <v>150.5</v>
      </c>
      <c r="I270" s="182"/>
      <c r="L270" s="177"/>
      <c r="M270" s="183"/>
      <c r="N270" s="184"/>
      <c r="O270" s="184"/>
      <c r="P270" s="184"/>
      <c r="Q270" s="184"/>
      <c r="R270" s="184"/>
      <c r="S270" s="184"/>
      <c r="T270" s="185"/>
      <c r="AT270" s="179" t="s">
        <v>299</v>
      </c>
      <c r="AU270" s="179" t="s">
        <v>79</v>
      </c>
      <c r="AV270" s="11" t="s">
        <v>79</v>
      </c>
      <c r="AW270" s="11" t="s">
        <v>36</v>
      </c>
      <c r="AX270" s="11" t="s">
        <v>72</v>
      </c>
      <c r="AY270" s="179" t="s">
        <v>291</v>
      </c>
    </row>
    <row r="271" spans="2:51" s="12" customFormat="1" ht="13.5">
      <c r="B271" s="186"/>
      <c r="D271" s="178" t="s">
        <v>299</v>
      </c>
      <c r="E271" s="195" t="s">
        <v>3</v>
      </c>
      <c r="F271" s="199" t="s">
        <v>531</v>
      </c>
      <c r="H271" s="200">
        <v>150.5</v>
      </c>
      <c r="I271" s="191"/>
      <c r="L271" s="186"/>
      <c r="M271" s="192"/>
      <c r="N271" s="193"/>
      <c r="O271" s="193"/>
      <c r="P271" s="193"/>
      <c r="Q271" s="193"/>
      <c r="R271" s="193"/>
      <c r="S271" s="193"/>
      <c r="T271" s="194"/>
      <c r="AT271" s="195" t="s">
        <v>299</v>
      </c>
      <c r="AU271" s="195" t="s">
        <v>79</v>
      </c>
      <c r="AV271" s="12" t="s">
        <v>82</v>
      </c>
      <c r="AW271" s="12" t="s">
        <v>36</v>
      </c>
      <c r="AX271" s="12" t="s">
        <v>72</v>
      </c>
      <c r="AY271" s="195" t="s">
        <v>291</v>
      </c>
    </row>
    <row r="272" spans="2:51" s="13" customFormat="1" ht="13.5">
      <c r="B272" s="201"/>
      <c r="D272" s="187" t="s">
        <v>299</v>
      </c>
      <c r="E272" s="202" t="s">
        <v>127</v>
      </c>
      <c r="F272" s="203" t="s">
        <v>353</v>
      </c>
      <c r="H272" s="204">
        <v>298.57</v>
      </c>
      <c r="I272" s="205"/>
      <c r="L272" s="201"/>
      <c r="M272" s="206"/>
      <c r="N272" s="207"/>
      <c r="O272" s="207"/>
      <c r="P272" s="207"/>
      <c r="Q272" s="207"/>
      <c r="R272" s="207"/>
      <c r="S272" s="207"/>
      <c r="T272" s="208"/>
      <c r="AT272" s="209" t="s">
        <v>299</v>
      </c>
      <c r="AU272" s="209" t="s">
        <v>79</v>
      </c>
      <c r="AV272" s="13" t="s">
        <v>85</v>
      </c>
      <c r="AW272" s="13" t="s">
        <v>36</v>
      </c>
      <c r="AX272" s="13" t="s">
        <v>9</v>
      </c>
      <c r="AY272" s="209" t="s">
        <v>291</v>
      </c>
    </row>
    <row r="273" spans="2:65" s="1" customFormat="1" ht="22.5" customHeight="1">
      <c r="B273" s="164"/>
      <c r="C273" s="165" t="s">
        <v>532</v>
      </c>
      <c r="D273" s="165" t="s">
        <v>293</v>
      </c>
      <c r="E273" s="166" t="s">
        <v>533</v>
      </c>
      <c r="F273" s="167" t="s">
        <v>534</v>
      </c>
      <c r="G273" s="168" t="s">
        <v>412</v>
      </c>
      <c r="H273" s="169">
        <v>1070.565</v>
      </c>
      <c r="I273" s="170"/>
      <c r="J273" s="171">
        <f>ROUND(I273*H273,0)</f>
        <v>0</v>
      </c>
      <c r="K273" s="167" t="s">
        <v>297</v>
      </c>
      <c r="L273" s="34"/>
      <c r="M273" s="172" t="s">
        <v>3</v>
      </c>
      <c r="N273" s="173" t="s">
        <v>43</v>
      </c>
      <c r="O273" s="35"/>
      <c r="P273" s="174">
        <f>O273*H273</f>
        <v>0</v>
      </c>
      <c r="Q273" s="174">
        <v>0.0284</v>
      </c>
      <c r="R273" s="174">
        <f>Q273*H273</f>
        <v>30.404046000000005</v>
      </c>
      <c r="S273" s="174">
        <v>0</v>
      </c>
      <c r="T273" s="175">
        <f>S273*H273</f>
        <v>0</v>
      </c>
      <c r="AR273" s="17" t="s">
        <v>85</v>
      </c>
      <c r="AT273" s="17" t="s">
        <v>293</v>
      </c>
      <c r="AU273" s="17" t="s">
        <v>79</v>
      </c>
      <c r="AY273" s="17" t="s">
        <v>291</v>
      </c>
      <c r="BE273" s="176">
        <f>IF(N273="základní",J273,0)</f>
        <v>0</v>
      </c>
      <c r="BF273" s="176">
        <f>IF(N273="snížená",J273,0)</f>
        <v>0</v>
      </c>
      <c r="BG273" s="176">
        <f>IF(N273="zákl. přenesená",J273,0)</f>
        <v>0</v>
      </c>
      <c r="BH273" s="176">
        <f>IF(N273="sníž. přenesená",J273,0)</f>
        <v>0</v>
      </c>
      <c r="BI273" s="176">
        <f>IF(N273="nulová",J273,0)</f>
        <v>0</v>
      </c>
      <c r="BJ273" s="17" t="s">
        <v>9</v>
      </c>
      <c r="BK273" s="176">
        <f>ROUND(I273*H273,0)</f>
        <v>0</v>
      </c>
      <c r="BL273" s="17" t="s">
        <v>85</v>
      </c>
      <c r="BM273" s="17" t="s">
        <v>535</v>
      </c>
    </row>
    <row r="274" spans="2:51" s="11" customFormat="1" ht="13.5">
      <c r="B274" s="177"/>
      <c r="D274" s="178" t="s">
        <v>299</v>
      </c>
      <c r="E274" s="179" t="s">
        <v>3</v>
      </c>
      <c r="F274" s="180" t="s">
        <v>536</v>
      </c>
      <c r="H274" s="181">
        <v>47.88</v>
      </c>
      <c r="I274" s="182"/>
      <c r="L274" s="177"/>
      <c r="M274" s="183"/>
      <c r="N274" s="184"/>
      <c r="O274" s="184"/>
      <c r="P274" s="184"/>
      <c r="Q274" s="184"/>
      <c r="R274" s="184"/>
      <c r="S274" s="184"/>
      <c r="T274" s="185"/>
      <c r="AT274" s="179" t="s">
        <v>299</v>
      </c>
      <c r="AU274" s="179" t="s">
        <v>79</v>
      </c>
      <c r="AV274" s="11" t="s">
        <v>79</v>
      </c>
      <c r="AW274" s="11" t="s">
        <v>36</v>
      </c>
      <c r="AX274" s="11" t="s">
        <v>72</v>
      </c>
      <c r="AY274" s="179" t="s">
        <v>291</v>
      </c>
    </row>
    <row r="275" spans="2:51" s="11" customFormat="1" ht="13.5">
      <c r="B275" s="177"/>
      <c r="D275" s="178" t="s">
        <v>299</v>
      </c>
      <c r="E275" s="179" t="s">
        <v>3</v>
      </c>
      <c r="F275" s="180" t="s">
        <v>537</v>
      </c>
      <c r="H275" s="181">
        <v>16.8</v>
      </c>
      <c r="I275" s="182"/>
      <c r="L275" s="177"/>
      <c r="M275" s="183"/>
      <c r="N275" s="184"/>
      <c r="O275" s="184"/>
      <c r="P275" s="184"/>
      <c r="Q275" s="184"/>
      <c r="R275" s="184"/>
      <c r="S275" s="184"/>
      <c r="T275" s="185"/>
      <c r="AT275" s="179" t="s">
        <v>299</v>
      </c>
      <c r="AU275" s="179" t="s">
        <v>79</v>
      </c>
      <c r="AV275" s="11" t="s">
        <v>79</v>
      </c>
      <c r="AW275" s="11" t="s">
        <v>36</v>
      </c>
      <c r="AX275" s="11" t="s">
        <v>72</v>
      </c>
      <c r="AY275" s="179" t="s">
        <v>291</v>
      </c>
    </row>
    <row r="276" spans="2:51" s="11" customFormat="1" ht="13.5">
      <c r="B276" s="177"/>
      <c r="D276" s="178" t="s">
        <v>299</v>
      </c>
      <c r="E276" s="179" t="s">
        <v>3</v>
      </c>
      <c r="F276" s="180" t="s">
        <v>538</v>
      </c>
      <c r="H276" s="181">
        <v>-7.683</v>
      </c>
      <c r="I276" s="182"/>
      <c r="L276" s="177"/>
      <c r="M276" s="183"/>
      <c r="N276" s="184"/>
      <c r="O276" s="184"/>
      <c r="P276" s="184"/>
      <c r="Q276" s="184"/>
      <c r="R276" s="184"/>
      <c r="S276" s="184"/>
      <c r="T276" s="185"/>
      <c r="AT276" s="179" t="s">
        <v>299</v>
      </c>
      <c r="AU276" s="179" t="s">
        <v>79</v>
      </c>
      <c r="AV276" s="11" t="s">
        <v>79</v>
      </c>
      <c r="AW276" s="11" t="s">
        <v>36</v>
      </c>
      <c r="AX276" s="11" t="s">
        <v>72</v>
      </c>
      <c r="AY276" s="179" t="s">
        <v>291</v>
      </c>
    </row>
    <row r="277" spans="2:51" s="11" customFormat="1" ht="13.5">
      <c r="B277" s="177"/>
      <c r="D277" s="178" t="s">
        <v>299</v>
      </c>
      <c r="E277" s="179" t="s">
        <v>3</v>
      </c>
      <c r="F277" s="180" t="s">
        <v>539</v>
      </c>
      <c r="H277" s="181">
        <v>-1.68</v>
      </c>
      <c r="I277" s="182"/>
      <c r="L277" s="177"/>
      <c r="M277" s="183"/>
      <c r="N277" s="184"/>
      <c r="O277" s="184"/>
      <c r="P277" s="184"/>
      <c r="Q277" s="184"/>
      <c r="R277" s="184"/>
      <c r="S277" s="184"/>
      <c r="T277" s="185"/>
      <c r="AT277" s="179" t="s">
        <v>299</v>
      </c>
      <c r="AU277" s="179" t="s">
        <v>79</v>
      </c>
      <c r="AV277" s="11" t="s">
        <v>79</v>
      </c>
      <c r="AW277" s="11" t="s">
        <v>36</v>
      </c>
      <c r="AX277" s="11" t="s">
        <v>72</v>
      </c>
      <c r="AY277" s="179" t="s">
        <v>291</v>
      </c>
    </row>
    <row r="278" spans="2:51" s="11" customFormat="1" ht="13.5">
      <c r="B278" s="177"/>
      <c r="D278" s="178" t="s">
        <v>299</v>
      </c>
      <c r="E278" s="179" t="s">
        <v>3</v>
      </c>
      <c r="F278" s="180" t="s">
        <v>540</v>
      </c>
      <c r="H278" s="181">
        <v>39.96</v>
      </c>
      <c r="I278" s="182"/>
      <c r="L278" s="177"/>
      <c r="M278" s="183"/>
      <c r="N278" s="184"/>
      <c r="O278" s="184"/>
      <c r="P278" s="184"/>
      <c r="Q278" s="184"/>
      <c r="R278" s="184"/>
      <c r="S278" s="184"/>
      <c r="T278" s="185"/>
      <c r="AT278" s="179" t="s">
        <v>299</v>
      </c>
      <c r="AU278" s="179" t="s">
        <v>79</v>
      </c>
      <c r="AV278" s="11" t="s">
        <v>79</v>
      </c>
      <c r="AW278" s="11" t="s">
        <v>36</v>
      </c>
      <c r="AX278" s="11" t="s">
        <v>72</v>
      </c>
      <c r="AY278" s="179" t="s">
        <v>291</v>
      </c>
    </row>
    <row r="279" spans="2:51" s="11" customFormat="1" ht="13.5">
      <c r="B279" s="177"/>
      <c r="D279" s="178" t="s">
        <v>299</v>
      </c>
      <c r="E279" s="179" t="s">
        <v>3</v>
      </c>
      <c r="F279" s="180" t="s">
        <v>538</v>
      </c>
      <c r="H279" s="181">
        <v>-7.683</v>
      </c>
      <c r="I279" s="182"/>
      <c r="L279" s="177"/>
      <c r="M279" s="183"/>
      <c r="N279" s="184"/>
      <c r="O279" s="184"/>
      <c r="P279" s="184"/>
      <c r="Q279" s="184"/>
      <c r="R279" s="184"/>
      <c r="S279" s="184"/>
      <c r="T279" s="185"/>
      <c r="AT279" s="179" t="s">
        <v>299</v>
      </c>
      <c r="AU279" s="179" t="s">
        <v>79</v>
      </c>
      <c r="AV279" s="11" t="s">
        <v>79</v>
      </c>
      <c r="AW279" s="11" t="s">
        <v>36</v>
      </c>
      <c r="AX279" s="11" t="s">
        <v>72</v>
      </c>
      <c r="AY279" s="179" t="s">
        <v>291</v>
      </c>
    </row>
    <row r="280" spans="2:51" s="11" customFormat="1" ht="13.5">
      <c r="B280" s="177"/>
      <c r="D280" s="178" t="s">
        <v>299</v>
      </c>
      <c r="E280" s="179" t="s">
        <v>3</v>
      </c>
      <c r="F280" s="180" t="s">
        <v>541</v>
      </c>
      <c r="H280" s="181">
        <v>28.44</v>
      </c>
      <c r="I280" s="182"/>
      <c r="L280" s="177"/>
      <c r="M280" s="183"/>
      <c r="N280" s="184"/>
      <c r="O280" s="184"/>
      <c r="P280" s="184"/>
      <c r="Q280" s="184"/>
      <c r="R280" s="184"/>
      <c r="S280" s="184"/>
      <c r="T280" s="185"/>
      <c r="AT280" s="179" t="s">
        <v>299</v>
      </c>
      <c r="AU280" s="179" t="s">
        <v>79</v>
      </c>
      <c r="AV280" s="11" t="s">
        <v>79</v>
      </c>
      <c r="AW280" s="11" t="s">
        <v>36</v>
      </c>
      <c r="AX280" s="11" t="s">
        <v>72</v>
      </c>
      <c r="AY280" s="179" t="s">
        <v>291</v>
      </c>
    </row>
    <row r="281" spans="2:51" s="11" customFormat="1" ht="13.5">
      <c r="B281" s="177"/>
      <c r="D281" s="178" t="s">
        <v>299</v>
      </c>
      <c r="E281" s="179" t="s">
        <v>3</v>
      </c>
      <c r="F281" s="180" t="s">
        <v>542</v>
      </c>
      <c r="H281" s="181">
        <v>15.6</v>
      </c>
      <c r="I281" s="182"/>
      <c r="L281" s="177"/>
      <c r="M281" s="183"/>
      <c r="N281" s="184"/>
      <c r="O281" s="184"/>
      <c r="P281" s="184"/>
      <c r="Q281" s="184"/>
      <c r="R281" s="184"/>
      <c r="S281" s="184"/>
      <c r="T281" s="185"/>
      <c r="AT281" s="179" t="s">
        <v>299</v>
      </c>
      <c r="AU281" s="179" t="s">
        <v>79</v>
      </c>
      <c r="AV281" s="11" t="s">
        <v>79</v>
      </c>
      <c r="AW281" s="11" t="s">
        <v>36</v>
      </c>
      <c r="AX281" s="11" t="s">
        <v>72</v>
      </c>
      <c r="AY281" s="179" t="s">
        <v>291</v>
      </c>
    </row>
    <row r="282" spans="2:51" s="11" customFormat="1" ht="13.5">
      <c r="B282" s="177"/>
      <c r="D282" s="178" t="s">
        <v>299</v>
      </c>
      <c r="E282" s="179" t="s">
        <v>3</v>
      </c>
      <c r="F282" s="180" t="s">
        <v>543</v>
      </c>
      <c r="H282" s="181">
        <v>-5.516</v>
      </c>
      <c r="I282" s="182"/>
      <c r="L282" s="177"/>
      <c r="M282" s="183"/>
      <c r="N282" s="184"/>
      <c r="O282" s="184"/>
      <c r="P282" s="184"/>
      <c r="Q282" s="184"/>
      <c r="R282" s="184"/>
      <c r="S282" s="184"/>
      <c r="T282" s="185"/>
      <c r="AT282" s="179" t="s">
        <v>299</v>
      </c>
      <c r="AU282" s="179" t="s">
        <v>79</v>
      </c>
      <c r="AV282" s="11" t="s">
        <v>79</v>
      </c>
      <c r="AW282" s="11" t="s">
        <v>36</v>
      </c>
      <c r="AX282" s="11" t="s">
        <v>72</v>
      </c>
      <c r="AY282" s="179" t="s">
        <v>291</v>
      </c>
    </row>
    <row r="283" spans="2:51" s="11" customFormat="1" ht="13.5">
      <c r="B283" s="177"/>
      <c r="D283" s="178" t="s">
        <v>299</v>
      </c>
      <c r="E283" s="179" t="s">
        <v>3</v>
      </c>
      <c r="F283" s="180" t="s">
        <v>544</v>
      </c>
      <c r="H283" s="181">
        <v>-1.722</v>
      </c>
      <c r="I283" s="182"/>
      <c r="L283" s="177"/>
      <c r="M283" s="183"/>
      <c r="N283" s="184"/>
      <c r="O283" s="184"/>
      <c r="P283" s="184"/>
      <c r="Q283" s="184"/>
      <c r="R283" s="184"/>
      <c r="S283" s="184"/>
      <c r="T283" s="185"/>
      <c r="AT283" s="179" t="s">
        <v>299</v>
      </c>
      <c r="AU283" s="179" t="s">
        <v>79</v>
      </c>
      <c r="AV283" s="11" t="s">
        <v>79</v>
      </c>
      <c r="AW283" s="11" t="s">
        <v>36</v>
      </c>
      <c r="AX283" s="11" t="s">
        <v>72</v>
      </c>
      <c r="AY283" s="179" t="s">
        <v>291</v>
      </c>
    </row>
    <row r="284" spans="2:51" s="11" customFormat="1" ht="13.5">
      <c r="B284" s="177"/>
      <c r="D284" s="178" t="s">
        <v>299</v>
      </c>
      <c r="E284" s="179" t="s">
        <v>3</v>
      </c>
      <c r="F284" s="180" t="s">
        <v>545</v>
      </c>
      <c r="H284" s="181">
        <v>17.34</v>
      </c>
      <c r="I284" s="182"/>
      <c r="L284" s="177"/>
      <c r="M284" s="183"/>
      <c r="N284" s="184"/>
      <c r="O284" s="184"/>
      <c r="P284" s="184"/>
      <c r="Q284" s="184"/>
      <c r="R284" s="184"/>
      <c r="S284" s="184"/>
      <c r="T284" s="185"/>
      <c r="AT284" s="179" t="s">
        <v>299</v>
      </c>
      <c r="AU284" s="179" t="s">
        <v>79</v>
      </c>
      <c r="AV284" s="11" t="s">
        <v>79</v>
      </c>
      <c r="AW284" s="11" t="s">
        <v>36</v>
      </c>
      <c r="AX284" s="11" t="s">
        <v>72</v>
      </c>
      <c r="AY284" s="179" t="s">
        <v>291</v>
      </c>
    </row>
    <row r="285" spans="2:51" s="11" customFormat="1" ht="13.5">
      <c r="B285" s="177"/>
      <c r="D285" s="178" t="s">
        <v>299</v>
      </c>
      <c r="E285" s="179" t="s">
        <v>3</v>
      </c>
      <c r="F285" s="180" t="s">
        <v>546</v>
      </c>
      <c r="H285" s="181">
        <v>-1.379</v>
      </c>
      <c r="I285" s="182"/>
      <c r="L285" s="177"/>
      <c r="M285" s="183"/>
      <c r="N285" s="184"/>
      <c r="O285" s="184"/>
      <c r="P285" s="184"/>
      <c r="Q285" s="184"/>
      <c r="R285" s="184"/>
      <c r="S285" s="184"/>
      <c r="T285" s="185"/>
      <c r="AT285" s="179" t="s">
        <v>299</v>
      </c>
      <c r="AU285" s="179" t="s">
        <v>79</v>
      </c>
      <c r="AV285" s="11" t="s">
        <v>79</v>
      </c>
      <c r="AW285" s="11" t="s">
        <v>36</v>
      </c>
      <c r="AX285" s="11" t="s">
        <v>72</v>
      </c>
      <c r="AY285" s="179" t="s">
        <v>291</v>
      </c>
    </row>
    <row r="286" spans="2:51" s="11" customFormat="1" ht="13.5">
      <c r="B286" s="177"/>
      <c r="D286" s="178" t="s">
        <v>299</v>
      </c>
      <c r="E286" s="179" t="s">
        <v>3</v>
      </c>
      <c r="F286" s="180" t="s">
        <v>547</v>
      </c>
      <c r="H286" s="181">
        <v>38.34</v>
      </c>
      <c r="I286" s="182"/>
      <c r="L286" s="177"/>
      <c r="M286" s="183"/>
      <c r="N286" s="184"/>
      <c r="O286" s="184"/>
      <c r="P286" s="184"/>
      <c r="Q286" s="184"/>
      <c r="R286" s="184"/>
      <c r="S286" s="184"/>
      <c r="T286" s="185"/>
      <c r="AT286" s="179" t="s">
        <v>299</v>
      </c>
      <c r="AU286" s="179" t="s">
        <v>79</v>
      </c>
      <c r="AV286" s="11" t="s">
        <v>79</v>
      </c>
      <c r="AW286" s="11" t="s">
        <v>36</v>
      </c>
      <c r="AX286" s="11" t="s">
        <v>72</v>
      </c>
      <c r="AY286" s="179" t="s">
        <v>291</v>
      </c>
    </row>
    <row r="287" spans="2:51" s="11" customFormat="1" ht="13.5">
      <c r="B287" s="177"/>
      <c r="D287" s="178" t="s">
        <v>299</v>
      </c>
      <c r="E287" s="179" t="s">
        <v>3</v>
      </c>
      <c r="F287" s="180" t="s">
        <v>548</v>
      </c>
      <c r="H287" s="181">
        <v>-1.576</v>
      </c>
      <c r="I287" s="182"/>
      <c r="L287" s="177"/>
      <c r="M287" s="183"/>
      <c r="N287" s="184"/>
      <c r="O287" s="184"/>
      <c r="P287" s="184"/>
      <c r="Q287" s="184"/>
      <c r="R287" s="184"/>
      <c r="S287" s="184"/>
      <c r="T287" s="185"/>
      <c r="AT287" s="179" t="s">
        <v>299</v>
      </c>
      <c r="AU287" s="179" t="s">
        <v>79</v>
      </c>
      <c r="AV287" s="11" t="s">
        <v>79</v>
      </c>
      <c r="AW287" s="11" t="s">
        <v>36</v>
      </c>
      <c r="AX287" s="11" t="s">
        <v>72</v>
      </c>
      <c r="AY287" s="179" t="s">
        <v>291</v>
      </c>
    </row>
    <row r="288" spans="2:51" s="11" customFormat="1" ht="13.5">
      <c r="B288" s="177"/>
      <c r="D288" s="178" t="s">
        <v>299</v>
      </c>
      <c r="E288" s="179" t="s">
        <v>3</v>
      </c>
      <c r="F288" s="180" t="s">
        <v>549</v>
      </c>
      <c r="H288" s="181">
        <v>-1.26</v>
      </c>
      <c r="I288" s="182"/>
      <c r="L288" s="177"/>
      <c r="M288" s="183"/>
      <c r="N288" s="184"/>
      <c r="O288" s="184"/>
      <c r="P288" s="184"/>
      <c r="Q288" s="184"/>
      <c r="R288" s="184"/>
      <c r="S288" s="184"/>
      <c r="T288" s="185"/>
      <c r="AT288" s="179" t="s">
        <v>299</v>
      </c>
      <c r="AU288" s="179" t="s">
        <v>79</v>
      </c>
      <c r="AV288" s="11" t="s">
        <v>79</v>
      </c>
      <c r="AW288" s="11" t="s">
        <v>36</v>
      </c>
      <c r="AX288" s="11" t="s">
        <v>72</v>
      </c>
      <c r="AY288" s="179" t="s">
        <v>291</v>
      </c>
    </row>
    <row r="289" spans="2:51" s="11" customFormat="1" ht="13.5">
      <c r="B289" s="177"/>
      <c r="D289" s="178" t="s">
        <v>299</v>
      </c>
      <c r="E289" s="179" t="s">
        <v>3</v>
      </c>
      <c r="F289" s="180" t="s">
        <v>550</v>
      </c>
      <c r="H289" s="181">
        <v>25.41</v>
      </c>
      <c r="I289" s="182"/>
      <c r="L289" s="177"/>
      <c r="M289" s="183"/>
      <c r="N289" s="184"/>
      <c r="O289" s="184"/>
      <c r="P289" s="184"/>
      <c r="Q289" s="184"/>
      <c r="R289" s="184"/>
      <c r="S289" s="184"/>
      <c r="T289" s="185"/>
      <c r="AT289" s="179" t="s">
        <v>299</v>
      </c>
      <c r="AU289" s="179" t="s">
        <v>79</v>
      </c>
      <c r="AV289" s="11" t="s">
        <v>79</v>
      </c>
      <c r="AW289" s="11" t="s">
        <v>36</v>
      </c>
      <c r="AX289" s="11" t="s">
        <v>72</v>
      </c>
      <c r="AY289" s="179" t="s">
        <v>291</v>
      </c>
    </row>
    <row r="290" spans="2:51" s="11" customFormat="1" ht="13.5">
      <c r="B290" s="177"/>
      <c r="D290" s="178" t="s">
        <v>299</v>
      </c>
      <c r="E290" s="179" t="s">
        <v>3</v>
      </c>
      <c r="F290" s="180" t="s">
        <v>548</v>
      </c>
      <c r="H290" s="181">
        <v>-1.576</v>
      </c>
      <c r="I290" s="182"/>
      <c r="L290" s="177"/>
      <c r="M290" s="183"/>
      <c r="N290" s="184"/>
      <c r="O290" s="184"/>
      <c r="P290" s="184"/>
      <c r="Q290" s="184"/>
      <c r="R290" s="184"/>
      <c r="S290" s="184"/>
      <c r="T290" s="185"/>
      <c r="AT290" s="179" t="s">
        <v>299</v>
      </c>
      <c r="AU290" s="179" t="s">
        <v>79</v>
      </c>
      <c r="AV290" s="11" t="s">
        <v>79</v>
      </c>
      <c r="AW290" s="11" t="s">
        <v>36</v>
      </c>
      <c r="AX290" s="11" t="s">
        <v>72</v>
      </c>
      <c r="AY290" s="179" t="s">
        <v>291</v>
      </c>
    </row>
    <row r="291" spans="2:51" s="11" customFormat="1" ht="13.5">
      <c r="B291" s="177"/>
      <c r="D291" s="178" t="s">
        <v>299</v>
      </c>
      <c r="E291" s="179" t="s">
        <v>3</v>
      </c>
      <c r="F291" s="180" t="s">
        <v>551</v>
      </c>
      <c r="H291" s="181">
        <v>-1.28</v>
      </c>
      <c r="I291" s="182"/>
      <c r="L291" s="177"/>
      <c r="M291" s="183"/>
      <c r="N291" s="184"/>
      <c r="O291" s="184"/>
      <c r="P291" s="184"/>
      <c r="Q291" s="184"/>
      <c r="R291" s="184"/>
      <c r="S291" s="184"/>
      <c r="T291" s="185"/>
      <c r="AT291" s="179" t="s">
        <v>299</v>
      </c>
      <c r="AU291" s="179" t="s">
        <v>79</v>
      </c>
      <c r="AV291" s="11" t="s">
        <v>79</v>
      </c>
      <c r="AW291" s="11" t="s">
        <v>36</v>
      </c>
      <c r="AX291" s="11" t="s">
        <v>72</v>
      </c>
      <c r="AY291" s="179" t="s">
        <v>291</v>
      </c>
    </row>
    <row r="292" spans="2:51" s="11" customFormat="1" ht="13.5">
      <c r="B292" s="177"/>
      <c r="D292" s="178" t="s">
        <v>299</v>
      </c>
      <c r="E292" s="179" t="s">
        <v>3</v>
      </c>
      <c r="F292" s="180" t="s">
        <v>552</v>
      </c>
      <c r="H292" s="181">
        <v>55.2</v>
      </c>
      <c r="I292" s="182"/>
      <c r="L292" s="177"/>
      <c r="M292" s="183"/>
      <c r="N292" s="184"/>
      <c r="O292" s="184"/>
      <c r="P292" s="184"/>
      <c r="Q292" s="184"/>
      <c r="R292" s="184"/>
      <c r="S292" s="184"/>
      <c r="T292" s="185"/>
      <c r="AT292" s="179" t="s">
        <v>299</v>
      </c>
      <c r="AU292" s="179" t="s">
        <v>79</v>
      </c>
      <c r="AV292" s="11" t="s">
        <v>79</v>
      </c>
      <c r="AW292" s="11" t="s">
        <v>36</v>
      </c>
      <c r="AX292" s="11" t="s">
        <v>72</v>
      </c>
      <c r="AY292" s="179" t="s">
        <v>291</v>
      </c>
    </row>
    <row r="293" spans="2:51" s="11" customFormat="1" ht="13.5">
      <c r="B293" s="177"/>
      <c r="D293" s="178" t="s">
        <v>299</v>
      </c>
      <c r="E293" s="179" t="s">
        <v>3</v>
      </c>
      <c r="F293" s="180" t="s">
        <v>553</v>
      </c>
      <c r="H293" s="181">
        <v>-3.152</v>
      </c>
      <c r="I293" s="182"/>
      <c r="L293" s="177"/>
      <c r="M293" s="183"/>
      <c r="N293" s="184"/>
      <c r="O293" s="184"/>
      <c r="P293" s="184"/>
      <c r="Q293" s="184"/>
      <c r="R293" s="184"/>
      <c r="S293" s="184"/>
      <c r="T293" s="185"/>
      <c r="AT293" s="179" t="s">
        <v>299</v>
      </c>
      <c r="AU293" s="179" t="s">
        <v>79</v>
      </c>
      <c r="AV293" s="11" t="s">
        <v>79</v>
      </c>
      <c r="AW293" s="11" t="s">
        <v>36</v>
      </c>
      <c r="AX293" s="11" t="s">
        <v>72</v>
      </c>
      <c r="AY293" s="179" t="s">
        <v>291</v>
      </c>
    </row>
    <row r="294" spans="2:51" s="11" customFormat="1" ht="13.5">
      <c r="B294" s="177"/>
      <c r="D294" s="178" t="s">
        <v>299</v>
      </c>
      <c r="E294" s="179" t="s">
        <v>3</v>
      </c>
      <c r="F294" s="180" t="s">
        <v>554</v>
      </c>
      <c r="H294" s="181">
        <v>-6</v>
      </c>
      <c r="I294" s="182"/>
      <c r="L294" s="177"/>
      <c r="M294" s="183"/>
      <c r="N294" s="184"/>
      <c r="O294" s="184"/>
      <c r="P294" s="184"/>
      <c r="Q294" s="184"/>
      <c r="R294" s="184"/>
      <c r="S294" s="184"/>
      <c r="T294" s="185"/>
      <c r="AT294" s="179" t="s">
        <v>299</v>
      </c>
      <c r="AU294" s="179" t="s">
        <v>79</v>
      </c>
      <c r="AV294" s="11" t="s">
        <v>79</v>
      </c>
      <c r="AW294" s="11" t="s">
        <v>36</v>
      </c>
      <c r="AX294" s="11" t="s">
        <v>72</v>
      </c>
      <c r="AY294" s="179" t="s">
        <v>291</v>
      </c>
    </row>
    <row r="295" spans="2:51" s="11" customFormat="1" ht="13.5">
      <c r="B295" s="177"/>
      <c r="D295" s="178" t="s">
        <v>299</v>
      </c>
      <c r="E295" s="179" t="s">
        <v>3</v>
      </c>
      <c r="F295" s="180" t="s">
        <v>555</v>
      </c>
      <c r="H295" s="181">
        <v>50.7</v>
      </c>
      <c r="I295" s="182"/>
      <c r="L295" s="177"/>
      <c r="M295" s="183"/>
      <c r="N295" s="184"/>
      <c r="O295" s="184"/>
      <c r="P295" s="184"/>
      <c r="Q295" s="184"/>
      <c r="R295" s="184"/>
      <c r="S295" s="184"/>
      <c r="T295" s="185"/>
      <c r="AT295" s="179" t="s">
        <v>299</v>
      </c>
      <c r="AU295" s="179" t="s">
        <v>79</v>
      </c>
      <c r="AV295" s="11" t="s">
        <v>79</v>
      </c>
      <c r="AW295" s="11" t="s">
        <v>36</v>
      </c>
      <c r="AX295" s="11" t="s">
        <v>72</v>
      </c>
      <c r="AY295" s="179" t="s">
        <v>291</v>
      </c>
    </row>
    <row r="296" spans="2:51" s="11" customFormat="1" ht="13.5">
      <c r="B296" s="177"/>
      <c r="D296" s="178" t="s">
        <v>299</v>
      </c>
      <c r="E296" s="179" t="s">
        <v>3</v>
      </c>
      <c r="F296" s="180" t="s">
        <v>556</v>
      </c>
      <c r="H296" s="181">
        <v>-4.728</v>
      </c>
      <c r="I296" s="182"/>
      <c r="L296" s="177"/>
      <c r="M296" s="183"/>
      <c r="N296" s="184"/>
      <c r="O296" s="184"/>
      <c r="P296" s="184"/>
      <c r="Q296" s="184"/>
      <c r="R296" s="184"/>
      <c r="S296" s="184"/>
      <c r="T296" s="185"/>
      <c r="AT296" s="179" t="s">
        <v>299</v>
      </c>
      <c r="AU296" s="179" t="s">
        <v>79</v>
      </c>
      <c r="AV296" s="11" t="s">
        <v>79</v>
      </c>
      <c r="AW296" s="11" t="s">
        <v>36</v>
      </c>
      <c r="AX296" s="11" t="s">
        <v>72</v>
      </c>
      <c r="AY296" s="179" t="s">
        <v>291</v>
      </c>
    </row>
    <row r="297" spans="2:51" s="11" customFormat="1" ht="13.5">
      <c r="B297" s="177"/>
      <c r="D297" s="178" t="s">
        <v>299</v>
      </c>
      <c r="E297" s="179" t="s">
        <v>3</v>
      </c>
      <c r="F297" s="180" t="s">
        <v>557</v>
      </c>
      <c r="H297" s="181">
        <v>-6.987</v>
      </c>
      <c r="I297" s="182"/>
      <c r="L297" s="177"/>
      <c r="M297" s="183"/>
      <c r="N297" s="184"/>
      <c r="O297" s="184"/>
      <c r="P297" s="184"/>
      <c r="Q297" s="184"/>
      <c r="R297" s="184"/>
      <c r="S297" s="184"/>
      <c r="T297" s="185"/>
      <c r="AT297" s="179" t="s">
        <v>299</v>
      </c>
      <c r="AU297" s="179" t="s">
        <v>79</v>
      </c>
      <c r="AV297" s="11" t="s">
        <v>79</v>
      </c>
      <c r="AW297" s="11" t="s">
        <v>36</v>
      </c>
      <c r="AX297" s="11" t="s">
        <v>72</v>
      </c>
      <c r="AY297" s="179" t="s">
        <v>291</v>
      </c>
    </row>
    <row r="298" spans="2:51" s="11" customFormat="1" ht="13.5">
      <c r="B298" s="177"/>
      <c r="D298" s="178" t="s">
        <v>299</v>
      </c>
      <c r="E298" s="179" t="s">
        <v>3</v>
      </c>
      <c r="F298" s="180" t="s">
        <v>558</v>
      </c>
      <c r="H298" s="181">
        <v>38.396</v>
      </c>
      <c r="I298" s="182"/>
      <c r="L298" s="177"/>
      <c r="M298" s="183"/>
      <c r="N298" s="184"/>
      <c r="O298" s="184"/>
      <c r="P298" s="184"/>
      <c r="Q298" s="184"/>
      <c r="R298" s="184"/>
      <c r="S298" s="184"/>
      <c r="T298" s="185"/>
      <c r="AT298" s="179" t="s">
        <v>299</v>
      </c>
      <c r="AU298" s="179" t="s">
        <v>79</v>
      </c>
      <c r="AV298" s="11" t="s">
        <v>79</v>
      </c>
      <c r="AW298" s="11" t="s">
        <v>36</v>
      </c>
      <c r="AX298" s="11" t="s">
        <v>72</v>
      </c>
      <c r="AY298" s="179" t="s">
        <v>291</v>
      </c>
    </row>
    <row r="299" spans="2:51" s="11" customFormat="1" ht="13.5">
      <c r="B299" s="177"/>
      <c r="D299" s="178" t="s">
        <v>299</v>
      </c>
      <c r="E299" s="179" t="s">
        <v>3</v>
      </c>
      <c r="F299" s="180" t="s">
        <v>556</v>
      </c>
      <c r="H299" s="181">
        <v>-4.728</v>
      </c>
      <c r="I299" s="182"/>
      <c r="L299" s="177"/>
      <c r="M299" s="183"/>
      <c r="N299" s="184"/>
      <c r="O299" s="184"/>
      <c r="P299" s="184"/>
      <c r="Q299" s="184"/>
      <c r="R299" s="184"/>
      <c r="S299" s="184"/>
      <c r="T299" s="185"/>
      <c r="AT299" s="179" t="s">
        <v>299</v>
      </c>
      <c r="AU299" s="179" t="s">
        <v>79</v>
      </c>
      <c r="AV299" s="11" t="s">
        <v>79</v>
      </c>
      <c r="AW299" s="11" t="s">
        <v>36</v>
      </c>
      <c r="AX299" s="11" t="s">
        <v>72</v>
      </c>
      <c r="AY299" s="179" t="s">
        <v>291</v>
      </c>
    </row>
    <row r="300" spans="2:51" s="11" customFormat="1" ht="13.5">
      <c r="B300" s="177"/>
      <c r="D300" s="178" t="s">
        <v>299</v>
      </c>
      <c r="E300" s="179" t="s">
        <v>3</v>
      </c>
      <c r="F300" s="180" t="s">
        <v>559</v>
      </c>
      <c r="H300" s="181">
        <v>-4.181</v>
      </c>
      <c r="I300" s="182"/>
      <c r="L300" s="177"/>
      <c r="M300" s="183"/>
      <c r="N300" s="184"/>
      <c r="O300" s="184"/>
      <c r="P300" s="184"/>
      <c r="Q300" s="184"/>
      <c r="R300" s="184"/>
      <c r="S300" s="184"/>
      <c r="T300" s="185"/>
      <c r="AT300" s="179" t="s">
        <v>299</v>
      </c>
      <c r="AU300" s="179" t="s">
        <v>79</v>
      </c>
      <c r="AV300" s="11" t="s">
        <v>79</v>
      </c>
      <c r="AW300" s="11" t="s">
        <v>36</v>
      </c>
      <c r="AX300" s="11" t="s">
        <v>72</v>
      </c>
      <c r="AY300" s="179" t="s">
        <v>291</v>
      </c>
    </row>
    <row r="301" spans="2:51" s="11" customFormat="1" ht="13.5">
      <c r="B301" s="177"/>
      <c r="D301" s="178" t="s">
        <v>299</v>
      </c>
      <c r="E301" s="179" t="s">
        <v>3</v>
      </c>
      <c r="F301" s="180" t="s">
        <v>560</v>
      </c>
      <c r="H301" s="181">
        <v>56.1</v>
      </c>
      <c r="I301" s="182"/>
      <c r="L301" s="177"/>
      <c r="M301" s="183"/>
      <c r="N301" s="184"/>
      <c r="O301" s="184"/>
      <c r="P301" s="184"/>
      <c r="Q301" s="184"/>
      <c r="R301" s="184"/>
      <c r="S301" s="184"/>
      <c r="T301" s="185"/>
      <c r="AT301" s="179" t="s">
        <v>299</v>
      </c>
      <c r="AU301" s="179" t="s">
        <v>79</v>
      </c>
      <c r="AV301" s="11" t="s">
        <v>79</v>
      </c>
      <c r="AW301" s="11" t="s">
        <v>36</v>
      </c>
      <c r="AX301" s="11" t="s">
        <v>72</v>
      </c>
      <c r="AY301" s="179" t="s">
        <v>291</v>
      </c>
    </row>
    <row r="302" spans="2:51" s="11" customFormat="1" ht="13.5">
      <c r="B302" s="177"/>
      <c r="D302" s="178" t="s">
        <v>299</v>
      </c>
      <c r="E302" s="179" t="s">
        <v>3</v>
      </c>
      <c r="F302" s="180" t="s">
        <v>548</v>
      </c>
      <c r="H302" s="181">
        <v>-1.576</v>
      </c>
      <c r="I302" s="182"/>
      <c r="L302" s="177"/>
      <c r="M302" s="183"/>
      <c r="N302" s="184"/>
      <c r="O302" s="184"/>
      <c r="P302" s="184"/>
      <c r="Q302" s="184"/>
      <c r="R302" s="184"/>
      <c r="S302" s="184"/>
      <c r="T302" s="185"/>
      <c r="AT302" s="179" t="s">
        <v>299</v>
      </c>
      <c r="AU302" s="179" t="s">
        <v>79</v>
      </c>
      <c r="AV302" s="11" t="s">
        <v>79</v>
      </c>
      <c r="AW302" s="11" t="s">
        <v>36</v>
      </c>
      <c r="AX302" s="11" t="s">
        <v>72</v>
      </c>
      <c r="AY302" s="179" t="s">
        <v>291</v>
      </c>
    </row>
    <row r="303" spans="2:51" s="11" customFormat="1" ht="13.5">
      <c r="B303" s="177"/>
      <c r="D303" s="178" t="s">
        <v>299</v>
      </c>
      <c r="E303" s="179" t="s">
        <v>3</v>
      </c>
      <c r="F303" s="180" t="s">
        <v>561</v>
      </c>
      <c r="H303" s="181">
        <v>-6.4</v>
      </c>
      <c r="I303" s="182"/>
      <c r="L303" s="177"/>
      <c r="M303" s="183"/>
      <c r="N303" s="184"/>
      <c r="O303" s="184"/>
      <c r="P303" s="184"/>
      <c r="Q303" s="184"/>
      <c r="R303" s="184"/>
      <c r="S303" s="184"/>
      <c r="T303" s="185"/>
      <c r="AT303" s="179" t="s">
        <v>299</v>
      </c>
      <c r="AU303" s="179" t="s">
        <v>79</v>
      </c>
      <c r="AV303" s="11" t="s">
        <v>79</v>
      </c>
      <c r="AW303" s="11" t="s">
        <v>36</v>
      </c>
      <c r="AX303" s="11" t="s">
        <v>72</v>
      </c>
      <c r="AY303" s="179" t="s">
        <v>291</v>
      </c>
    </row>
    <row r="304" spans="2:51" s="11" customFormat="1" ht="13.5">
      <c r="B304" s="177"/>
      <c r="D304" s="178" t="s">
        <v>299</v>
      </c>
      <c r="E304" s="179" t="s">
        <v>3</v>
      </c>
      <c r="F304" s="180" t="s">
        <v>562</v>
      </c>
      <c r="H304" s="181">
        <v>52.05</v>
      </c>
      <c r="I304" s="182"/>
      <c r="L304" s="177"/>
      <c r="M304" s="183"/>
      <c r="N304" s="184"/>
      <c r="O304" s="184"/>
      <c r="P304" s="184"/>
      <c r="Q304" s="184"/>
      <c r="R304" s="184"/>
      <c r="S304" s="184"/>
      <c r="T304" s="185"/>
      <c r="AT304" s="179" t="s">
        <v>299</v>
      </c>
      <c r="AU304" s="179" t="s">
        <v>79</v>
      </c>
      <c r="AV304" s="11" t="s">
        <v>79</v>
      </c>
      <c r="AW304" s="11" t="s">
        <v>36</v>
      </c>
      <c r="AX304" s="11" t="s">
        <v>72</v>
      </c>
      <c r="AY304" s="179" t="s">
        <v>291</v>
      </c>
    </row>
    <row r="305" spans="2:51" s="11" customFormat="1" ht="13.5">
      <c r="B305" s="177"/>
      <c r="D305" s="178" t="s">
        <v>299</v>
      </c>
      <c r="E305" s="179" t="s">
        <v>3</v>
      </c>
      <c r="F305" s="180" t="s">
        <v>454</v>
      </c>
      <c r="H305" s="181">
        <v>-2.955</v>
      </c>
      <c r="I305" s="182"/>
      <c r="L305" s="177"/>
      <c r="M305" s="183"/>
      <c r="N305" s="184"/>
      <c r="O305" s="184"/>
      <c r="P305" s="184"/>
      <c r="Q305" s="184"/>
      <c r="R305" s="184"/>
      <c r="S305" s="184"/>
      <c r="T305" s="185"/>
      <c r="AT305" s="179" t="s">
        <v>299</v>
      </c>
      <c r="AU305" s="179" t="s">
        <v>79</v>
      </c>
      <c r="AV305" s="11" t="s">
        <v>79</v>
      </c>
      <c r="AW305" s="11" t="s">
        <v>36</v>
      </c>
      <c r="AX305" s="11" t="s">
        <v>72</v>
      </c>
      <c r="AY305" s="179" t="s">
        <v>291</v>
      </c>
    </row>
    <row r="306" spans="2:51" s="11" customFormat="1" ht="13.5">
      <c r="B306" s="177"/>
      <c r="D306" s="178" t="s">
        <v>299</v>
      </c>
      <c r="E306" s="179" t="s">
        <v>3</v>
      </c>
      <c r="F306" s="180" t="s">
        <v>563</v>
      </c>
      <c r="H306" s="181">
        <v>-3.2</v>
      </c>
      <c r="I306" s="182"/>
      <c r="L306" s="177"/>
      <c r="M306" s="183"/>
      <c r="N306" s="184"/>
      <c r="O306" s="184"/>
      <c r="P306" s="184"/>
      <c r="Q306" s="184"/>
      <c r="R306" s="184"/>
      <c r="S306" s="184"/>
      <c r="T306" s="185"/>
      <c r="AT306" s="179" t="s">
        <v>299</v>
      </c>
      <c r="AU306" s="179" t="s">
        <v>79</v>
      </c>
      <c r="AV306" s="11" t="s">
        <v>79</v>
      </c>
      <c r="AW306" s="11" t="s">
        <v>36</v>
      </c>
      <c r="AX306" s="11" t="s">
        <v>72</v>
      </c>
      <c r="AY306" s="179" t="s">
        <v>291</v>
      </c>
    </row>
    <row r="307" spans="2:51" s="11" customFormat="1" ht="13.5">
      <c r="B307" s="177"/>
      <c r="D307" s="178" t="s">
        <v>299</v>
      </c>
      <c r="E307" s="179" t="s">
        <v>3</v>
      </c>
      <c r="F307" s="180" t="s">
        <v>564</v>
      </c>
      <c r="H307" s="181">
        <v>29.1</v>
      </c>
      <c r="I307" s="182"/>
      <c r="L307" s="177"/>
      <c r="M307" s="183"/>
      <c r="N307" s="184"/>
      <c r="O307" s="184"/>
      <c r="P307" s="184"/>
      <c r="Q307" s="184"/>
      <c r="R307" s="184"/>
      <c r="S307" s="184"/>
      <c r="T307" s="185"/>
      <c r="AT307" s="179" t="s">
        <v>299</v>
      </c>
      <c r="AU307" s="179" t="s">
        <v>79</v>
      </c>
      <c r="AV307" s="11" t="s">
        <v>79</v>
      </c>
      <c r="AW307" s="11" t="s">
        <v>36</v>
      </c>
      <c r="AX307" s="11" t="s">
        <v>72</v>
      </c>
      <c r="AY307" s="179" t="s">
        <v>291</v>
      </c>
    </row>
    <row r="308" spans="2:51" s="11" customFormat="1" ht="13.5">
      <c r="B308" s="177"/>
      <c r="D308" s="178" t="s">
        <v>299</v>
      </c>
      <c r="E308" s="179" t="s">
        <v>3</v>
      </c>
      <c r="F308" s="180" t="s">
        <v>546</v>
      </c>
      <c r="H308" s="181">
        <v>-1.379</v>
      </c>
      <c r="I308" s="182"/>
      <c r="L308" s="177"/>
      <c r="M308" s="183"/>
      <c r="N308" s="184"/>
      <c r="O308" s="184"/>
      <c r="P308" s="184"/>
      <c r="Q308" s="184"/>
      <c r="R308" s="184"/>
      <c r="S308" s="184"/>
      <c r="T308" s="185"/>
      <c r="AT308" s="179" t="s">
        <v>299</v>
      </c>
      <c r="AU308" s="179" t="s">
        <v>79</v>
      </c>
      <c r="AV308" s="11" t="s">
        <v>79</v>
      </c>
      <c r="AW308" s="11" t="s">
        <v>36</v>
      </c>
      <c r="AX308" s="11" t="s">
        <v>72</v>
      </c>
      <c r="AY308" s="179" t="s">
        <v>291</v>
      </c>
    </row>
    <row r="309" spans="2:51" s="11" customFormat="1" ht="13.5">
      <c r="B309" s="177"/>
      <c r="D309" s="178" t="s">
        <v>299</v>
      </c>
      <c r="E309" s="179" t="s">
        <v>3</v>
      </c>
      <c r="F309" s="180" t="s">
        <v>549</v>
      </c>
      <c r="H309" s="181">
        <v>-1.26</v>
      </c>
      <c r="I309" s="182"/>
      <c r="L309" s="177"/>
      <c r="M309" s="183"/>
      <c r="N309" s="184"/>
      <c r="O309" s="184"/>
      <c r="P309" s="184"/>
      <c r="Q309" s="184"/>
      <c r="R309" s="184"/>
      <c r="S309" s="184"/>
      <c r="T309" s="185"/>
      <c r="AT309" s="179" t="s">
        <v>299</v>
      </c>
      <c r="AU309" s="179" t="s">
        <v>79</v>
      </c>
      <c r="AV309" s="11" t="s">
        <v>79</v>
      </c>
      <c r="AW309" s="11" t="s">
        <v>36</v>
      </c>
      <c r="AX309" s="11" t="s">
        <v>72</v>
      </c>
      <c r="AY309" s="179" t="s">
        <v>291</v>
      </c>
    </row>
    <row r="310" spans="2:51" s="11" customFormat="1" ht="13.5">
      <c r="B310" s="177"/>
      <c r="D310" s="178" t="s">
        <v>299</v>
      </c>
      <c r="E310" s="179" t="s">
        <v>3</v>
      </c>
      <c r="F310" s="180" t="s">
        <v>565</v>
      </c>
      <c r="H310" s="181">
        <v>42.75</v>
      </c>
      <c r="I310" s="182"/>
      <c r="L310" s="177"/>
      <c r="M310" s="183"/>
      <c r="N310" s="184"/>
      <c r="O310" s="184"/>
      <c r="P310" s="184"/>
      <c r="Q310" s="184"/>
      <c r="R310" s="184"/>
      <c r="S310" s="184"/>
      <c r="T310" s="185"/>
      <c r="AT310" s="179" t="s">
        <v>299</v>
      </c>
      <c r="AU310" s="179" t="s">
        <v>79</v>
      </c>
      <c r="AV310" s="11" t="s">
        <v>79</v>
      </c>
      <c r="AW310" s="11" t="s">
        <v>36</v>
      </c>
      <c r="AX310" s="11" t="s">
        <v>72</v>
      </c>
      <c r="AY310" s="179" t="s">
        <v>291</v>
      </c>
    </row>
    <row r="311" spans="2:51" s="11" customFormat="1" ht="13.5">
      <c r="B311" s="177"/>
      <c r="D311" s="178" t="s">
        <v>299</v>
      </c>
      <c r="E311" s="179" t="s">
        <v>3</v>
      </c>
      <c r="F311" s="180" t="s">
        <v>566</v>
      </c>
      <c r="H311" s="181">
        <v>14.85</v>
      </c>
      <c r="I311" s="182"/>
      <c r="L311" s="177"/>
      <c r="M311" s="183"/>
      <c r="N311" s="184"/>
      <c r="O311" s="184"/>
      <c r="P311" s="184"/>
      <c r="Q311" s="184"/>
      <c r="R311" s="184"/>
      <c r="S311" s="184"/>
      <c r="T311" s="185"/>
      <c r="AT311" s="179" t="s">
        <v>299</v>
      </c>
      <c r="AU311" s="179" t="s">
        <v>79</v>
      </c>
      <c r="AV311" s="11" t="s">
        <v>79</v>
      </c>
      <c r="AW311" s="11" t="s">
        <v>36</v>
      </c>
      <c r="AX311" s="11" t="s">
        <v>72</v>
      </c>
      <c r="AY311" s="179" t="s">
        <v>291</v>
      </c>
    </row>
    <row r="312" spans="2:51" s="11" customFormat="1" ht="13.5">
      <c r="B312" s="177"/>
      <c r="D312" s="178" t="s">
        <v>299</v>
      </c>
      <c r="E312" s="179" t="s">
        <v>3</v>
      </c>
      <c r="F312" s="180" t="s">
        <v>567</v>
      </c>
      <c r="H312" s="181">
        <v>-8.274</v>
      </c>
      <c r="I312" s="182"/>
      <c r="L312" s="177"/>
      <c r="M312" s="183"/>
      <c r="N312" s="184"/>
      <c r="O312" s="184"/>
      <c r="P312" s="184"/>
      <c r="Q312" s="184"/>
      <c r="R312" s="184"/>
      <c r="S312" s="184"/>
      <c r="T312" s="185"/>
      <c r="AT312" s="179" t="s">
        <v>299</v>
      </c>
      <c r="AU312" s="179" t="s">
        <v>79</v>
      </c>
      <c r="AV312" s="11" t="s">
        <v>79</v>
      </c>
      <c r="AW312" s="11" t="s">
        <v>36</v>
      </c>
      <c r="AX312" s="11" t="s">
        <v>72</v>
      </c>
      <c r="AY312" s="179" t="s">
        <v>291</v>
      </c>
    </row>
    <row r="313" spans="2:51" s="11" customFormat="1" ht="13.5">
      <c r="B313" s="177"/>
      <c r="D313" s="178" t="s">
        <v>299</v>
      </c>
      <c r="E313" s="179" t="s">
        <v>3</v>
      </c>
      <c r="F313" s="180" t="s">
        <v>544</v>
      </c>
      <c r="H313" s="181">
        <v>-1.722</v>
      </c>
      <c r="I313" s="182"/>
      <c r="L313" s="177"/>
      <c r="M313" s="183"/>
      <c r="N313" s="184"/>
      <c r="O313" s="184"/>
      <c r="P313" s="184"/>
      <c r="Q313" s="184"/>
      <c r="R313" s="184"/>
      <c r="S313" s="184"/>
      <c r="T313" s="185"/>
      <c r="AT313" s="179" t="s">
        <v>299</v>
      </c>
      <c r="AU313" s="179" t="s">
        <v>79</v>
      </c>
      <c r="AV313" s="11" t="s">
        <v>79</v>
      </c>
      <c r="AW313" s="11" t="s">
        <v>36</v>
      </c>
      <c r="AX313" s="11" t="s">
        <v>72</v>
      </c>
      <c r="AY313" s="179" t="s">
        <v>291</v>
      </c>
    </row>
    <row r="314" spans="2:51" s="11" customFormat="1" ht="13.5">
      <c r="B314" s="177"/>
      <c r="D314" s="178" t="s">
        <v>299</v>
      </c>
      <c r="E314" s="179" t="s">
        <v>3</v>
      </c>
      <c r="F314" s="180" t="s">
        <v>568</v>
      </c>
      <c r="H314" s="181">
        <v>20.55</v>
      </c>
      <c r="I314" s="182"/>
      <c r="L314" s="177"/>
      <c r="M314" s="183"/>
      <c r="N314" s="184"/>
      <c r="O314" s="184"/>
      <c r="P314" s="184"/>
      <c r="Q314" s="184"/>
      <c r="R314" s="184"/>
      <c r="S314" s="184"/>
      <c r="T314" s="185"/>
      <c r="AT314" s="179" t="s">
        <v>299</v>
      </c>
      <c r="AU314" s="179" t="s">
        <v>79</v>
      </c>
      <c r="AV314" s="11" t="s">
        <v>79</v>
      </c>
      <c r="AW314" s="11" t="s">
        <v>36</v>
      </c>
      <c r="AX314" s="11" t="s">
        <v>72</v>
      </c>
      <c r="AY314" s="179" t="s">
        <v>291</v>
      </c>
    </row>
    <row r="315" spans="2:51" s="11" customFormat="1" ht="13.5">
      <c r="B315" s="177"/>
      <c r="D315" s="178" t="s">
        <v>299</v>
      </c>
      <c r="E315" s="179" t="s">
        <v>3</v>
      </c>
      <c r="F315" s="180" t="s">
        <v>546</v>
      </c>
      <c r="H315" s="181">
        <v>-1.379</v>
      </c>
      <c r="I315" s="182"/>
      <c r="L315" s="177"/>
      <c r="M315" s="183"/>
      <c r="N315" s="184"/>
      <c r="O315" s="184"/>
      <c r="P315" s="184"/>
      <c r="Q315" s="184"/>
      <c r="R315" s="184"/>
      <c r="S315" s="184"/>
      <c r="T315" s="185"/>
      <c r="AT315" s="179" t="s">
        <v>299</v>
      </c>
      <c r="AU315" s="179" t="s">
        <v>79</v>
      </c>
      <c r="AV315" s="11" t="s">
        <v>79</v>
      </c>
      <c r="AW315" s="11" t="s">
        <v>36</v>
      </c>
      <c r="AX315" s="11" t="s">
        <v>72</v>
      </c>
      <c r="AY315" s="179" t="s">
        <v>291</v>
      </c>
    </row>
    <row r="316" spans="2:51" s="12" customFormat="1" ht="13.5">
      <c r="B316" s="186"/>
      <c r="D316" s="178" t="s">
        <v>299</v>
      </c>
      <c r="E316" s="195" t="s">
        <v>3</v>
      </c>
      <c r="F316" s="199" t="s">
        <v>569</v>
      </c>
      <c r="H316" s="200">
        <v>500.19</v>
      </c>
      <c r="I316" s="191"/>
      <c r="L316" s="186"/>
      <c r="M316" s="192"/>
      <c r="N316" s="193"/>
      <c r="O316" s="193"/>
      <c r="P316" s="193"/>
      <c r="Q316" s="193"/>
      <c r="R316" s="193"/>
      <c r="S316" s="193"/>
      <c r="T316" s="194"/>
      <c r="AT316" s="195" t="s">
        <v>299</v>
      </c>
      <c r="AU316" s="195" t="s">
        <v>79</v>
      </c>
      <c r="AV316" s="12" t="s">
        <v>82</v>
      </c>
      <c r="AW316" s="12" t="s">
        <v>36</v>
      </c>
      <c r="AX316" s="12" t="s">
        <v>72</v>
      </c>
      <c r="AY316" s="195" t="s">
        <v>291</v>
      </c>
    </row>
    <row r="317" spans="2:51" s="11" customFormat="1" ht="13.5">
      <c r="B317" s="177"/>
      <c r="D317" s="178" t="s">
        <v>299</v>
      </c>
      <c r="E317" s="179" t="s">
        <v>3</v>
      </c>
      <c r="F317" s="180" t="s">
        <v>570</v>
      </c>
      <c r="H317" s="181">
        <v>47.4</v>
      </c>
      <c r="I317" s="182"/>
      <c r="L317" s="177"/>
      <c r="M317" s="183"/>
      <c r="N317" s="184"/>
      <c r="O317" s="184"/>
      <c r="P317" s="184"/>
      <c r="Q317" s="184"/>
      <c r="R317" s="184"/>
      <c r="S317" s="184"/>
      <c r="T317" s="185"/>
      <c r="AT317" s="179" t="s">
        <v>299</v>
      </c>
      <c r="AU317" s="179" t="s">
        <v>79</v>
      </c>
      <c r="AV317" s="11" t="s">
        <v>79</v>
      </c>
      <c r="AW317" s="11" t="s">
        <v>36</v>
      </c>
      <c r="AX317" s="11" t="s">
        <v>72</v>
      </c>
      <c r="AY317" s="179" t="s">
        <v>291</v>
      </c>
    </row>
    <row r="318" spans="2:51" s="11" customFormat="1" ht="13.5">
      <c r="B318" s="177"/>
      <c r="D318" s="178" t="s">
        <v>299</v>
      </c>
      <c r="E318" s="179" t="s">
        <v>3</v>
      </c>
      <c r="F318" s="180" t="s">
        <v>571</v>
      </c>
      <c r="H318" s="181">
        <v>16.41</v>
      </c>
      <c r="I318" s="182"/>
      <c r="L318" s="177"/>
      <c r="M318" s="183"/>
      <c r="N318" s="184"/>
      <c r="O318" s="184"/>
      <c r="P318" s="184"/>
      <c r="Q318" s="184"/>
      <c r="R318" s="184"/>
      <c r="S318" s="184"/>
      <c r="T318" s="185"/>
      <c r="AT318" s="179" t="s">
        <v>299</v>
      </c>
      <c r="AU318" s="179" t="s">
        <v>79</v>
      </c>
      <c r="AV318" s="11" t="s">
        <v>79</v>
      </c>
      <c r="AW318" s="11" t="s">
        <v>36</v>
      </c>
      <c r="AX318" s="11" t="s">
        <v>72</v>
      </c>
      <c r="AY318" s="179" t="s">
        <v>291</v>
      </c>
    </row>
    <row r="319" spans="2:51" s="11" customFormat="1" ht="13.5">
      <c r="B319" s="177"/>
      <c r="D319" s="178" t="s">
        <v>299</v>
      </c>
      <c r="E319" s="179" t="s">
        <v>3</v>
      </c>
      <c r="F319" s="180" t="s">
        <v>572</v>
      </c>
      <c r="H319" s="181">
        <v>-6.107</v>
      </c>
      <c r="I319" s="182"/>
      <c r="L319" s="177"/>
      <c r="M319" s="183"/>
      <c r="N319" s="184"/>
      <c r="O319" s="184"/>
      <c r="P319" s="184"/>
      <c r="Q319" s="184"/>
      <c r="R319" s="184"/>
      <c r="S319" s="184"/>
      <c r="T319" s="185"/>
      <c r="AT319" s="179" t="s">
        <v>299</v>
      </c>
      <c r="AU319" s="179" t="s">
        <v>79</v>
      </c>
      <c r="AV319" s="11" t="s">
        <v>79</v>
      </c>
      <c r="AW319" s="11" t="s">
        <v>36</v>
      </c>
      <c r="AX319" s="11" t="s">
        <v>72</v>
      </c>
      <c r="AY319" s="179" t="s">
        <v>291</v>
      </c>
    </row>
    <row r="320" spans="2:51" s="11" customFormat="1" ht="13.5">
      <c r="B320" s="177"/>
      <c r="D320" s="178" t="s">
        <v>299</v>
      </c>
      <c r="E320" s="179" t="s">
        <v>3</v>
      </c>
      <c r="F320" s="180" t="s">
        <v>539</v>
      </c>
      <c r="H320" s="181">
        <v>-1.68</v>
      </c>
      <c r="I320" s="182"/>
      <c r="L320" s="177"/>
      <c r="M320" s="183"/>
      <c r="N320" s="184"/>
      <c r="O320" s="184"/>
      <c r="P320" s="184"/>
      <c r="Q320" s="184"/>
      <c r="R320" s="184"/>
      <c r="S320" s="184"/>
      <c r="T320" s="185"/>
      <c r="AT320" s="179" t="s">
        <v>299</v>
      </c>
      <c r="AU320" s="179" t="s">
        <v>79</v>
      </c>
      <c r="AV320" s="11" t="s">
        <v>79</v>
      </c>
      <c r="AW320" s="11" t="s">
        <v>36</v>
      </c>
      <c r="AX320" s="11" t="s">
        <v>72</v>
      </c>
      <c r="AY320" s="179" t="s">
        <v>291</v>
      </c>
    </row>
    <row r="321" spans="2:51" s="11" customFormat="1" ht="13.5">
      <c r="B321" s="177"/>
      <c r="D321" s="178" t="s">
        <v>299</v>
      </c>
      <c r="E321" s="179" t="s">
        <v>3</v>
      </c>
      <c r="F321" s="180" t="s">
        <v>573</v>
      </c>
      <c r="H321" s="181">
        <v>39.96</v>
      </c>
      <c r="I321" s="182"/>
      <c r="L321" s="177"/>
      <c r="M321" s="183"/>
      <c r="N321" s="184"/>
      <c r="O321" s="184"/>
      <c r="P321" s="184"/>
      <c r="Q321" s="184"/>
      <c r="R321" s="184"/>
      <c r="S321" s="184"/>
      <c r="T321" s="185"/>
      <c r="AT321" s="179" t="s">
        <v>299</v>
      </c>
      <c r="AU321" s="179" t="s">
        <v>79</v>
      </c>
      <c r="AV321" s="11" t="s">
        <v>79</v>
      </c>
      <c r="AW321" s="11" t="s">
        <v>36</v>
      </c>
      <c r="AX321" s="11" t="s">
        <v>72</v>
      </c>
      <c r="AY321" s="179" t="s">
        <v>291</v>
      </c>
    </row>
    <row r="322" spans="2:51" s="11" customFormat="1" ht="13.5">
      <c r="B322" s="177"/>
      <c r="D322" s="178" t="s">
        <v>299</v>
      </c>
      <c r="E322" s="179" t="s">
        <v>3</v>
      </c>
      <c r="F322" s="180" t="s">
        <v>538</v>
      </c>
      <c r="H322" s="181">
        <v>-7.683</v>
      </c>
      <c r="I322" s="182"/>
      <c r="L322" s="177"/>
      <c r="M322" s="183"/>
      <c r="N322" s="184"/>
      <c r="O322" s="184"/>
      <c r="P322" s="184"/>
      <c r="Q322" s="184"/>
      <c r="R322" s="184"/>
      <c r="S322" s="184"/>
      <c r="T322" s="185"/>
      <c r="AT322" s="179" t="s">
        <v>299</v>
      </c>
      <c r="AU322" s="179" t="s">
        <v>79</v>
      </c>
      <c r="AV322" s="11" t="s">
        <v>79</v>
      </c>
      <c r="AW322" s="11" t="s">
        <v>36</v>
      </c>
      <c r="AX322" s="11" t="s">
        <v>72</v>
      </c>
      <c r="AY322" s="179" t="s">
        <v>291</v>
      </c>
    </row>
    <row r="323" spans="2:51" s="11" customFormat="1" ht="13.5">
      <c r="B323" s="177"/>
      <c r="D323" s="178" t="s">
        <v>299</v>
      </c>
      <c r="E323" s="179" t="s">
        <v>3</v>
      </c>
      <c r="F323" s="180" t="s">
        <v>574</v>
      </c>
      <c r="H323" s="181">
        <v>29.46</v>
      </c>
      <c r="I323" s="182"/>
      <c r="L323" s="177"/>
      <c r="M323" s="183"/>
      <c r="N323" s="184"/>
      <c r="O323" s="184"/>
      <c r="P323" s="184"/>
      <c r="Q323" s="184"/>
      <c r="R323" s="184"/>
      <c r="S323" s="184"/>
      <c r="T323" s="185"/>
      <c r="AT323" s="179" t="s">
        <v>299</v>
      </c>
      <c r="AU323" s="179" t="s">
        <v>79</v>
      </c>
      <c r="AV323" s="11" t="s">
        <v>79</v>
      </c>
      <c r="AW323" s="11" t="s">
        <v>36</v>
      </c>
      <c r="AX323" s="11" t="s">
        <v>72</v>
      </c>
      <c r="AY323" s="179" t="s">
        <v>291</v>
      </c>
    </row>
    <row r="324" spans="2:51" s="11" customFormat="1" ht="13.5">
      <c r="B324" s="177"/>
      <c r="D324" s="178" t="s">
        <v>299</v>
      </c>
      <c r="E324" s="179" t="s">
        <v>3</v>
      </c>
      <c r="F324" s="180" t="s">
        <v>575</v>
      </c>
      <c r="H324" s="181">
        <v>15</v>
      </c>
      <c r="I324" s="182"/>
      <c r="L324" s="177"/>
      <c r="M324" s="183"/>
      <c r="N324" s="184"/>
      <c r="O324" s="184"/>
      <c r="P324" s="184"/>
      <c r="Q324" s="184"/>
      <c r="R324" s="184"/>
      <c r="S324" s="184"/>
      <c r="T324" s="185"/>
      <c r="AT324" s="179" t="s">
        <v>299</v>
      </c>
      <c r="AU324" s="179" t="s">
        <v>79</v>
      </c>
      <c r="AV324" s="11" t="s">
        <v>79</v>
      </c>
      <c r="AW324" s="11" t="s">
        <v>36</v>
      </c>
      <c r="AX324" s="11" t="s">
        <v>72</v>
      </c>
      <c r="AY324" s="179" t="s">
        <v>291</v>
      </c>
    </row>
    <row r="325" spans="2:51" s="11" customFormat="1" ht="13.5">
      <c r="B325" s="177"/>
      <c r="D325" s="178" t="s">
        <v>299</v>
      </c>
      <c r="E325" s="179" t="s">
        <v>3</v>
      </c>
      <c r="F325" s="180" t="s">
        <v>543</v>
      </c>
      <c r="H325" s="181">
        <v>-5.516</v>
      </c>
      <c r="I325" s="182"/>
      <c r="L325" s="177"/>
      <c r="M325" s="183"/>
      <c r="N325" s="184"/>
      <c r="O325" s="184"/>
      <c r="P325" s="184"/>
      <c r="Q325" s="184"/>
      <c r="R325" s="184"/>
      <c r="S325" s="184"/>
      <c r="T325" s="185"/>
      <c r="AT325" s="179" t="s">
        <v>299</v>
      </c>
      <c r="AU325" s="179" t="s">
        <v>79</v>
      </c>
      <c r="AV325" s="11" t="s">
        <v>79</v>
      </c>
      <c r="AW325" s="11" t="s">
        <v>36</v>
      </c>
      <c r="AX325" s="11" t="s">
        <v>72</v>
      </c>
      <c r="AY325" s="179" t="s">
        <v>291</v>
      </c>
    </row>
    <row r="326" spans="2:51" s="11" customFormat="1" ht="13.5">
      <c r="B326" s="177"/>
      <c r="D326" s="178" t="s">
        <v>299</v>
      </c>
      <c r="E326" s="179" t="s">
        <v>3</v>
      </c>
      <c r="F326" s="180" t="s">
        <v>544</v>
      </c>
      <c r="H326" s="181">
        <v>-1.722</v>
      </c>
      <c r="I326" s="182"/>
      <c r="L326" s="177"/>
      <c r="M326" s="183"/>
      <c r="N326" s="184"/>
      <c r="O326" s="184"/>
      <c r="P326" s="184"/>
      <c r="Q326" s="184"/>
      <c r="R326" s="184"/>
      <c r="S326" s="184"/>
      <c r="T326" s="185"/>
      <c r="AT326" s="179" t="s">
        <v>299</v>
      </c>
      <c r="AU326" s="179" t="s">
        <v>79</v>
      </c>
      <c r="AV326" s="11" t="s">
        <v>79</v>
      </c>
      <c r="AW326" s="11" t="s">
        <v>36</v>
      </c>
      <c r="AX326" s="11" t="s">
        <v>72</v>
      </c>
      <c r="AY326" s="179" t="s">
        <v>291</v>
      </c>
    </row>
    <row r="327" spans="2:51" s="11" customFormat="1" ht="13.5">
      <c r="B327" s="177"/>
      <c r="D327" s="178" t="s">
        <v>299</v>
      </c>
      <c r="E327" s="179" t="s">
        <v>3</v>
      </c>
      <c r="F327" s="180" t="s">
        <v>576</v>
      </c>
      <c r="H327" s="181">
        <v>17.34</v>
      </c>
      <c r="I327" s="182"/>
      <c r="L327" s="177"/>
      <c r="M327" s="183"/>
      <c r="N327" s="184"/>
      <c r="O327" s="184"/>
      <c r="P327" s="184"/>
      <c r="Q327" s="184"/>
      <c r="R327" s="184"/>
      <c r="S327" s="184"/>
      <c r="T327" s="185"/>
      <c r="AT327" s="179" t="s">
        <v>299</v>
      </c>
      <c r="AU327" s="179" t="s">
        <v>79</v>
      </c>
      <c r="AV327" s="11" t="s">
        <v>79</v>
      </c>
      <c r="AW327" s="11" t="s">
        <v>36</v>
      </c>
      <c r="AX327" s="11" t="s">
        <v>72</v>
      </c>
      <c r="AY327" s="179" t="s">
        <v>291</v>
      </c>
    </row>
    <row r="328" spans="2:51" s="11" customFormat="1" ht="13.5">
      <c r="B328" s="177"/>
      <c r="D328" s="178" t="s">
        <v>299</v>
      </c>
      <c r="E328" s="179" t="s">
        <v>3</v>
      </c>
      <c r="F328" s="180" t="s">
        <v>546</v>
      </c>
      <c r="H328" s="181">
        <v>-1.379</v>
      </c>
      <c r="I328" s="182"/>
      <c r="L328" s="177"/>
      <c r="M328" s="183"/>
      <c r="N328" s="184"/>
      <c r="O328" s="184"/>
      <c r="P328" s="184"/>
      <c r="Q328" s="184"/>
      <c r="R328" s="184"/>
      <c r="S328" s="184"/>
      <c r="T328" s="185"/>
      <c r="AT328" s="179" t="s">
        <v>299</v>
      </c>
      <c r="AU328" s="179" t="s">
        <v>79</v>
      </c>
      <c r="AV328" s="11" t="s">
        <v>79</v>
      </c>
      <c r="AW328" s="11" t="s">
        <v>36</v>
      </c>
      <c r="AX328" s="11" t="s">
        <v>72</v>
      </c>
      <c r="AY328" s="179" t="s">
        <v>291</v>
      </c>
    </row>
    <row r="329" spans="2:51" s="11" customFormat="1" ht="13.5">
      <c r="B329" s="177"/>
      <c r="D329" s="178" t="s">
        <v>299</v>
      </c>
      <c r="E329" s="179" t="s">
        <v>3</v>
      </c>
      <c r="F329" s="180" t="s">
        <v>577</v>
      </c>
      <c r="H329" s="181">
        <v>38.34</v>
      </c>
      <c r="I329" s="182"/>
      <c r="L329" s="177"/>
      <c r="M329" s="183"/>
      <c r="N329" s="184"/>
      <c r="O329" s="184"/>
      <c r="P329" s="184"/>
      <c r="Q329" s="184"/>
      <c r="R329" s="184"/>
      <c r="S329" s="184"/>
      <c r="T329" s="185"/>
      <c r="AT329" s="179" t="s">
        <v>299</v>
      </c>
      <c r="AU329" s="179" t="s">
        <v>79</v>
      </c>
      <c r="AV329" s="11" t="s">
        <v>79</v>
      </c>
      <c r="AW329" s="11" t="s">
        <v>36</v>
      </c>
      <c r="AX329" s="11" t="s">
        <v>72</v>
      </c>
      <c r="AY329" s="179" t="s">
        <v>291</v>
      </c>
    </row>
    <row r="330" spans="2:51" s="11" customFormat="1" ht="13.5">
      <c r="B330" s="177"/>
      <c r="D330" s="178" t="s">
        <v>299</v>
      </c>
      <c r="E330" s="179" t="s">
        <v>3</v>
      </c>
      <c r="F330" s="180" t="s">
        <v>548</v>
      </c>
      <c r="H330" s="181">
        <v>-1.576</v>
      </c>
      <c r="I330" s="182"/>
      <c r="L330" s="177"/>
      <c r="M330" s="183"/>
      <c r="N330" s="184"/>
      <c r="O330" s="184"/>
      <c r="P330" s="184"/>
      <c r="Q330" s="184"/>
      <c r="R330" s="184"/>
      <c r="S330" s="184"/>
      <c r="T330" s="185"/>
      <c r="AT330" s="179" t="s">
        <v>299</v>
      </c>
      <c r="AU330" s="179" t="s">
        <v>79</v>
      </c>
      <c r="AV330" s="11" t="s">
        <v>79</v>
      </c>
      <c r="AW330" s="11" t="s">
        <v>36</v>
      </c>
      <c r="AX330" s="11" t="s">
        <v>72</v>
      </c>
      <c r="AY330" s="179" t="s">
        <v>291</v>
      </c>
    </row>
    <row r="331" spans="2:51" s="11" customFormat="1" ht="13.5">
      <c r="B331" s="177"/>
      <c r="D331" s="178" t="s">
        <v>299</v>
      </c>
      <c r="E331" s="179" t="s">
        <v>3</v>
      </c>
      <c r="F331" s="180" t="s">
        <v>549</v>
      </c>
      <c r="H331" s="181">
        <v>-1.26</v>
      </c>
      <c r="I331" s="182"/>
      <c r="L331" s="177"/>
      <c r="M331" s="183"/>
      <c r="N331" s="184"/>
      <c r="O331" s="184"/>
      <c r="P331" s="184"/>
      <c r="Q331" s="184"/>
      <c r="R331" s="184"/>
      <c r="S331" s="184"/>
      <c r="T331" s="185"/>
      <c r="AT331" s="179" t="s">
        <v>299</v>
      </c>
      <c r="AU331" s="179" t="s">
        <v>79</v>
      </c>
      <c r="AV331" s="11" t="s">
        <v>79</v>
      </c>
      <c r="AW331" s="11" t="s">
        <v>36</v>
      </c>
      <c r="AX331" s="11" t="s">
        <v>72</v>
      </c>
      <c r="AY331" s="179" t="s">
        <v>291</v>
      </c>
    </row>
    <row r="332" spans="2:51" s="11" customFormat="1" ht="13.5">
      <c r="B332" s="177"/>
      <c r="D332" s="178" t="s">
        <v>299</v>
      </c>
      <c r="E332" s="179" t="s">
        <v>3</v>
      </c>
      <c r="F332" s="180" t="s">
        <v>578</v>
      </c>
      <c r="H332" s="181">
        <v>27.06</v>
      </c>
      <c r="I332" s="182"/>
      <c r="L332" s="177"/>
      <c r="M332" s="183"/>
      <c r="N332" s="184"/>
      <c r="O332" s="184"/>
      <c r="P332" s="184"/>
      <c r="Q332" s="184"/>
      <c r="R332" s="184"/>
      <c r="S332" s="184"/>
      <c r="T332" s="185"/>
      <c r="AT332" s="179" t="s">
        <v>299</v>
      </c>
      <c r="AU332" s="179" t="s">
        <v>79</v>
      </c>
      <c r="AV332" s="11" t="s">
        <v>79</v>
      </c>
      <c r="AW332" s="11" t="s">
        <v>36</v>
      </c>
      <c r="AX332" s="11" t="s">
        <v>72</v>
      </c>
      <c r="AY332" s="179" t="s">
        <v>291</v>
      </c>
    </row>
    <row r="333" spans="2:51" s="11" customFormat="1" ht="13.5">
      <c r="B333" s="177"/>
      <c r="D333" s="178" t="s">
        <v>299</v>
      </c>
      <c r="E333" s="179" t="s">
        <v>3</v>
      </c>
      <c r="F333" s="180" t="s">
        <v>548</v>
      </c>
      <c r="H333" s="181">
        <v>-1.576</v>
      </c>
      <c r="I333" s="182"/>
      <c r="L333" s="177"/>
      <c r="M333" s="183"/>
      <c r="N333" s="184"/>
      <c r="O333" s="184"/>
      <c r="P333" s="184"/>
      <c r="Q333" s="184"/>
      <c r="R333" s="184"/>
      <c r="S333" s="184"/>
      <c r="T333" s="185"/>
      <c r="AT333" s="179" t="s">
        <v>299</v>
      </c>
      <c r="AU333" s="179" t="s">
        <v>79</v>
      </c>
      <c r="AV333" s="11" t="s">
        <v>79</v>
      </c>
      <c r="AW333" s="11" t="s">
        <v>36</v>
      </c>
      <c r="AX333" s="11" t="s">
        <v>72</v>
      </c>
      <c r="AY333" s="179" t="s">
        <v>291</v>
      </c>
    </row>
    <row r="334" spans="2:51" s="11" customFormat="1" ht="13.5">
      <c r="B334" s="177"/>
      <c r="D334" s="178" t="s">
        <v>299</v>
      </c>
      <c r="E334" s="179" t="s">
        <v>3</v>
      </c>
      <c r="F334" s="180" t="s">
        <v>579</v>
      </c>
      <c r="H334" s="181">
        <v>-1.6</v>
      </c>
      <c r="I334" s="182"/>
      <c r="L334" s="177"/>
      <c r="M334" s="183"/>
      <c r="N334" s="184"/>
      <c r="O334" s="184"/>
      <c r="P334" s="184"/>
      <c r="Q334" s="184"/>
      <c r="R334" s="184"/>
      <c r="S334" s="184"/>
      <c r="T334" s="185"/>
      <c r="AT334" s="179" t="s">
        <v>299</v>
      </c>
      <c r="AU334" s="179" t="s">
        <v>79</v>
      </c>
      <c r="AV334" s="11" t="s">
        <v>79</v>
      </c>
      <c r="AW334" s="11" t="s">
        <v>36</v>
      </c>
      <c r="AX334" s="11" t="s">
        <v>72</v>
      </c>
      <c r="AY334" s="179" t="s">
        <v>291</v>
      </c>
    </row>
    <row r="335" spans="2:51" s="11" customFormat="1" ht="13.5">
      <c r="B335" s="177"/>
      <c r="D335" s="178" t="s">
        <v>299</v>
      </c>
      <c r="E335" s="179" t="s">
        <v>3</v>
      </c>
      <c r="F335" s="180" t="s">
        <v>580</v>
      </c>
      <c r="H335" s="181">
        <v>56.1</v>
      </c>
      <c r="I335" s="182"/>
      <c r="L335" s="177"/>
      <c r="M335" s="183"/>
      <c r="N335" s="184"/>
      <c r="O335" s="184"/>
      <c r="P335" s="184"/>
      <c r="Q335" s="184"/>
      <c r="R335" s="184"/>
      <c r="S335" s="184"/>
      <c r="T335" s="185"/>
      <c r="AT335" s="179" t="s">
        <v>299</v>
      </c>
      <c r="AU335" s="179" t="s">
        <v>79</v>
      </c>
      <c r="AV335" s="11" t="s">
        <v>79</v>
      </c>
      <c r="AW335" s="11" t="s">
        <v>36</v>
      </c>
      <c r="AX335" s="11" t="s">
        <v>72</v>
      </c>
      <c r="AY335" s="179" t="s">
        <v>291</v>
      </c>
    </row>
    <row r="336" spans="2:51" s="11" customFormat="1" ht="13.5">
      <c r="B336" s="177"/>
      <c r="D336" s="178" t="s">
        <v>299</v>
      </c>
      <c r="E336" s="179" t="s">
        <v>3</v>
      </c>
      <c r="F336" s="180" t="s">
        <v>548</v>
      </c>
      <c r="H336" s="181">
        <v>-1.576</v>
      </c>
      <c r="I336" s="182"/>
      <c r="L336" s="177"/>
      <c r="M336" s="183"/>
      <c r="N336" s="184"/>
      <c r="O336" s="184"/>
      <c r="P336" s="184"/>
      <c r="Q336" s="184"/>
      <c r="R336" s="184"/>
      <c r="S336" s="184"/>
      <c r="T336" s="185"/>
      <c r="AT336" s="179" t="s">
        <v>299</v>
      </c>
      <c r="AU336" s="179" t="s">
        <v>79</v>
      </c>
      <c r="AV336" s="11" t="s">
        <v>79</v>
      </c>
      <c r="AW336" s="11" t="s">
        <v>36</v>
      </c>
      <c r="AX336" s="11" t="s">
        <v>72</v>
      </c>
      <c r="AY336" s="179" t="s">
        <v>291</v>
      </c>
    </row>
    <row r="337" spans="2:51" s="11" customFormat="1" ht="13.5">
      <c r="B337" s="177"/>
      <c r="D337" s="178" t="s">
        <v>299</v>
      </c>
      <c r="E337" s="179" t="s">
        <v>3</v>
      </c>
      <c r="F337" s="180" t="s">
        <v>561</v>
      </c>
      <c r="H337" s="181">
        <v>-6.4</v>
      </c>
      <c r="I337" s="182"/>
      <c r="L337" s="177"/>
      <c r="M337" s="183"/>
      <c r="N337" s="184"/>
      <c r="O337" s="184"/>
      <c r="P337" s="184"/>
      <c r="Q337" s="184"/>
      <c r="R337" s="184"/>
      <c r="S337" s="184"/>
      <c r="T337" s="185"/>
      <c r="AT337" s="179" t="s">
        <v>299</v>
      </c>
      <c r="AU337" s="179" t="s">
        <v>79</v>
      </c>
      <c r="AV337" s="11" t="s">
        <v>79</v>
      </c>
      <c r="AW337" s="11" t="s">
        <v>36</v>
      </c>
      <c r="AX337" s="11" t="s">
        <v>72</v>
      </c>
      <c r="AY337" s="179" t="s">
        <v>291</v>
      </c>
    </row>
    <row r="338" spans="2:51" s="11" customFormat="1" ht="13.5">
      <c r="B338" s="177"/>
      <c r="D338" s="178" t="s">
        <v>299</v>
      </c>
      <c r="E338" s="179" t="s">
        <v>3</v>
      </c>
      <c r="F338" s="180" t="s">
        <v>581</v>
      </c>
      <c r="H338" s="181">
        <v>59.1</v>
      </c>
      <c r="I338" s="182"/>
      <c r="L338" s="177"/>
      <c r="M338" s="183"/>
      <c r="N338" s="184"/>
      <c r="O338" s="184"/>
      <c r="P338" s="184"/>
      <c r="Q338" s="184"/>
      <c r="R338" s="184"/>
      <c r="S338" s="184"/>
      <c r="T338" s="185"/>
      <c r="AT338" s="179" t="s">
        <v>299</v>
      </c>
      <c r="AU338" s="179" t="s">
        <v>79</v>
      </c>
      <c r="AV338" s="11" t="s">
        <v>79</v>
      </c>
      <c r="AW338" s="11" t="s">
        <v>36</v>
      </c>
      <c r="AX338" s="11" t="s">
        <v>72</v>
      </c>
      <c r="AY338" s="179" t="s">
        <v>291</v>
      </c>
    </row>
    <row r="339" spans="2:51" s="11" customFormat="1" ht="13.5">
      <c r="B339" s="177"/>
      <c r="D339" s="178" t="s">
        <v>299</v>
      </c>
      <c r="E339" s="179" t="s">
        <v>3</v>
      </c>
      <c r="F339" s="180" t="s">
        <v>548</v>
      </c>
      <c r="H339" s="181">
        <v>-1.576</v>
      </c>
      <c r="I339" s="182"/>
      <c r="L339" s="177"/>
      <c r="M339" s="183"/>
      <c r="N339" s="184"/>
      <c r="O339" s="184"/>
      <c r="P339" s="184"/>
      <c r="Q339" s="184"/>
      <c r="R339" s="184"/>
      <c r="S339" s="184"/>
      <c r="T339" s="185"/>
      <c r="AT339" s="179" t="s">
        <v>299</v>
      </c>
      <c r="AU339" s="179" t="s">
        <v>79</v>
      </c>
      <c r="AV339" s="11" t="s">
        <v>79</v>
      </c>
      <c r="AW339" s="11" t="s">
        <v>36</v>
      </c>
      <c r="AX339" s="11" t="s">
        <v>72</v>
      </c>
      <c r="AY339" s="179" t="s">
        <v>291</v>
      </c>
    </row>
    <row r="340" spans="2:51" s="11" customFormat="1" ht="13.5">
      <c r="B340" s="177"/>
      <c r="D340" s="178" t="s">
        <v>299</v>
      </c>
      <c r="E340" s="179" t="s">
        <v>3</v>
      </c>
      <c r="F340" s="180" t="s">
        <v>582</v>
      </c>
      <c r="H340" s="181">
        <v>-4.32</v>
      </c>
      <c r="I340" s="182"/>
      <c r="L340" s="177"/>
      <c r="M340" s="183"/>
      <c r="N340" s="184"/>
      <c r="O340" s="184"/>
      <c r="P340" s="184"/>
      <c r="Q340" s="184"/>
      <c r="R340" s="184"/>
      <c r="S340" s="184"/>
      <c r="T340" s="185"/>
      <c r="AT340" s="179" t="s">
        <v>299</v>
      </c>
      <c r="AU340" s="179" t="s">
        <v>79</v>
      </c>
      <c r="AV340" s="11" t="s">
        <v>79</v>
      </c>
      <c r="AW340" s="11" t="s">
        <v>36</v>
      </c>
      <c r="AX340" s="11" t="s">
        <v>72</v>
      </c>
      <c r="AY340" s="179" t="s">
        <v>291</v>
      </c>
    </row>
    <row r="341" spans="2:51" s="11" customFormat="1" ht="13.5">
      <c r="B341" s="177"/>
      <c r="D341" s="178" t="s">
        <v>299</v>
      </c>
      <c r="E341" s="179" t="s">
        <v>3</v>
      </c>
      <c r="F341" s="180" t="s">
        <v>583</v>
      </c>
      <c r="H341" s="181">
        <v>56.1</v>
      </c>
      <c r="I341" s="182"/>
      <c r="L341" s="177"/>
      <c r="M341" s="183"/>
      <c r="N341" s="184"/>
      <c r="O341" s="184"/>
      <c r="P341" s="184"/>
      <c r="Q341" s="184"/>
      <c r="R341" s="184"/>
      <c r="S341" s="184"/>
      <c r="T341" s="185"/>
      <c r="AT341" s="179" t="s">
        <v>299</v>
      </c>
      <c r="AU341" s="179" t="s">
        <v>79</v>
      </c>
      <c r="AV341" s="11" t="s">
        <v>79</v>
      </c>
      <c r="AW341" s="11" t="s">
        <v>36</v>
      </c>
      <c r="AX341" s="11" t="s">
        <v>72</v>
      </c>
      <c r="AY341" s="179" t="s">
        <v>291</v>
      </c>
    </row>
    <row r="342" spans="2:51" s="11" customFormat="1" ht="13.5">
      <c r="B342" s="177"/>
      <c r="D342" s="178" t="s">
        <v>299</v>
      </c>
      <c r="E342" s="179" t="s">
        <v>3</v>
      </c>
      <c r="F342" s="180" t="s">
        <v>548</v>
      </c>
      <c r="H342" s="181">
        <v>-1.576</v>
      </c>
      <c r="I342" s="182"/>
      <c r="L342" s="177"/>
      <c r="M342" s="183"/>
      <c r="N342" s="184"/>
      <c r="O342" s="184"/>
      <c r="P342" s="184"/>
      <c r="Q342" s="184"/>
      <c r="R342" s="184"/>
      <c r="S342" s="184"/>
      <c r="T342" s="185"/>
      <c r="AT342" s="179" t="s">
        <v>299</v>
      </c>
      <c r="AU342" s="179" t="s">
        <v>79</v>
      </c>
      <c r="AV342" s="11" t="s">
        <v>79</v>
      </c>
      <c r="AW342" s="11" t="s">
        <v>36</v>
      </c>
      <c r="AX342" s="11" t="s">
        <v>72</v>
      </c>
      <c r="AY342" s="179" t="s">
        <v>291</v>
      </c>
    </row>
    <row r="343" spans="2:51" s="11" customFormat="1" ht="13.5">
      <c r="B343" s="177"/>
      <c r="D343" s="178" t="s">
        <v>299</v>
      </c>
      <c r="E343" s="179" t="s">
        <v>3</v>
      </c>
      <c r="F343" s="180" t="s">
        <v>561</v>
      </c>
      <c r="H343" s="181">
        <v>-6.4</v>
      </c>
      <c r="I343" s="182"/>
      <c r="L343" s="177"/>
      <c r="M343" s="183"/>
      <c r="N343" s="184"/>
      <c r="O343" s="184"/>
      <c r="P343" s="184"/>
      <c r="Q343" s="184"/>
      <c r="R343" s="184"/>
      <c r="S343" s="184"/>
      <c r="T343" s="185"/>
      <c r="AT343" s="179" t="s">
        <v>299</v>
      </c>
      <c r="AU343" s="179" t="s">
        <v>79</v>
      </c>
      <c r="AV343" s="11" t="s">
        <v>79</v>
      </c>
      <c r="AW343" s="11" t="s">
        <v>36</v>
      </c>
      <c r="AX343" s="11" t="s">
        <v>72</v>
      </c>
      <c r="AY343" s="179" t="s">
        <v>291</v>
      </c>
    </row>
    <row r="344" spans="2:51" s="11" customFormat="1" ht="13.5">
      <c r="B344" s="177"/>
      <c r="D344" s="178" t="s">
        <v>299</v>
      </c>
      <c r="E344" s="179" t="s">
        <v>3</v>
      </c>
      <c r="F344" s="180" t="s">
        <v>584</v>
      </c>
      <c r="H344" s="181">
        <v>51.9</v>
      </c>
      <c r="I344" s="182"/>
      <c r="L344" s="177"/>
      <c r="M344" s="183"/>
      <c r="N344" s="184"/>
      <c r="O344" s="184"/>
      <c r="P344" s="184"/>
      <c r="Q344" s="184"/>
      <c r="R344" s="184"/>
      <c r="S344" s="184"/>
      <c r="T344" s="185"/>
      <c r="AT344" s="179" t="s">
        <v>299</v>
      </c>
      <c r="AU344" s="179" t="s">
        <v>79</v>
      </c>
      <c r="AV344" s="11" t="s">
        <v>79</v>
      </c>
      <c r="AW344" s="11" t="s">
        <v>36</v>
      </c>
      <c r="AX344" s="11" t="s">
        <v>72</v>
      </c>
      <c r="AY344" s="179" t="s">
        <v>291</v>
      </c>
    </row>
    <row r="345" spans="2:51" s="11" customFormat="1" ht="13.5">
      <c r="B345" s="177"/>
      <c r="D345" s="178" t="s">
        <v>299</v>
      </c>
      <c r="E345" s="179" t="s">
        <v>3</v>
      </c>
      <c r="F345" s="180" t="s">
        <v>556</v>
      </c>
      <c r="H345" s="181">
        <v>-4.728</v>
      </c>
      <c r="I345" s="182"/>
      <c r="L345" s="177"/>
      <c r="M345" s="183"/>
      <c r="N345" s="184"/>
      <c r="O345" s="184"/>
      <c r="P345" s="184"/>
      <c r="Q345" s="184"/>
      <c r="R345" s="184"/>
      <c r="S345" s="184"/>
      <c r="T345" s="185"/>
      <c r="AT345" s="179" t="s">
        <v>299</v>
      </c>
      <c r="AU345" s="179" t="s">
        <v>79</v>
      </c>
      <c r="AV345" s="11" t="s">
        <v>79</v>
      </c>
      <c r="AW345" s="11" t="s">
        <v>36</v>
      </c>
      <c r="AX345" s="11" t="s">
        <v>72</v>
      </c>
      <c r="AY345" s="179" t="s">
        <v>291</v>
      </c>
    </row>
    <row r="346" spans="2:51" s="11" customFormat="1" ht="13.5">
      <c r="B346" s="177"/>
      <c r="D346" s="178" t="s">
        <v>299</v>
      </c>
      <c r="E346" s="179" t="s">
        <v>3</v>
      </c>
      <c r="F346" s="180" t="s">
        <v>563</v>
      </c>
      <c r="H346" s="181">
        <v>-3.2</v>
      </c>
      <c r="I346" s="182"/>
      <c r="L346" s="177"/>
      <c r="M346" s="183"/>
      <c r="N346" s="184"/>
      <c r="O346" s="184"/>
      <c r="P346" s="184"/>
      <c r="Q346" s="184"/>
      <c r="R346" s="184"/>
      <c r="S346" s="184"/>
      <c r="T346" s="185"/>
      <c r="AT346" s="179" t="s">
        <v>299</v>
      </c>
      <c r="AU346" s="179" t="s">
        <v>79</v>
      </c>
      <c r="AV346" s="11" t="s">
        <v>79</v>
      </c>
      <c r="AW346" s="11" t="s">
        <v>36</v>
      </c>
      <c r="AX346" s="11" t="s">
        <v>72</v>
      </c>
      <c r="AY346" s="179" t="s">
        <v>291</v>
      </c>
    </row>
    <row r="347" spans="2:51" s="11" customFormat="1" ht="13.5">
      <c r="B347" s="177"/>
      <c r="D347" s="178" t="s">
        <v>299</v>
      </c>
      <c r="E347" s="179" t="s">
        <v>3</v>
      </c>
      <c r="F347" s="180" t="s">
        <v>585</v>
      </c>
      <c r="H347" s="181">
        <v>29.1</v>
      </c>
      <c r="I347" s="182"/>
      <c r="L347" s="177"/>
      <c r="M347" s="183"/>
      <c r="N347" s="184"/>
      <c r="O347" s="184"/>
      <c r="P347" s="184"/>
      <c r="Q347" s="184"/>
      <c r="R347" s="184"/>
      <c r="S347" s="184"/>
      <c r="T347" s="185"/>
      <c r="AT347" s="179" t="s">
        <v>299</v>
      </c>
      <c r="AU347" s="179" t="s">
        <v>79</v>
      </c>
      <c r="AV347" s="11" t="s">
        <v>79</v>
      </c>
      <c r="AW347" s="11" t="s">
        <v>36</v>
      </c>
      <c r="AX347" s="11" t="s">
        <v>72</v>
      </c>
      <c r="AY347" s="179" t="s">
        <v>291</v>
      </c>
    </row>
    <row r="348" spans="2:51" s="11" customFormat="1" ht="13.5">
      <c r="B348" s="177"/>
      <c r="D348" s="178" t="s">
        <v>299</v>
      </c>
      <c r="E348" s="179" t="s">
        <v>3</v>
      </c>
      <c r="F348" s="180" t="s">
        <v>548</v>
      </c>
      <c r="H348" s="181">
        <v>-1.576</v>
      </c>
      <c r="I348" s="182"/>
      <c r="L348" s="177"/>
      <c r="M348" s="183"/>
      <c r="N348" s="184"/>
      <c r="O348" s="184"/>
      <c r="P348" s="184"/>
      <c r="Q348" s="184"/>
      <c r="R348" s="184"/>
      <c r="S348" s="184"/>
      <c r="T348" s="185"/>
      <c r="AT348" s="179" t="s">
        <v>299</v>
      </c>
      <c r="AU348" s="179" t="s">
        <v>79</v>
      </c>
      <c r="AV348" s="11" t="s">
        <v>79</v>
      </c>
      <c r="AW348" s="11" t="s">
        <v>36</v>
      </c>
      <c r="AX348" s="11" t="s">
        <v>72</v>
      </c>
      <c r="AY348" s="179" t="s">
        <v>291</v>
      </c>
    </row>
    <row r="349" spans="2:51" s="11" customFormat="1" ht="13.5">
      <c r="B349" s="177"/>
      <c r="D349" s="178" t="s">
        <v>299</v>
      </c>
      <c r="E349" s="179" t="s">
        <v>3</v>
      </c>
      <c r="F349" s="180" t="s">
        <v>549</v>
      </c>
      <c r="H349" s="181">
        <v>-1.26</v>
      </c>
      <c r="I349" s="182"/>
      <c r="L349" s="177"/>
      <c r="M349" s="183"/>
      <c r="N349" s="184"/>
      <c r="O349" s="184"/>
      <c r="P349" s="184"/>
      <c r="Q349" s="184"/>
      <c r="R349" s="184"/>
      <c r="S349" s="184"/>
      <c r="T349" s="185"/>
      <c r="AT349" s="179" t="s">
        <v>299</v>
      </c>
      <c r="AU349" s="179" t="s">
        <v>79</v>
      </c>
      <c r="AV349" s="11" t="s">
        <v>79</v>
      </c>
      <c r="AW349" s="11" t="s">
        <v>36</v>
      </c>
      <c r="AX349" s="11" t="s">
        <v>72</v>
      </c>
      <c r="AY349" s="179" t="s">
        <v>291</v>
      </c>
    </row>
    <row r="350" spans="2:51" s="11" customFormat="1" ht="13.5">
      <c r="B350" s="177"/>
      <c r="D350" s="178" t="s">
        <v>299</v>
      </c>
      <c r="E350" s="179" t="s">
        <v>3</v>
      </c>
      <c r="F350" s="180" t="s">
        <v>586</v>
      </c>
      <c r="H350" s="181">
        <v>42.75</v>
      </c>
      <c r="I350" s="182"/>
      <c r="L350" s="177"/>
      <c r="M350" s="183"/>
      <c r="N350" s="184"/>
      <c r="O350" s="184"/>
      <c r="P350" s="184"/>
      <c r="Q350" s="184"/>
      <c r="R350" s="184"/>
      <c r="S350" s="184"/>
      <c r="T350" s="185"/>
      <c r="AT350" s="179" t="s">
        <v>299</v>
      </c>
      <c r="AU350" s="179" t="s">
        <v>79</v>
      </c>
      <c r="AV350" s="11" t="s">
        <v>79</v>
      </c>
      <c r="AW350" s="11" t="s">
        <v>36</v>
      </c>
      <c r="AX350" s="11" t="s">
        <v>72</v>
      </c>
      <c r="AY350" s="179" t="s">
        <v>291</v>
      </c>
    </row>
    <row r="351" spans="2:51" s="11" customFormat="1" ht="13.5">
      <c r="B351" s="177"/>
      <c r="D351" s="178" t="s">
        <v>299</v>
      </c>
      <c r="E351" s="179" t="s">
        <v>3</v>
      </c>
      <c r="F351" s="180" t="s">
        <v>587</v>
      </c>
      <c r="H351" s="181">
        <v>14.85</v>
      </c>
      <c r="I351" s="182"/>
      <c r="L351" s="177"/>
      <c r="M351" s="183"/>
      <c r="N351" s="184"/>
      <c r="O351" s="184"/>
      <c r="P351" s="184"/>
      <c r="Q351" s="184"/>
      <c r="R351" s="184"/>
      <c r="S351" s="184"/>
      <c r="T351" s="185"/>
      <c r="AT351" s="179" t="s">
        <v>299</v>
      </c>
      <c r="AU351" s="179" t="s">
        <v>79</v>
      </c>
      <c r="AV351" s="11" t="s">
        <v>79</v>
      </c>
      <c r="AW351" s="11" t="s">
        <v>36</v>
      </c>
      <c r="AX351" s="11" t="s">
        <v>72</v>
      </c>
      <c r="AY351" s="179" t="s">
        <v>291</v>
      </c>
    </row>
    <row r="352" spans="2:51" s="11" customFormat="1" ht="13.5">
      <c r="B352" s="177"/>
      <c r="D352" s="178" t="s">
        <v>299</v>
      </c>
      <c r="E352" s="179" t="s">
        <v>3</v>
      </c>
      <c r="F352" s="180" t="s">
        <v>567</v>
      </c>
      <c r="H352" s="181">
        <v>-8.274</v>
      </c>
      <c r="I352" s="182"/>
      <c r="L352" s="177"/>
      <c r="M352" s="183"/>
      <c r="N352" s="184"/>
      <c r="O352" s="184"/>
      <c r="P352" s="184"/>
      <c r="Q352" s="184"/>
      <c r="R352" s="184"/>
      <c r="S352" s="184"/>
      <c r="T352" s="185"/>
      <c r="AT352" s="179" t="s">
        <v>299</v>
      </c>
      <c r="AU352" s="179" t="s">
        <v>79</v>
      </c>
      <c r="AV352" s="11" t="s">
        <v>79</v>
      </c>
      <c r="AW352" s="11" t="s">
        <v>36</v>
      </c>
      <c r="AX352" s="11" t="s">
        <v>72</v>
      </c>
      <c r="AY352" s="179" t="s">
        <v>291</v>
      </c>
    </row>
    <row r="353" spans="2:51" s="11" customFormat="1" ht="13.5">
      <c r="B353" s="177"/>
      <c r="D353" s="178" t="s">
        <v>299</v>
      </c>
      <c r="E353" s="179" t="s">
        <v>3</v>
      </c>
      <c r="F353" s="180" t="s">
        <v>544</v>
      </c>
      <c r="H353" s="181">
        <v>-1.722</v>
      </c>
      <c r="I353" s="182"/>
      <c r="L353" s="177"/>
      <c r="M353" s="183"/>
      <c r="N353" s="184"/>
      <c r="O353" s="184"/>
      <c r="P353" s="184"/>
      <c r="Q353" s="184"/>
      <c r="R353" s="184"/>
      <c r="S353" s="184"/>
      <c r="T353" s="185"/>
      <c r="AT353" s="179" t="s">
        <v>299</v>
      </c>
      <c r="AU353" s="179" t="s">
        <v>79</v>
      </c>
      <c r="AV353" s="11" t="s">
        <v>79</v>
      </c>
      <c r="AW353" s="11" t="s">
        <v>36</v>
      </c>
      <c r="AX353" s="11" t="s">
        <v>72</v>
      </c>
      <c r="AY353" s="179" t="s">
        <v>291</v>
      </c>
    </row>
    <row r="354" spans="2:51" s="11" customFormat="1" ht="13.5">
      <c r="B354" s="177"/>
      <c r="D354" s="178" t="s">
        <v>299</v>
      </c>
      <c r="E354" s="179" t="s">
        <v>3</v>
      </c>
      <c r="F354" s="180" t="s">
        <v>588</v>
      </c>
      <c r="H354" s="181">
        <v>20.55</v>
      </c>
      <c r="I354" s="182"/>
      <c r="L354" s="177"/>
      <c r="M354" s="183"/>
      <c r="N354" s="184"/>
      <c r="O354" s="184"/>
      <c r="P354" s="184"/>
      <c r="Q354" s="184"/>
      <c r="R354" s="184"/>
      <c r="S354" s="184"/>
      <c r="T354" s="185"/>
      <c r="AT354" s="179" t="s">
        <v>299</v>
      </c>
      <c r="AU354" s="179" t="s">
        <v>79</v>
      </c>
      <c r="AV354" s="11" t="s">
        <v>79</v>
      </c>
      <c r="AW354" s="11" t="s">
        <v>36</v>
      </c>
      <c r="AX354" s="11" t="s">
        <v>72</v>
      </c>
      <c r="AY354" s="179" t="s">
        <v>291</v>
      </c>
    </row>
    <row r="355" spans="2:51" s="11" customFormat="1" ht="13.5">
      <c r="B355" s="177"/>
      <c r="D355" s="178" t="s">
        <v>299</v>
      </c>
      <c r="E355" s="179" t="s">
        <v>3</v>
      </c>
      <c r="F355" s="180" t="s">
        <v>546</v>
      </c>
      <c r="H355" s="181">
        <v>-1.379</v>
      </c>
      <c r="I355" s="182"/>
      <c r="L355" s="177"/>
      <c r="M355" s="183"/>
      <c r="N355" s="184"/>
      <c r="O355" s="184"/>
      <c r="P355" s="184"/>
      <c r="Q355" s="184"/>
      <c r="R355" s="184"/>
      <c r="S355" s="184"/>
      <c r="T355" s="185"/>
      <c r="AT355" s="179" t="s">
        <v>299</v>
      </c>
      <c r="AU355" s="179" t="s">
        <v>79</v>
      </c>
      <c r="AV355" s="11" t="s">
        <v>79</v>
      </c>
      <c r="AW355" s="11" t="s">
        <v>36</v>
      </c>
      <c r="AX355" s="11" t="s">
        <v>72</v>
      </c>
      <c r="AY355" s="179" t="s">
        <v>291</v>
      </c>
    </row>
    <row r="356" spans="2:51" s="12" customFormat="1" ht="13.5">
      <c r="B356" s="186"/>
      <c r="D356" s="178" t="s">
        <v>299</v>
      </c>
      <c r="E356" s="195" t="s">
        <v>3</v>
      </c>
      <c r="F356" s="199" t="s">
        <v>589</v>
      </c>
      <c r="H356" s="200">
        <v>487.334</v>
      </c>
      <c r="I356" s="191"/>
      <c r="L356" s="186"/>
      <c r="M356" s="192"/>
      <c r="N356" s="193"/>
      <c r="O356" s="193"/>
      <c r="P356" s="193"/>
      <c r="Q356" s="193"/>
      <c r="R356" s="193"/>
      <c r="S356" s="193"/>
      <c r="T356" s="194"/>
      <c r="AT356" s="195" t="s">
        <v>299</v>
      </c>
      <c r="AU356" s="195" t="s">
        <v>79</v>
      </c>
      <c r="AV356" s="12" t="s">
        <v>82</v>
      </c>
      <c r="AW356" s="12" t="s">
        <v>36</v>
      </c>
      <c r="AX356" s="12" t="s">
        <v>72</v>
      </c>
      <c r="AY356" s="195" t="s">
        <v>291</v>
      </c>
    </row>
    <row r="357" spans="2:51" s="11" customFormat="1" ht="13.5">
      <c r="B357" s="177"/>
      <c r="D357" s="178" t="s">
        <v>299</v>
      </c>
      <c r="E357" s="179" t="s">
        <v>3</v>
      </c>
      <c r="F357" s="180" t="s">
        <v>590</v>
      </c>
      <c r="H357" s="181">
        <v>44.82</v>
      </c>
      <c r="I357" s="182"/>
      <c r="L357" s="177"/>
      <c r="M357" s="183"/>
      <c r="N357" s="184"/>
      <c r="O357" s="184"/>
      <c r="P357" s="184"/>
      <c r="Q357" s="184"/>
      <c r="R357" s="184"/>
      <c r="S357" s="184"/>
      <c r="T357" s="185"/>
      <c r="AT357" s="179" t="s">
        <v>299</v>
      </c>
      <c r="AU357" s="179" t="s">
        <v>79</v>
      </c>
      <c r="AV357" s="11" t="s">
        <v>79</v>
      </c>
      <c r="AW357" s="11" t="s">
        <v>36</v>
      </c>
      <c r="AX357" s="11" t="s">
        <v>72</v>
      </c>
      <c r="AY357" s="179" t="s">
        <v>291</v>
      </c>
    </row>
    <row r="358" spans="2:51" s="11" customFormat="1" ht="13.5">
      <c r="B358" s="177"/>
      <c r="D358" s="178" t="s">
        <v>299</v>
      </c>
      <c r="E358" s="179" t="s">
        <v>3</v>
      </c>
      <c r="F358" s="180" t="s">
        <v>591</v>
      </c>
      <c r="H358" s="181">
        <v>8.883</v>
      </c>
      <c r="I358" s="182"/>
      <c r="L358" s="177"/>
      <c r="M358" s="183"/>
      <c r="N358" s="184"/>
      <c r="O358" s="184"/>
      <c r="P358" s="184"/>
      <c r="Q358" s="184"/>
      <c r="R358" s="184"/>
      <c r="S358" s="184"/>
      <c r="T358" s="185"/>
      <c r="AT358" s="179" t="s">
        <v>299</v>
      </c>
      <c r="AU358" s="179" t="s">
        <v>79</v>
      </c>
      <c r="AV358" s="11" t="s">
        <v>79</v>
      </c>
      <c r="AW358" s="11" t="s">
        <v>36</v>
      </c>
      <c r="AX358" s="11" t="s">
        <v>72</v>
      </c>
      <c r="AY358" s="179" t="s">
        <v>291</v>
      </c>
    </row>
    <row r="359" spans="2:51" s="11" customFormat="1" ht="13.5">
      <c r="B359" s="177"/>
      <c r="D359" s="178" t="s">
        <v>299</v>
      </c>
      <c r="E359" s="179" t="s">
        <v>3</v>
      </c>
      <c r="F359" s="180" t="s">
        <v>592</v>
      </c>
      <c r="H359" s="181">
        <v>-11.34</v>
      </c>
      <c r="I359" s="182"/>
      <c r="L359" s="177"/>
      <c r="M359" s="183"/>
      <c r="N359" s="184"/>
      <c r="O359" s="184"/>
      <c r="P359" s="184"/>
      <c r="Q359" s="184"/>
      <c r="R359" s="184"/>
      <c r="S359" s="184"/>
      <c r="T359" s="185"/>
      <c r="AT359" s="179" t="s">
        <v>299</v>
      </c>
      <c r="AU359" s="179" t="s">
        <v>79</v>
      </c>
      <c r="AV359" s="11" t="s">
        <v>79</v>
      </c>
      <c r="AW359" s="11" t="s">
        <v>36</v>
      </c>
      <c r="AX359" s="11" t="s">
        <v>72</v>
      </c>
      <c r="AY359" s="179" t="s">
        <v>291</v>
      </c>
    </row>
    <row r="360" spans="2:51" s="11" customFormat="1" ht="13.5">
      <c r="B360" s="177"/>
      <c r="D360" s="178" t="s">
        <v>299</v>
      </c>
      <c r="E360" s="179" t="s">
        <v>3</v>
      </c>
      <c r="F360" s="180" t="s">
        <v>593</v>
      </c>
      <c r="H360" s="181">
        <v>3.33</v>
      </c>
      <c r="I360" s="182"/>
      <c r="L360" s="177"/>
      <c r="M360" s="183"/>
      <c r="N360" s="184"/>
      <c r="O360" s="184"/>
      <c r="P360" s="184"/>
      <c r="Q360" s="184"/>
      <c r="R360" s="184"/>
      <c r="S360" s="184"/>
      <c r="T360" s="185"/>
      <c r="AT360" s="179" t="s">
        <v>299</v>
      </c>
      <c r="AU360" s="179" t="s">
        <v>79</v>
      </c>
      <c r="AV360" s="11" t="s">
        <v>79</v>
      </c>
      <c r="AW360" s="11" t="s">
        <v>36</v>
      </c>
      <c r="AX360" s="11" t="s">
        <v>72</v>
      </c>
      <c r="AY360" s="179" t="s">
        <v>291</v>
      </c>
    </row>
    <row r="361" spans="2:51" s="11" customFormat="1" ht="13.5">
      <c r="B361" s="177"/>
      <c r="D361" s="178" t="s">
        <v>299</v>
      </c>
      <c r="E361" s="179" t="s">
        <v>3</v>
      </c>
      <c r="F361" s="180" t="s">
        <v>548</v>
      </c>
      <c r="H361" s="181">
        <v>-1.576</v>
      </c>
      <c r="I361" s="182"/>
      <c r="L361" s="177"/>
      <c r="M361" s="183"/>
      <c r="N361" s="184"/>
      <c r="O361" s="184"/>
      <c r="P361" s="184"/>
      <c r="Q361" s="184"/>
      <c r="R361" s="184"/>
      <c r="S361" s="184"/>
      <c r="T361" s="185"/>
      <c r="AT361" s="179" t="s">
        <v>299</v>
      </c>
      <c r="AU361" s="179" t="s">
        <v>79</v>
      </c>
      <c r="AV361" s="11" t="s">
        <v>79</v>
      </c>
      <c r="AW361" s="11" t="s">
        <v>36</v>
      </c>
      <c r="AX361" s="11" t="s">
        <v>72</v>
      </c>
      <c r="AY361" s="179" t="s">
        <v>291</v>
      </c>
    </row>
    <row r="362" spans="2:51" s="11" customFormat="1" ht="13.5">
      <c r="B362" s="177"/>
      <c r="D362" s="178" t="s">
        <v>299</v>
      </c>
      <c r="E362" s="179" t="s">
        <v>3</v>
      </c>
      <c r="F362" s="180" t="s">
        <v>594</v>
      </c>
      <c r="H362" s="181">
        <v>8.64</v>
      </c>
      <c r="I362" s="182"/>
      <c r="L362" s="177"/>
      <c r="M362" s="183"/>
      <c r="N362" s="184"/>
      <c r="O362" s="184"/>
      <c r="P362" s="184"/>
      <c r="Q362" s="184"/>
      <c r="R362" s="184"/>
      <c r="S362" s="184"/>
      <c r="T362" s="185"/>
      <c r="AT362" s="179" t="s">
        <v>299</v>
      </c>
      <c r="AU362" s="179" t="s">
        <v>79</v>
      </c>
      <c r="AV362" s="11" t="s">
        <v>79</v>
      </c>
      <c r="AW362" s="11" t="s">
        <v>36</v>
      </c>
      <c r="AX362" s="11" t="s">
        <v>72</v>
      </c>
      <c r="AY362" s="179" t="s">
        <v>291</v>
      </c>
    </row>
    <row r="363" spans="2:51" s="11" customFormat="1" ht="13.5">
      <c r="B363" s="177"/>
      <c r="D363" s="178" t="s">
        <v>299</v>
      </c>
      <c r="E363" s="179" t="s">
        <v>3</v>
      </c>
      <c r="F363" s="180" t="s">
        <v>548</v>
      </c>
      <c r="H363" s="181">
        <v>-1.576</v>
      </c>
      <c r="I363" s="182"/>
      <c r="L363" s="177"/>
      <c r="M363" s="183"/>
      <c r="N363" s="184"/>
      <c r="O363" s="184"/>
      <c r="P363" s="184"/>
      <c r="Q363" s="184"/>
      <c r="R363" s="184"/>
      <c r="S363" s="184"/>
      <c r="T363" s="185"/>
      <c r="AT363" s="179" t="s">
        <v>299</v>
      </c>
      <c r="AU363" s="179" t="s">
        <v>79</v>
      </c>
      <c r="AV363" s="11" t="s">
        <v>79</v>
      </c>
      <c r="AW363" s="11" t="s">
        <v>36</v>
      </c>
      <c r="AX363" s="11" t="s">
        <v>72</v>
      </c>
      <c r="AY363" s="179" t="s">
        <v>291</v>
      </c>
    </row>
    <row r="364" spans="2:51" s="11" customFormat="1" ht="13.5">
      <c r="B364" s="177"/>
      <c r="D364" s="178" t="s">
        <v>299</v>
      </c>
      <c r="E364" s="179" t="s">
        <v>3</v>
      </c>
      <c r="F364" s="180" t="s">
        <v>595</v>
      </c>
      <c r="H364" s="181">
        <v>9.45</v>
      </c>
      <c r="I364" s="182"/>
      <c r="L364" s="177"/>
      <c r="M364" s="183"/>
      <c r="N364" s="184"/>
      <c r="O364" s="184"/>
      <c r="P364" s="184"/>
      <c r="Q364" s="184"/>
      <c r="R364" s="184"/>
      <c r="S364" s="184"/>
      <c r="T364" s="185"/>
      <c r="AT364" s="179" t="s">
        <v>299</v>
      </c>
      <c r="AU364" s="179" t="s">
        <v>79</v>
      </c>
      <c r="AV364" s="11" t="s">
        <v>79</v>
      </c>
      <c r="AW364" s="11" t="s">
        <v>36</v>
      </c>
      <c r="AX364" s="11" t="s">
        <v>72</v>
      </c>
      <c r="AY364" s="179" t="s">
        <v>291</v>
      </c>
    </row>
    <row r="365" spans="2:51" s="11" customFormat="1" ht="13.5">
      <c r="B365" s="177"/>
      <c r="D365" s="178" t="s">
        <v>299</v>
      </c>
      <c r="E365" s="179" t="s">
        <v>3</v>
      </c>
      <c r="F365" s="180" t="s">
        <v>596</v>
      </c>
      <c r="H365" s="181">
        <v>9.45</v>
      </c>
      <c r="I365" s="182"/>
      <c r="L365" s="177"/>
      <c r="M365" s="183"/>
      <c r="N365" s="184"/>
      <c r="O365" s="184"/>
      <c r="P365" s="184"/>
      <c r="Q365" s="184"/>
      <c r="R365" s="184"/>
      <c r="S365" s="184"/>
      <c r="T365" s="185"/>
      <c r="AT365" s="179" t="s">
        <v>299</v>
      </c>
      <c r="AU365" s="179" t="s">
        <v>79</v>
      </c>
      <c r="AV365" s="11" t="s">
        <v>79</v>
      </c>
      <c r="AW365" s="11" t="s">
        <v>36</v>
      </c>
      <c r="AX365" s="11" t="s">
        <v>72</v>
      </c>
      <c r="AY365" s="179" t="s">
        <v>291</v>
      </c>
    </row>
    <row r="366" spans="2:51" s="11" customFormat="1" ht="13.5">
      <c r="B366" s="177"/>
      <c r="D366" s="178" t="s">
        <v>299</v>
      </c>
      <c r="E366" s="179" t="s">
        <v>3</v>
      </c>
      <c r="F366" s="180" t="s">
        <v>597</v>
      </c>
      <c r="H366" s="181">
        <v>6.48</v>
      </c>
      <c r="I366" s="182"/>
      <c r="L366" s="177"/>
      <c r="M366" s="183"/>
      <c r="N366" s="184"/>
      <c r="O366" s="184"/>
      <c r="P366" s="184"/>
      <c r="Q366" s="184"/>
      <c r="R366" s="184"/>
      <c r="S366" s="184"/>
      <c r="T366" s="185"/>
      <c r="AT366" s="179" t="s">
        <v>299</v>
      </c>
      <c r="AU366" s="179" t="s">
        <v>79</v>
      </c>
      <c r="AV366" s="11" t="s">
        <v>79</v>
      </c>
      <c r="AW366" s="11" t="s">
        <v>36</v>
      </c>
      <c r="AX366" s="11" t="s">
        <v>72</v>
      </c>
      <c r="AY366" s="179" t="s">
        <v>291</v>
      </c>
    </row>
    <row r="367" spans="2:51" s="11" customFormat="1" ht="13.5">
      <c r="B367" s="177"/>
      <c r="D367" s="178" t="s">
        <v>299</v>
      </c>
      <c r="E367" s="179" t="s">
        <v>3</v>
      </c>
      <c r="F367" s="180" t="s">
        <v>598</v>
      </c>
      <c r="H367" s="181">
        <v>6.48</v>
      </c>
      <c r="I367" s="182"/>
      <c r="L367" s="177"/>
      <c r="M367" s="183"/>
      <c r="N367" s="184"/>
      <c r="O367" s="184"/>
      <c r="P367" s="184"/>
      <c r="Q367" s="184"/>
      <c r="R367" s="184"/>
      <c r="S367" s="184"/>
      <c r="T367" s="185"/>
      <c r="AT367" s="179" t="s">
        <v>299</v>
      </c>
      <c r="AU367" s="179" t="s">
        <v>79</v>
      </c>
      <c r="AV367" s="11" t="s">
        <v>79</v>
      </c>
      <c r="AW367" s="11" t="s">
        <v>36</v>
      </c>
      <c r="AX367" s="11" t="s">
        <v>72</v>
      </c>
      <c r="AY367" s="179" t="s">
        <v>291</v>
      </c>
    </row>
    <row r="368" spans="2:51" s="12" customFormat="1" ht="13.5">
      <c r="B368" s="186"/>
      <c r="D368" s="178" t="s">
        <v>299</v>
      </c>
      <c r="E368" s="195" t="s">
        <v>3</v>
      </c>
      <c r="F368" s="199" t="s">
        <v>599</v>
      </c>
      <c r="H368" s="200">
        <v>83.041</v>
      </c>
      <c r="I368" s="191"/>
      <c r="L368" s="186"/>
      <c r="M368" s="192"/>
      <c r="N368" s="193"/>
      <c r="O368" s="193"/>
      <c r="P368" s="193"/>
      <c r="Q368" s="193"/>
      <c r="R368" s="193"/>
      <c r="S368" s="193"/>
      <c r="T368" s="194"/>
      <c r="AT368" s="195" t="s">
        <v>299</v>
      </c>
      <c r="AU368" s="195" t="s">
        <v>79</v>
      </c>
      <c r="AV368" s="12" t="s">
        <v>82</v>
      </c>
      <c r="AW368" s="12" t="s">
        <v>36</v>
      </c>
      <c r="AX368" s="12" t="s">
        <v>72</v>
      </c>
      <c r="AY368" s="195" t="s">
        <v>291</v>
      </c>
    </row>
    <row r="369" spans="2:51" s="13" customFormat="1" ht="13.5">
      <c r="B369" s="201"/>
      <c r="D369" s="187" t="s">
        <v>299</v>
      </c>
      <c r="E369" s="202" t="s">
        <v>130</v>
      </c>
      <c r="F369" s="203" t="s">
        <v>353</v>
      </c>
      <c r="H369" s="204">
        <v>1070.565</v>
      </c>
      <c r="I369" s="205"/>
      <c r="L369" s="201"/>
      <c r="M369" s="206"/>
      <c r="N369" s="207"/>
      <c r="O369" s="207"/>
      <c r="P369" s="207"/>
      <c r="Q369" s="207"/>
      <c r="R369" s="207"/>
      <c r="S369" s="207"/>
      <c r="T369" s="208"/>
      <c r="AT369" s="209" t="s">
        <v>299</v>
      </c>
      <c r="AU369" s="209" t="s">
        <v>79</v>
      </c>
      <c r="AV369" s="13" t="s">
        <v>85</v>
      </c>
      <c r="AW369" s="13" t="s">
        <v>36</v>
      </c>
      <c r="AX369" s="13" t="s">
        <v>9</v>
      </c>
      <c r="AY369" s="209" t="s">
        <v>291</v>
      </c>
    </row>
    <row r="370" spans="2:65" s="1" customFormat="1" ht="22.5" customHeight="1">
      <c r="B370" s="164"/>
      <c r="C370" s="165" t="s">
        <v>600</v>
      </c>
      <c r="D370" s="165" t="s">
        <v>293</v>
      </c>
      <c r="E370" s="166" t="s">
        <v>601</v>
      </c>
      <c r="F370" s="167" t="s">
        <v>602</v>
      </c>
      <c r="G370" s="168" t="s">
        <v>412</v>
      </c>
      <c r="H370" s="169">
        <v>350.581</v>
      </c>
      <c r="I370" s="170"/>
      <c r="J370" s="171">
        <f>ROUND(I370*H370,0)</f>
        <v>0</v>
      </c>
      <c r="K370" s="167" t="s">
        <v>297</v>
      </c>
      <c r="L370" s="34"/>
      <c r="M370" s="172" t="s">
        <v>3</v>
      </c>
      <c r="N370" s="173" t="s">
        <v>43</v>
      </c>
      <c r="O370" s="35"/>
      <c r="P370" s="174">
        <f>O370*H370</f>
        <v>0</v>
      </c>
      <c r="Q370" s="174">
        <v>0.0425</v>
      </c>
      <c r="R370" s="174">
        <f>Q370*H370</f>
        <v>14.899692500000002</v>
      </c>
      <c r="S370" s="174">
        <v>0</v>
      </c>
      <c r="T370" s="175">
        <f>S370*H370</f>
        <v>0</v>
      </c>
      <c r="AR370" s="17" t="s">
        <v>85</v>
      </c>
      <c r="AT370" s="17" t="s">
        <v>293</v>
      </c>
      <c r="AU370" s="17" t="s">
        <v>79</v>
      </c>
      <c r="AY370" s="17" t="s">
        <v>291</v>
      </c>
      <c r="BE370" s="176">
        <f>IF(N370="základní",J370,0)</f>
        <v>0</v>
      </c>
      <c r="BF370" s="176">
        <f>IF(N370="snížená",J370,0)</f>
        <v>0</v>
      </c>
      <c r="BG370" s="176">
        <f>IF(N370="zákl. přenesená",J370,0)</f>
        <v>0</v>
      </c>
      <c r="BH370" s="176">
        <f>IF(N370="sníž. přenesená",J370,0)</f>
        <v>0</v>
      </c>
      <c r="BI370" s="176">
        <f>IF(N370="nulová",J370,0)</f>
        <v>0</v>
      </c>
      <c r="BJ370" s="17" t="s">
        <v>9</v>
      </c>
      <c r="BK370" s="176">
        <f>ROUND(I370*H370,0)</f>
        <v>0</v>
      </c>
      <c r="BL370" s="17" t="s">
        <v>85</v>
      </c>
      <c r="BM370" s="17" t="s">
        <v>603</v>
      </c>
    </row>
    <row r="371" spans="2:51" s="11" customFormat="1" ht="13.5">
      <c r="B371" s="177"/>
      <c r="D371" s="178" t="s">
        <v>299</v>
      </c>
      <c r="E371" s="179" t="s">
        <v>3</v>
      </c>
      <c r="F371" s="180" t="s">
        <v>604</v>
      </c>
      <c r="H371" s="181">
        <v>41.83</v>
      </c>
      <c r="I371" s="182"/>
      <c r="L371" s="177"/>
      <c r="M371" s="183"/>
      <c r="N371" s="184"/>
      <c r="O371" s="184"/>
      <c r="P371" s="184"/>
      <c r="Q371" s="184"/>
      <c r="R371" s="184"/>
      <c r="S371" s="184"/>
      <c r="T371" s="185"/>
      <c r="AT371" s="179" t="s">
        <v>299</v>
      </c>
      <c r="AU371" s="179" t="s">
        <v>79</v>
      </c>
      <c r="AV371" s="11" t="s">
        <v>79</v>
      </c>
      <c r="AW371" s="11" t="s">
        <v>36</v>
      </c>
      <c r="AX371" s="11" t="s">
        <v>72</v>
      </c>
      <c r="AY371" s="179" t="s">
        <v>291</v>
      </c>
    </row>
    <row r="372" spans="2:51" s="11" customFormat="1" ht="13.5">
      <c r="B372" s="177"/>
      <c r="D372" s="178" t="s">
        <v>299</v>
      </c>
      <c r="E372" s="179" t="s">
        <v>3</v>
      </c>
      <c r="F372" s="180" t="s">
        <v>605</v>
      </c>
      <c r="H372" s="181">
        <v>-10.835</v>
      </c>
      <c r="I372" s="182"/>
      <c r="L372" s="177"/>
      <c r="M372" s="183"/>
      <c r="N372" s="184"/>
      <c r="O372" s="184"/>
      <c r="P372" s="184"/>
      <c r="Q372" s="184"/>
      <c r="R372" s="184"/>
      <c r="S372" s="184"/>
      <c r="T372" s="185"/>
      <c r="AT372" s="179" t="s">
        <v>299</v>
      </c>
      <c r="AU372" s="179" t="s">
        <v>79</v>
      </c>
      <c r="AV372" s="11" t="s">
        <v>79</v>
      </c>
      <c r="AW372" s="11" t="s">
        <v>36</v>
      </c>
      <c r="AX372" s="11" t="s">
        <v>72</v>
      </c>
      <c r="AY372" s="179" t="s">
        <v>291</v>
      </c>
    </row>
    <row r="373" spans="2:51" s="11" customFormat="1" ht="13.5">
      <c r="B373" s="177"/>
      <c r="D373" s="178" t="s">
        <v>299</v>
      </c>
      <c r="E373" s="179" t="s">
        <v>3</v>
      </c>
      <c r="F373" s="180" t="s">
        <v>606</v>
      </c>
      <c r="H373" s="181">
        <v>75.2</v>
      </c>
      <c r="I373" s="182"/>
      <c r="L373" s="177"/>
      <c r="M373" s="183"/>
      <c r="N373" s="184"/>
      <c r="O373" s="184"/>
      <c r="P373" s="184"/>
      <c r="Q373" s="184"/>
      <c r="R373" s="184"/>
      <c r="S373" s="184"/>
      <c r="T373" s="185"/>
      <c r="AT373" s="179" t="s">
        <v>299</v>
      </c>
      <c r="AU373" s="179" t="s">
        <v>79</v>
      </c>
      <c r="AV373" s="11" t="s">
        <v>79</v>
      </c>
      <c r="AW373" s="11" t="s">
        <v>36</v>
      </c>
      <c r="AX373" s="11" t="s">
        <v>72</v>
      </c>
      <c r="AY373" s="179" t="s">
        <v>291</v>
      </c>
    </row>
    <row r="374" spans="2:51" s="11" customFormat="1" ht="13.5">
      <c r="B374" s="177"/>
      <c r="D374" s="178" t="s">
        <v>299</v>
      </c>
      <c r="E374" s="179" t="s">
        <v>3</v>
      </c>
      <c r="F374" s="180" t="s">
        <v>607</v>
      </c>
      <c r="H374" s="181">
        <v>-4.334</v>
      </c>
      <c r="I374" s="182"/>
      <c r="L374" s="177"/>
      <c r="M374" s="183"/>
      <c r="N374" s="184"/>
      <c r="O374" s="184"/>
      <c r="P374" s="184"/>
      <c r="Q374" s="184"/>
      <c r="R374" s="184"/>
      <c r="S374" s="184"/>
      <c r="T374" s="185"/>
      <c r="AT374" s="179" t="s">
        <v>299</v>
      </c>
      <c r="AU374" s="179" t="s">
        <v>79</v>
      </c>
      <c r="AV374" s="11" t="s">
        <v>79</v>
      </c>
      <c r="AW374" s="11" t="s">
        <v>36</v>
      </c>
      <c r="AX374" s="11" t="s">
        <v>72</v>
      </c>
      <c r="AY374" s="179" t="s">
        <v>291</v>
      </c>
    </row>
    <row r="375" spans="2:51" s="11" customFormat="1" ht="13.5">
      <c r="B375" s="177"/>
      <c r="D375" s="178" t="s">
        <v>299</v>
      </c>
      <c r="E375" s="179" t="s">
        <v>3</v>
      </c>
      <c r="F375" s="180" t="s">
        <v>608</v>
      </c>
      <c r="H375" s="181">
        <v>4.7</v>
      </c>
      <c r="I375" s="182"/>
      <c r="L375" s="177"/>
      <c r="M375" s="183"/>
      <c r="N375" s="184"/>
      <c r="O375" s="184"/>
      <c r="P375" s="184"/>
      <c r="Q375" s="184"/>
      <c r="R375" s="184"/>
      <c r="S375" s="184"/>
      <c r="T375" s="185"/>
      <c r="AT375" s="179" t="s">
        <v>299</v>
      </c>
      <c r="AU375" s="179" t="s">
        <v>79</v>
      </c>
      <c r="AV375" s="11" t="s">
        <v>79</v>
      </c>
      <c r="AW375" s="11" t="s">
        <v>36</v>
      </c>
      <c r="AX375" s="11" t="s">
        <v>72</v>
      </c>
      <c r="AY375" s="179" t="s">
        <v>291</v>
      </c>
    </row>
    <row r="376" spans="2:51" s="11" customFormat="1" ht="13.5">
      <c r="B376" s="177"/>
      <c r="D376" s="178" t="s">
        <v>299</v>
      </c>
      <c r="E376" s="179" t="s">
        <v>3</v>
      </c>
      <c r="F376" s="180" t="s">
        <v>609</v>
      </c>
      <c r="H376" s="181">
        <v>42.77</v>
      </c>
      <c r="I376" s="182"/>
      <c r="L376" s="177"/>
      <c r="M376" s="183"/>
      <c r="N376" s="184"/>
      <c r="O376" s="184"/>
      <c r="P376" s="184"/>
      <c r="Q376" s="184"/>
      <c r="R376" s="184"/>
      <c r="S376" s="184"/>
      <c r="T376" s="185"/>
      <c r="AT376" s="179" t="s">
        <v>299</v>
      </c>
      <c r="AU376" s="179" t="s">
        <v>79</v>
      </c>
      <c r="AV376" s="11" t="s">
        <v>79</v>
      </c>
      <c r="AW376" s="11" t="s">
        <v>36</v>
      </c>
      <c r="AX376" s="11" t="s">
        <v>72</v>
      </c>
      <c r="AY376" s="179" t="s">
        <v>291</v>
      </c>
    </row>
    <row r="377" spans="2:51" s="11" customFormat="1" ht="13.5">
      <c r="B377" s="177"/>
      <c r="D377" s="178" t="s">
        <v>299</v>
      </c>
      <c r="E377" s="179" t="s">
        <v>3</v>
      </c>
      <c r="F377" s="180" t="s">
        <v>548</v>
      </c>
      <c r="H377" s="181">
        <v>-1.576</v>
      </c>
      <c r="I377" s="182"/>
      <c r="L377" s="177"/>
      <c r="M377" s="183"/>
      <c r="N377" s="184"/>
      <c r="O377" s="184"/>
      <c r="P377" s="184"/>
      <c r="Q377" s="184"/>
      <c r="R377" s="184"/>
      <c r="S377" s="184"/>
      <c r="T377" s="185"/>
      <c r="AT377" s="179" t="s">
        <v>299</v>
      </c>
      <c r="AU377" s="179" t="s">
        <v>79</v>
      </c>
      <c r="AV377" s="11" t="s">
        <v>79</v>
      </c>
      <c r="AW377" s="11" t="s">
        <v>36</v>
      </c>
      <c r="AX377" s="11" t="s">
        <v>72</v>
      </c>
      <c r="AY377" s="179" t="s">
        <v>291</v>
      </c>
    </row>
    <row r="378" spans="2:51" s="11" customFormat="1" ht="13.5">
      <c r="B378" s="177"/>
      <c r="D378" s="178" t="s">
        <v>299</v>
      </c>
      <c r="E378" s="179" t="s">
        <v>3</v>
      </c>
      <c r="F378" s="180" t="s">
        <v>610</v>
      </c>
      <c r="H378" s="181">
        <v>30.315</v>
      </c>
      <c r="I378" s="182"/>
      <c r="L378" s="177"/>
      <c r="M378" s="183"/>
      <c r="N378" s="184"/>
      <c r="O378" s="184"/>
      <c r="P378" s="184"/>
      <c r="Q378" s="184"/>
      <c r="R378" s="184"/>
      <c r="S378" s="184"/>
      <c r="T378" s="185"/>
      <c r="AT378" s="179" t="s">
        <v>299</v>
      </c>
      <c r="AU378" s="179" t="s">
        <v>79</v>
      </c>
      <c r="AV378" s="11" t="s">
        <v>79</v>
      </c>
      <c r="AW378" s="11" t="s">
        <v>36</v>
      </c>
      <c r="AX378" s="11" t="s">
        <v>72</v>
      </c>
      <c r="AY378" s="179" t="s">
        <v>291</v>
      </c>
    </row>
    <row r="379" spans="2:51" s="11" customFormat="1" ht="13.5">
      <c r="B379" s="177"/>
      <c r="D379" s="178" t="s">
        <v>299</v>
      </c>
      <c r="E379" s="179" t="s">
        <v>3</v>
      </c>
      <c r="F379" s="180" t="s">
        <v>548</v>
      </c>
      <c r="H379" s="181">
        <v>-1.576</v>
      </c>
      <c r="I379" s="182"/>
      <c r="L379" s="177"/>
      <c r="M379" s="183"/>
      <c r="N379" s="184"/>
      <c r="O379" s="184"/>
      <c r="P379" s="184"/>
      <c r="Q379" s="184"/>
      <c r="R379" s="184"/>
      <c r="S379" s="184"/>
      <c r="T379" s="185"/>
      <c r="AT379" s="179" t="s">
        <v>299</v>
      </c>
      <c r="AU379" s="179" t="s">
        <v>79</v>
      </c>
      <c r="AV379" s="11" t="s">
        <v>79</v>
      </c>
      <c r="AW379" s="11" t="s">
        <v>36</v>
      </c>
      <c r="AX379" s="11" t="s">
        <v>72</v>
      </c>
      <c r="AY379" s="179" t="s">
        <v>291</v>
      </c>
    </row>
    <row r="380" spans="2:51" s="11" customFormat="1" ht="13.5">
      <c r="B380" s="177"/>
      <c r="D380" s="178" t="s">
        <v>299</v>
      </c>
      <c r="E380" s="179" t="s">
        <v>3</v>
      </c>
      <c r="F380" s="180" t="s">
        <v>611</v>
      </c>
      <c r="H380" s="181">
        <v>55.695</v>
      </c>
      <c r="I380" s="182"/>
      <c r="L380" s="177"/>
      <c r="M380" s="183"/>
      <c r="N380" s="184"/>
      <c r="O380" s="184"/>
      <c r="P380" s="184"/>
      <c r="Q380" s="184"/>
      <c r="R380" s="184"/>
      <c r="S380" s="184"/>
      <c r="T380" s="185"/>
      <c r="AT380" s="179" t="s">
        <v>299</v>
      </c>
      <c r="AU380" s="179" t="s">
        <v>79</v>
      </c>
      <c r="AV380" s="11" t="s">
        <v>79</v>
      </c>
      <c r="AW380" s="11" t="s">
        <v>36</v>
      </c>
      <c r="AX380" s="11" t="s">
        <v>72</v>
      </c>
      <c r="AY380" s="179" t="s">
        <v>291</v>
      </c>
    </row>
    <row r="381" spans="2:51" s="11" customFormat="1" ht="13.5">
      <c r="B381" s="177"/>
      <c r="D381" s="178" t="s">
        <v>299</v>
      </c>
      <c r="E381" s="179" t="s">
        <v>3</v>
      </c>
      <c r="F381" s="180" t="s">
        <v>548</v>
      </c>
      <c r="H381" s="181">
        <v>-1.576</v>
      </c>
      <c r="I381" s="182"/>
      <c r="L381" s="177"/>
      <c r="M381" s="183"/>
      <c r="N381" s="184"/>
      <c r="O381" s="184"/>
      <c r="P381" s="184"/>
      <c r="Q381" s="184"/>
      <c r="R381" s="184"/>
      <c r="S381" s="184"/>
      <c r="T381" s="185"/>
      <c r="AT381" s="179" t="s">
        <v>299</v>
      </c>
      <c r="AU381" s="179" t="s">
        <v>79</v>
      </c>
      <c r="AV381" s="11" t="s">
        <v>79</v>
      </c>
      <c r="AW381" s="11" t="s">
        <v>36</v>
      </c>
      <c r="AX381" s="11" t="s">
        <v>72</v>
      </c>
      <c r="AY381" s="179" t="s">
        <v>291</v>
      </c>
    </row>
    <row r="382" spans="2:51" s="11" customFormat="1" ht="13.5">
      <c r="B382" s="177"/>
      <c r="D382" s="178" t="s">
        <v>299</v>
      </c>
      <c r="E382" s="179" t="s">
        <v>3</v>
      </c>
      <c r="F382" s="180" t="s">
        <v>612</v>
      </c>
      <c r="H382" s="181">
        <v>17.39</v>
      </c>
      <c r="I382" s="182"/>
      <c r="L382" s="177"/>
      <c r="M382" s="183"/>
      <c r="N382" s="184"/>
      <c r="O382" s="184"/>
      <c r="P382" s="184"/>
      <c r="Q382" s="184"/>
      <c r="R382" s="184"/>
      <c r="S382" s="184"/>
      <c r="T382" s="185"/>
      <c r="AT382" s="179" t="s">
        <v>299</v>
      </c>
      <c r="AU382" s="179" t="s">
        <v>79</v>
      </c>
      <c r="AV382" s="11" t="s">
        <v>79</v>
      </c>
      <c r="AW382" s="11" t="s">
        <v>36</v>
      </c>
      <c r="AX382" s="11" t="s">
        <v>72</v>
      </c>
      <c r="AY382" s="179" t="s">
        <v>291</v>
      </c>
    </row>
    <row r="383" spans="2:51" s="11" customFormat="1" ht="13.5">
      <c r="B383" s="177"/>
      <c r="D383" s="178" t="s">
        <v>299</v>
      </c>
      <c r="E383" s="179" t="s">
        <v>3</v>
      </c>
      <c r="F383" s="180" t="s">
        <v>607</v>
      </c>
      <c r="H383" s="181">
        <v>-4.334</v>
      </c>
      <c r="I383" s="182"/>
      <c r="L383" s="177"/>
      <c r="M383" s="183"/>
      <c r="N383" s="184"/>
      <c r="O383" s="184"/>
      <c r="P383" s="184"/>
      <c r="Q383" s="184"/>
      <c r="R383" s="184"/>
      <c r="S383" s="184"/>
      <c r="T383" s="185"/>
      <c r="AT383" s="179" t="s">
        <v>299</v>
      </c>
      <c r="AU383" s="179" t="s">
        <v>79</v>
      </c>
      <c r="AV383" s="11" t="s">
        <v>79</v>
      </c>
      <c r="AW383" s="11" t="s">
        <v>36</v>
      </c>
      <c r="AX383" s="11" t="s">
        <v>72</v>
      </c>
      <c r="AY383" s="179" t="s">
        <v>291</v>
      </c>
    </row>
    <row r="384" spans="2:51" s="11" customFormat="1" ht="13.5">
      <c r="B384" s="177"/>
      <c r="D384" s="178" t="s">
        <v>299</v>
      </c>
      <c r="E384" s="179" t="s">
        <v>3</v>
      </c>
      <c r="F384" s="180" t="s">
        <v>613</v>
      </c>
      <c r="H384" s="181">
        <v>42.3</v>
      </c>
      <c r="I384" s="182"/>
      <c r="L384" s="177"/>
      <c r="M384" s="183"/>
      <c r="N384" s="184"/>
      <c r="O384" s="184"/>
      <c r="P384" s="184"/>
      <c r="Q384" s="184"/>
      <c r="R384" s="184"/>
      <c r="S384" s="184"/>
      <c r="T384" s="185"/>
      <c r="AT384" s="179" t="s">
        <v>299</v>
      </c>
      <c r="AU384" s="179" t="s">
        <v>79</v>
      </c>
      <c r="AV384" s="11" t="s">
        <v>79</v>
      </c>
      <c r="AW384" s="11" t="s">
        <v>36</v>
      </c>
      <c r="AX384" s="11" t="s">
        <v>72</v>
      </c>
      <c r="AY384" s="179" t="s">
        <v>291</v>
      </c>
    </row>
    <row r="385" spans="2:51" s="11" customFormat="1" ht="13.5">
      <c r="B385" s="177"/>
      <c r="D385" s="178" t="s">
        <v>299</v>
      </c>
      <c r="E385" s="179" t="s">
        <v>3</v>
      </c>
      <c r="F385" s="180" t="s">
        <v>553</v>
      </c>
      <c r="H385" s="181">
        <v>-3.152</v>
      </c>
      <c r="I385" s="182"/>
      <c r="L385" s="177"/>
      <c r="M385" s="183"/>
      <c r="N385" s="184"/>
      <c r="O385" s="184"/>
      <c r="P385" s="184"/>
      <c r="Q385" s="184"/>
      <c r="R385" s="184"/>
      <c r="S385" s="184"/>
      <c r="T385" s="185"/>
      <c r="AT385" s="179" t="s">
        <v>299</v>
      </c>
      <c r="AU385" s="179" t="s">
        <v>79</v>
      </c>
      <c r="AV385" s="11" t="s">
        <v>79</v>
      </c>
      <c r="AW385" s="11" t="s">
        <v>36</v>
      </c>
      <c r="AX385" s="11" t="s">
        <v>72</v>
      </c>
      <c r="AY385" s="179" t="s">
        <v>291</v>
      </c>
    </row>
    <row r="386" spans="2:51" s="11" customFormat="1" ht="13.5">
      <c r="B386" s="177"/>
      <c r="D386" s="178" t="s">
        <v>299</v>
      </c>
      <c r="E386" s="179" t="s">
        <v>3</v>
      </c>
      <c r="F386" s="180" t="s">
        <v>614</v>
      </c>
      <c r="H386" s="181">
        <v>19.975</v>
      </c>
      <c r="I386" s="182"/>
      <c r="L386" s="177"/>
      <c r="M386" s="183"/>
      <c r="N386" s="184"/>
      <c r="O386" s="184"/>
      <c r="P386" s="184"/>
      <c r="Q386" s="184"/>
      <c r="R386" s="184"/>
      <c r="S386" s="184"/>
      <c r="T386" s="185"/>
      <c r="AT386" s="179" t="s">
        <v>299</v>
      </c>
      <c r="AU386" s="179" t="s">
        <v>79</v>
      </c>
      <c r="AV386" s="11" t="s">
        <v>79</v>
      </c>
      <c r="AW386" s="11" t="s">
        <v>36</v>
      </c>
      <c r="AX386" s="11" t="s">
        <v>72</v>
      </c>
      <c r="AY386" s="179" t="s">
        <v>291</v>
      </c>
    </row>
    <row r="387" spans="2:51" s="11" customFormat="1" ht="13.5">
      <c r="B387" s="177"/>
      <c r="D387" s="178" t="s">
        <v>299</v>
      </c>
      <c r="E387" s="179" t="s">
        <v>3</v>
      </c>
      <c r="F387" s="180" t="s">
        <v>548</v>
      </c>
      <c r="H387" s="181">
        <v>-1.576</v>
      </c>
      <c r="I387" s="182"/>
      <c r="L387" s="177"/>
      <c r="M387" s="183"/>
      <c r="N387" s="184"/>
      <c r="O387" s="184"/>
      <c r="P387" s="184"/>
      <c r="Q387" s="184"/>
      <c r="R387" s="184"/>
      <c r="S387" s="184"/>
      <c r="T387" s="185"/>
      <c r="AT387" s="179" t="s">
        <v>299</v>
      </c>
      <c r="AU387" s="179" t="s">
        <v>79</v>
      </c>
      <c r="AV387" s="11" t="s">
        <v>79</v>
      </c>
      <c r="AW387" s="11" t="s">
        <v>36</v>
      </c>
      <c r="AX387" s="11" t="s">
        <v>72</v>
      </c>
      <c r="AY387" s="179" t="s">
        <v>291</v>
      </c>
    </row>
    <row r="388" spans="2:51" s="11" customFormat="1" ht="13.5">
      <c r="B388" s="177"/>
      <c r="D388" s="178" t="s">
        <v>299</v>
      </c>
      <c r="E388" s="179" t="s">
        <v>3</v>
      </c>
      <c r="F388" s="180" t="s">
        <v>615</v>
      </c>
      <c r="H388" s="181">
        <v>32.618</v>
      </c>
      <c r="I388" s="182"/>
      <c r="L388" s="177"/>
      <c r="M388" s="183"/>
      <c r="N388" s="184"/>
      <c r="O388" s="184"/>
      <c r="P388" s="184"/>
      <c r="Q388" s="184"/>
      <c r="R388" s="184"/>
      <c r="S388" s="184"/>
      <c r="T388" s="185"/>
      <c r="AT388" s="179" t="s">
        <v>299</v>
      </c>
      <c r="AU388" s="179" t="s">
        <v>79</v>
      </c>
      <c r="AV388" s="11" t="s">
        <v>79</v>
      </c>
      <c r="AW388" s="11" t="s">
        <v>36</v>
      </c>
      <c r="AX388" s="11" t="s">
        <v>72</v>
      </c>
      <c r="AY388" s="179" t="s">
        <v>291</v>
      </c>
    </row>
    <row r="389" spans="2:51" s="11" customFormat="1" ht="13.5">
      <c r="B389" s="177"/>
      <c r="D389" s="178" t="s">
        <v>299</v>
      </c>
      <c r="E389" s="179" t="s">
        <v>3</v>
      </c>
      <c r="F389" s="180" t="s">
        <v>546</v>
      </c>
      <c r="H389" s="181">
        <v>-1.379</v>
      </c>
      <c r="I389" s="182"/>
      <c r="L389" s="177"/>
      <c r="M389" s="183"/>
      <c r="N389" s="184"/>
      <c r="O389" s="184"/>
      <c r="P389" s="184"/>
      <c r="Q389" s="184"/>
      <c r="R389" s="184"/>
      <c r="S389" s="184"/>
      <c r="T389" s="185"/>
      <c r="AT389" s="179" t="s">
        <v>299</v>
      </c>
      <c r="AU389" s="179" t="s">
        <v>79</v>
      </c>
      <c r="AV389" s="11" t="s">
        <v>79</v>
      </c>
      <c r="AW389" s="11" t="s">
        <v>36</v>
      </c>
      <c r="AX389" s="11" t="s">
        <v>72</v>
      </c>
      <c r="AY389" s="179" t="s">
        <v>291</v>
      </c>
    </row>
    <row r="390" spans="2:51" s="11" customFormat="1" ht="13.5">
      <c r="B390" s="177"/>
      <c r="D390" s="178" t="s">
        <v>299</v>
      </c>
      <c r="E390" s="179" t="s">
        <v>3</v>
      </c>
      <c r="F390" s="180" t="s">
        <v>616</v>
      </c>
      <c r="H390" s="181">
        <v>19.505</v>
      </c>
      <c r="I390" s="182"/>
      <c r="L390" s="177"/>
      <c r="M390" s="183"/>
      <c r="N390" s="184"/>
      <c r="O390" s="184"/>
      <c r="P390" s="184"/>
      <c r="Q390" s="184"/>
      <c r="R390" s="184"/>
      <c r="S390" s="184"/>
      <c r="T390" s="185"/>
      <c r="AT390" s="179" t="s">
        <v>299</v>
      </c>
      <c r="AU390" s="179" t="s">
        <v>79</v>
      </c>
      <c r="AV390" s="11" t="s">
        <v>79</v>
      </c>
      <c r="AW390" s="11" t="s">
        <v>36</v>
      </c>
      <c r="AX390" s="11" t="s">
        <v>72</v>
      </c>
      <c r="AY390" s="179" t="s">
        <v>291</v>
      </c>
    </row>
    <row r="391" spans="2:51" s="11" customFormat="1" ht="13.5">
      <c r="B391" s="177"/>
      <c r="D391" s="178" t="s">
        <v>299</v>
      </c>
      <c r="E391" s="179" t="s">
        <v>3</v>
      </c>
      <c r="F391" s="180" t="s">
        <v>546</v>
      </c>
      <c r="H391" s="181">
        <v>-1.379</v>
      </c>
      <c r="I391" s="182"/>
      <c r="L391" s="177"/>
      <c r="M391" s="183"/>
      <c r="N391" s="184"/>
      <c r="O391" s="184"/>
      <c r="P391" s="184"/>
      <c r="Q391" s="184"/>
      <c r="R391" s="184"/>
      <c r="S391" s="184"/>
      <c r="T391" s="185"/>
      <c r="AT391" s="179" t="s">
        <v>299</v>
      </c>
      <c r="AU391" s="179" t="s">
        <v>79</v>
      </c>
      <c r="AV391" s="11" t="s">
        <v>79</v>
      </c>
      <c r="AW391" s="11" t="s">
        <v>36</v>
      </c>
      <c r="AX391" s="11" t="s">
        <v>72</v>
      </c>
      <c r="AY391" s="179" t="s">
        <v>291</v>
      </c>
    </row>
    <row r="392" spans="2:51" s="12" customFormat="1" ht="13.5">
      <c r="B392" s="186"/>
      <c r="D392" s="187" t="s">
        <v>299</v>
      </c>
      <c r="E392" s="188" t="s">
        <v>133</v>
      </c>
      <c r="F392" s="189" t="s">
        <v>617</v>
      </c>
      <c r="H392" s="190">
        <v>350.581</v>
      </c>
      <c r="I392" s="191"/>
      <c r="L392" s="186"/>
      <c r="M392" s="192"/>
      <c r="N392" s="193"/>
      <c r="O392" s="193"/>
      <c r="P392" s="193"/>
      <c r="Q392" s="193"/>
      <c r="R392" s="193"/>
      <c r="S392" s="193"/>
      <c r="T392" s="194"/>
      <c r="AT392" s="195" t="s">
        <v>299</v>
      </c>
      <c r="AU392" s="195" t="s">
        <v>79</v>
      </c>
      <c r="AV392" s="12" t="s">
        <v>82</v>
      </c>
      <c r="AW392" s="12" t="s">
        <v>36</v>
      </c>
      <c r="AX392" s="12" t="s">
        <v>9</v>
      </c>
      <c r="AY392" s="195" t="s">
        <v>291</v>
      </c>
    </row>
    <row r="393" spans="2:65" s="1" customFormat="1" ht="22.5" customHeight="1">
      <c r="B393" s="164"/>
      <c r="C393" s="165" t="s">
        <v>618</v>
      </c>
      <c r="D393" s="165" t="s">
        <v>293</v>
      </c>
      <c r="E393" s="166" t="s">
        <v>619</v>
      </c>
      <c r="F393" s="167" t="s">
        <v>620</v>
      </c>
      <c r="G393" s="168" t="s">
        <v>412</v>
      </c>
      <c r="H393" s="169">
        <v>55.275</v>
      </c>
      <c r="I393" s="170"/>
      <c r="J393" s="171">
        <f>ROUND(I393*H393,0)</f>
        <v>0</v>
      </c>
      <c r="K393" s="167" t="s">
        <v>297</v>
      </c>
      <c r="L393" s="34"/>
      <c r="M393" s="172" t="s">
        <v>3</v>
      </c>
      <c r="N393" s="173" t="s">
        <v>43</v>
      </c>
      <c r="O393" s="35"/>
      <c r="P393" s="174">
        <f>O393*H393</f>
        <v>0</v>
      </c>
      <c r="Q393" s="174">
        <v>0.00489</v>
      </c>
      <c r="R393" s="174">
        <f>Q393*H393</f>
        <v>0.27029475000000003</v>
      </c>
      <c r="S393" s="174">
        <v>0</v>
      </c>
      <c r="T393" s="175">
        <f>S393*H393</f>
        <v>0</v>
      </c>
      <c r="AR393" s="17" t="s">
        <v>85</v>
      </c>
      <c r="AT393" s="17" t="s">
        <v>293</v>
      </c>
      <c r="AU393" s="17" t="s">
        <v>79</v>
      </c>
      <c r="AY393" s="17" t="s">
        <v>291</v>
      </c>
      <c r="BE393" s="176">
        <f>IF(N393="základní",J393,0)</f>
        <v>0</v>
      </c>
      <c r="BF393" s="176">
        <f>IF(N393="snížená",J393,0)</f>
        <v>0</v>
      </c>
      <c r="BG393" s="176">
        <f>IF(N393="zákl. přenesená",J393,0)</f>
        <v>0</v>
      </c>
      <c r="BH393" s="176">
        <f>IF(N393="sníž. přenesená",J393,0)</f>
        <v>0</v>
      </c>
      <c r="BI393" s="176">
        <f>IF(N393="nulová",J393,0)</f>
        <v>0</v>
      </c>
      <c r="BJ393" s="17" t="s">
        <v>9</v>
      </c>
      <c r="BK393" s="176">
        <f>ROUND(I393*H393,0)</f>
        <v>0</v>
      </c>
      <c r="BL393" s="17" t="s">
        <v>85</v>
      </c>
      <c r="BM393" s="17" t="s">
        <v>621</v>
      </c>
    </row>
    <row r="394" spans="2:51" s="11" customFormat="1" ht="13.5">
      <c r="B394" s="177"/>
      <c r="D394" s="178" t="s">
        <v>299</v>
      </c>
      <c r="E394" s="179" t="s">
        <v>3</v>
      </c>
      <c r="F394" s="180" t="s">
        <v>622</v>
      </c>
      <c r="H394" s="181">
        <v>45.375</v>
      </c>
      <c r="I394" s="182"/>
      <c r="L394" s="177"/>
      <c r="M394" s="183"/>
      <c r="N394" s="184"/>
      <c r="O394" s="184"/>
      <c r="P394" s="184"/>
      <c r="Q394" s="184"/>
      <c r="R394" s="184"/>
      <c r="S394" s="184"/>
      <c r="T394" s="185"/>
      <c r="AT394" s="179" t="s">
        <v>299</v>
      </c>
      <c r="AU394" s="179" t="s">
        <v>79</v>
      </c>
      <c r="AV394" s="11" t="s">
        <v>79</v>
      </c>
      <c r="AW394" s="11" t="s">
        <v>36</v>
      </c>
      <c r="AX394" s="11" t="s">
        <v>72</v>
      </c>
      <c r="AY394" s="179" t="s">
        <v>291</v>
      </c>
    </row>
    <row r="395" spans="2:51" s="11" customFormat="1" ht="13.5">
      <c r="B395" s="177"/>
      <c r="D395" s="178" t="s">
        <v>299</v>
      </c>
      <c r="E395" s="179" t="s">
        <v>3</v>
      </c>
      <c r="F395" s="180" t="s">
        <v>623</v>
      </c>
      <c r="H395" s="181">
        <v>8.16</v>
      </c>
      <c r="I395" s="182"/>
      <c r="L395" s="177"/>
      <c r="M395" s="183"/>
      <c r="N395" s="184"/>
      <c r="O395" s="184"/>
      <c r="P395" s="184"/>
      <c r="Q395" s="184"/>
      <c r="R395" s="184"/>
      <c r="S395" s="184"/>
      <c r="T395" s="185"/>
      <c r="AT395" s="179" t="s">
        <v>299</v>
      </c>
      <c r="AU395" s="179" t="s">
        <v>79</v>
      </c>
      <c r="AV395" s="11" t="s">
        <v>79</v>
      </c>
      <c r="AW395" s="11" t="s">
        <v>36</v>
      </c>
      <c r="AX395" s="11" t="s">
        <v>72</v>
      </c>
      <c r="AY395" s="179" t="s">
        <v>291</v>
      </c>
    </row>
    <row r="396" spans="2:51" s="11" customFormat="1" ht="13.5">
      <c r="B396" s="177"/>
      <c r="D396" s="178" t="s">
        <v>299</v>
      </c>
      <c r="E396" s="179" t="s">
        <v>3</v>
      </c>
      <c r="F396" s="180" t="s">
        <v>624</v>
      </c>
      <c r="H396" s="181">
        <v>1.74</v>
      </c>
      <c r="I396" s="182"/>
      <c r="L396" s="177"/>
      <c r="M396" s="183"/>
      <c r="N396" s="184"/>
      <c r="O396" s="184"/>
      <c r="P396" s="184"/>
      <c r="Q396" s="184"/>
      <c r="R396" s="184"/>
      <c r="S396" s="184"/>
      <c r="T396" s="185"/>
      <c r="AT396" s="179" t="s">
        <v>299</v>
      </c>
      <c r="AU396" s="179" t="s">
        <v>79</v>
      </c>
      <c r="AV396" s="11" t="s">
        <v>79</v>
      </c>
      <c r="AW396" s="11" t="s">
        <v>36</v>
      </c>
      <c r="AX396" s="11" t="s">
        <v>72</v>
      </c>
      <c r="AY396" s="179" t="s">
        <v>291</v>
      </c>
    </row>
    <row r="397" spans="2:51" s="12" customFormat="1" ht="13.5">
      <c r="B397" s="186"/>
      <c r="D397" s="187" t="s">
        <v>299</v>
      </c>
      <c r="E397" s="188" t="s">
        <v>139</v>
      </c>
      <c r="F397" s="189" t="s">
        <v>301</v>
      </c>
      <c r="H397" s="190">
        <v>55.275</v>
      </c>
      <c r="I397" s="191"/>
      <c r="L397" s="186"/>
      <c r="M397" s="192"/>
      <c r="N397" s="193"/>
      <c r="O397" s="193"/>
      <c r="P397" s="193"/>
      <c r="Q397" s="193"/>
      <c r="R397" s="193"/>
      <c r="S397" s="193"/>
      <c r="T397" s="194"/>
      <c r="AT397" s="195" t="s">
        <v>299</v>
      </c>
      <c r="AU397" s="195" t="s">
        <v>79</v>
      </c>
      <c r="AV397" s="12" t="s">
        <v>82</v>
      </c>
      <c r="AW397" s="12" t="s">
        <v>36</v>
      </c>
      <c r="AX397" s="12" t="s">
        <v>9</v>
      </c>
      <c r="AY397" s="195" t="s">
        <v>291</v>
      </c>
    </row>
    <row r="398" spans="2:65" s="1" customFormat="1" ht="22.5" customHeight="1">
      <c r="B398" s="164"/>
      <c r="C398" s="165" t="s">
        <v>625</v>
      </c>
      <c r="D398" s="165" t="s">
        <v>293</v>
      </c>
      <c r="E398" s="166" t="s">
        <v>626</v>
      </c>
      <c r="F398" s="167" t="s">
        <v>627</v>
      </c>
      <c r="G398" s="168" t="s">
        <v>412</v>
      </c>
      <c r="H398" s="169">
        <v>55.275</v>
      </c>
      <c r="I398" s="170"/>
      <c r="J398" s="171">
        <f>ROUND(I398*H398,0)</f>
        <v>0</v>
      </c>
      <c r="K398" s="167" t="s">
        <v>297</v>
      </c>
      <c r="L398" s="34"/>
      <c r="M398" s="172" t="s">
        <v>3</v>
      </c>
      <c r="N398" s="173" t="s">
        <v>43</v>
      </c>
      <c r="O398" s="35"/>
      <c r="P398" s="174">
        <f>O398*H398</f>
        <v>0</v>
      </c>
      <c r="Q398" s="174">
        <v>0.00478</v>
      </c>
      <c r="R398" s="174">
        <f>Q398*H398</f>
        <v>0.2642145</v>
      </c>
      <c r="S398" s="174">
        <v>0</v>
      </c>
      <c r="T398" s="175">
        <f>S398*H398</f>
        <v>0</v>
      </c>
      <c r="AR398" s="17" t="s">
        <v>85</v>
      </c>
      <c r="AT398" s="17" t="s">
        <v>293</v>
      </c>
      <c r="AU398" s="17" t="s">
        <v>79</v>
      </c>
      <c r="AY398" s="17" t="s">
        <v>291</v>
      </c>
      <c r="BE398" s="176">
        <f>IF(N398="základní",J398,0)</f>
        <v>0</v>
      </c>
      <c r="BF398" s="176">
        <f>IF(N398="snížená",J398,0)</f>
        <v>0</v>
      </c>
      <c r="BG398" s="176">
        <f>IF(N398="zákl. přenesená",J398,0)</f>
        <v>0</v>
      </c>
      <c r="BH398" s="176">
        <f>IF(N398="sníž. přenesená",J398,0)</f>
        <v>0</v>
      </c>
      <c r="BI398" s="176">
        <f>IF(N398="nulová",J398,0)</f>
        <v>0</v>
      </c>
      <c r="BJ398" s="17" t="s">
        <v>9</v>
      </c>
      <c r="BK398" s="176">
        <f>ROUND(I398*H398,0)</f>
        <v>0</v>
      </c>
      <c r="BL398" s="17" t="s">
        <v>85</v>
      </c>
      <c r="BM398" s="17" t="s">
        <v>628</v>
      </c>
    </row>
    <row r="399" spans="2:51" s="11" customFormat="1" ht="13.5">
      <c r="B399" s="177"/>
      <c r="D399" s="187" t="s">
        <v>299</v>
      </c>
      <c r="E399" s="196" t="s">
        <v>3</v>
      </c>
      <c r="F399" s="197" t="s">
        <v>139</v>
      </c>
      <c r="H399" s="198">
        <v>55.275</v>
      </c>
      <c r="I399" s="182"/>
      <c r="L399" s="177"/>
      <c r="M399" s="183"/>
      <c r="N399" s="184"/>
      <c r="O399" s="184"/>
      <c r="P399" s="184"/>
      <c r="Q399" s="184"/>
      <c r="R399" s="184"/>
      <c r="S399" s="184"/>
      <c r="T399" s="185"/>
      <c r="AT399" s="179" t="s">
        <v>299</v>
      </c>
      <c r="AU399" s="179" t="s">
        <v>79</v>
      </c>
      <c r="AV399" s="11" t="s">
        <v>79</v>
      </c>
      <c r="AW399" s="11" t="s">
        <v>36</v>
      </c>
      <c r="AX399" s="11" t="s">
        <v>9</v>
      </c>
      <c r="AY399" s="179" t="s">
        <v>291</v>
      </c>
    </row>
    <row r="400" spans="2:65" s="1" customFormat="1" ht="22.5" customHeight="1">
      <c r="B400" s="164"/>
      <c r="C400" s="165" t="s">
        <v>629</v>
      </c>
      <c r="D400" s="165" t="s">
        <v>293</v>
      </c>
      <c r="E400" s="166" t="s">
        <v>630</v>
      </c>
      <c r="F400" s="167" t="s">
        <v>631</v>
      </c>
      <c r="G400" s="168" t="s">
        <v>412</v>
      </c>
      <c r="H400" s="169">
        <v>6.888</v>
      </c>
      <c r="I400" s="170"/>
      <c r="J400" s="171">
        <f>ROUND(I400*H400,0)</f>
        <v>0</v>
      </c>
      <c r="K400" s="167" t="s">
        <v>297</v>
      </c>
      <c r="L400" s="34"/>
      <c r="M400" s="172" t="s">
        <v>3</v>
      </c>
      <c r="N400" s="173" t="s">
        <v>43</v>
      </c>
      <c r="O400" s="35"/>
      <c r="P400" s="174">
        <f>O400*H400</f>
        <v>0</v>
      </c>
      <c r="Q400" s="174">
        <v>0.00825048</v>
      </c>
      <c r="R400" s="174">
        <f>Q400*H400</f>
        <v>0.056829306239999995</v>
      </c>
      <c r="S400" s="174">
        <v>0</v>
      </c>
      <c r="T400" s="175">
        <f>S400*H400</f>
        <v>0</v>
      </c>
      <c r="AR400" s="17" t="s">
        <v>85</v>
      </c>
      <c r="AT400" s="17" t="s">
        <v>293</v>
      </c>
      <c r="AU400" s="17" t="s">
        <v>79</v>
      </c>
      <c r="AY400" s="17" t="s">
        <v>291</v>
      </c>
      <c r="BE400" s="176">
        <f>IF(N400="základní",J400,0)</f>
        <v>0</v>
      </c>
      <c r="BF400" s="176">
        <f>IF(N400="snížená",J400,0)</f>
        <v>0</v>
      </c>
      <c r="BG400" s="176">
        <f>IF(N400="zákl. přenesená",J400,0)</f>
        <v>0</v>
      </c>
      <c r="BH400" s="176">
        <f>IF(N400="sníž. přenesená",J400,0)</f>
        <v>0</v>
      </c>
      <c r="BI400" s="176">
        <f>IF(N400="nulová",J400,0)</f>
        <v>0</v>
      </c>
      <c r="BJ400" s="17" t="s">
        <v>9</v>
      </c>
      <c r="BK400" s="176">
        <f>ROUND(I400*H400,0)</f>
        <v>0</v>
      </c>
      <c r="BL400" s="17" t="s">
        <v>85</v>
      </c>
      <c r="BM400" s="17" t="s">
        <v>632</v>
      </c>
    </row>
    <row r="401" spans="2:51" s="11" customFormat="1" ht="13.5">
      <c r="B401" s="177"/>
      <c r="D401" s="178" t="s">
        <v>299</v>
      </c>
      <c r="E401" s="179" t="s">
        <v>3</v>
      </c>
      <c r="F401" s="180" t="s">
        <v>633</v>
      </c>
      <c r="H401" s="181">
        <v>5.308</v>
      </c>
      <c r="I401" s="182"/>
      <c r="L401" s="177"/>
      <c r="M401" s="183"/>
      <c r="N401" s="184"/>
      <c r="O401" s="184"/>
      <c r="P401" s="184"/>
      <c r="Q401" s="184"/>
      <c r="R401" s="184"/>
      <c r="S401" s="184"/>
      <c r="T401" s="185"/>
      <c r="AT401" s="179" t="s">
        <v>299</v>
      </c>
      <c r="AU401" s="179" t="s">
        <v>79</v>
      </c>
      <c r="AV401" s="11" t="s">
        <v>79</v>
      </c>
      <c r="AW401" s="11" t="s">
        <v>36</v>
      </c>
      <c r="AX401" s="11" t="s">
        <v>72</v>
      </c>
      <c r="AY401" s="179" t="s">
        <v>291</v>
      </c>
    </row>
    <row r="402" spans="2:51" s="11" customFormat="1" ht="13.5">
      <c r="B402" s="177"/>
      <c r="D402" s="178" t="s">
        <v>299</v>
      </c>
      <c r="E402" s="179" t="s">
        <v>3</v>
      </c>
      <c r="F402" s="180" t="s">
        <v>634</v>
      </c>
      <c r="H402" s="181">
        <v>1.58</v>
      </c>
      <c r="I402" s="182"/>
      <c r="L402" s="177"/>
      <c r="M402" s="183"/>
      <c r="N402" s="184"/>
      <c r="O402" s="184"/>
      <c r="P402" s="184"/>
      <c r="Q402" s="184"/>
      <c r="R402" s="184"/>
      <c r="S402" s="184"/>
      <c r="T402" s="185"/>
      <c r="AT402" s="179" t="s">
        <v>299</v>
      </c>
      <c r="AU402" s="179" t="s">
        <v>79</v>
      </c>
      <c r="AV402" s="11" t="s">
        <v>79</v>
      </c>
      <c r="AW402" s="11" t="s">
        <v>36</v>
      </c>
      <c r="AX402" s="11" t="s">
        <v>72</v>
      </c>
      <c r="AY402" s="179" t="s">
        <v>291</v>
      </c>
    </row>
    <row r="403" spans="2:51" s="12" customFormat="1" ht="13.5">
      <c r="B403" s="186"/>
      <c r="D403" s="187" t="s">
        <v>299</v>
      </c>
      <c r="E403" s="188" t="s">
        <v>142</v>
      </c>
      <c r="F403" s="189" t="s">
        <v>301</v>
      </c>
      <c r="H403" s="190">
        <v>6.888</v>
      </c>
      <c r="I403" s="191"/>
      <c r="L403" s="186"/>
      <c r="M403" s="192"/>
      <c r="N403" s="193"/>
      <c r="O403" s="193"/>
      <c r="P403" s="193"/>
      <c r="Q403" s="193"/>
      <c r="R403" s="193"/>
      <c r="S403" s="193"/>
      <c r="T403" s="194"/>
      <c r="AT403" s="195" t="s">
        <v>299</v>
      </c>
      <c r="AU403" s="195" t="s">
        <v>79</v>
      </c>
      <c r="AV403" s="12" t="s">
        <v>82</v>
      </c>
      <c r="AW403" s="12" t="s">
        <v>36</v>
      </c>
      <c r="AX403" s="12" t="s">
        <v>9</v>
      </c>
      <c r="AY403" s="195" t="s">
        <v>291</v>
      </c>
    </row>
    <row r="404" spans="2:65" s="1" customFormat="1" ht="22.5" customHeight="1">
      <c r="B404" s="164"/>
      <c r="C404" s="210" t="s">
        <v>635</v>
      </c>
      <c r="D404" s="210" t="s">
        <v>379</v>
      </c>
      <c r="E404" s="211" t="s">
        <v>636</v>
      </c>
      <c r="F404" s="212" t="s">
        <v>637</v>
      </c>
      <c r="G404" s="213" t="s">
        <v>412</v>
      </c>
      <c r="H404" s="214">
        <v>7.026</v>
      </c>
      <c r="I404" s="215"/>
      <c r="J404" s="216">
        <f>ROUND(I404*H404,0)</f>
        <v>0</v>
      </c>
      <c r="K404" s="212" t="s">
        <v>297</v>
      </c>
      <c r="L404" s="217"/>
      <c r="M404" s="218" t="s">
        <v>3</v>
      </c>
      <c r="N404" s="219" t="s">
        <v>43</v>
      </c>
      <c r="O404" s="35"/>
      <c r="P404" s="174">
        <f>O404*H404</f>
        <v>0</v>
      </c>
      <c r="Q404" s="174">
        <v>0.0012</v>
      </c>
      <c r="R404" s="174">
        <f>Q404*H404</f>
        <v>0.0084312</v>
      </c>
      <c r="S404" s="174">
        <v>0</v>
      </c>
      <c r="T404" s="175">
        <f>S404*H404</f>
        <v>0</v>
      </c>
      <c r="AR404" s="17" t="s">
        <v>97</v>
      </c>
      <c r="AT404" s="17" t="s">
        <v>379</v>
      </c>
      <c r="AU404" s="17" t="s">
        <v>79</v>
      </c>
      <c r="AY404" s="17" t="s">
        <v>291</v>
      </c>
      <c r="BE404" s="176">
        <f>IF(N404="základní",J404,0)</f>
        <v>0</v>
      </c>
      <c r="BF404" s="176">
        <f>IF(N404="snížená",J404,0)</f>
        <v>0</v>
      </c>
      <c r="BG404" s="176">
        <f>IF(N404="zákl. přenesená",J404,0)</f>
        <v>0</v>
      </c>
      <c r="BH404" s="176">
        <f>IF(N404="sníž. přenesená",J404,0)</f>
        <v>0</v>
      </c>
      <c r="BI404" s="176">
        <f>IF(N404="nulová",J404,0)</f>
        <v>0</v>
      </c>
      <c r="BJ404" s="17" t="s">
        <v>9</v>
      </c>
      <c r="BK404" s="176">
        <f>ROUND(I404*H404,0)</f>
        <v>0</v>
      </c>
      <c r="BL404" s="17" t="s">
        <v>85</v>
      </c>
      <c r="BM404" s="17" t="s">
        <v>638</v>
      </c>
    </row>
    <row r="405" spans="2:51" s="11" customFormat="1" ht="13.5">
      <c r="B405" s="177"/>
      <c r="D405" s="187" t="s">
        <v>299</v>
      </c>
      <c r="E405" s="196" t="s">
        <v>3</v>
      </c>
      <c r="F405" s="197" t="s">
        <v>639</v>
      </c>
      <c r="H405" s="198">
        <v>7.026</v>
      </c>
      <c r="I405" s="182"/>
      <c r="L405" s="177"/>
      <c r="M405" s="183"/>
      <c r="N405" s="184"/>
      <c r="O405" s="184"/>
      <c r="P405" s="184"/>
      <c r="Q405" s="184"/>
      <c r="R405" s="184"/>
      <c r="S405" s="184"/>
      <c r="T405" s="185"/>
      <c r="AT405" s="179" t="s">
        <v>299</v>
      </c>
      <c r="AU405" s="179" t="s">
        <v>79</v>
      </c>
      <c r="AV405" s="11" t="s">
        <v>79</v>
      </c>
      <c r="AW405" s="11" t="s">
        <v>36</v>
      </c>
      <c r="AX405" s="11" t="s">
        <v>9</v>
      </c>
      <c r="AY405" s="179" t="s">
        <v>291</v>
      </c>
    </row>
    <row r="406" spans="2:65" s="1" customFormat="1" ht="22.5" customHeight="1">
      <c r="B406" s="164"/>
      <c r="C406" s="165" t="s">
        <v>640</v>
      </c>
      <c r="D406" s="165" t="s">
        <v>293</v>
      </c>
      <c r="E406" s="166" t="s">
        <v>641</v>
      </c>
      <c r="F406" s="167" t="s">
        <v>642</v>
      </c>
      <c r="G406" s="168" t="s">
        <v>412</v>
      </c>
      <c r="H406" s="169">
        <v>334.438</v>
      </c>
      <c r="I406" s="170"/>
      <c r="J406" s="171">
        <f>ROUND(I406*H406,0)</f>
        <v>0</v>
      </c>
      <c r="K406" s="167" t="s">
        <v>297</v>
      </c>
      <c r="L406" s="34"/>
      <c r="M406" s="172" t="s">
        <v>3</v>
      </c>
      <c r="N406" s="173" t="s">
        <v>43</v>
      </c>
      <c r="O406" s="35"/>
      <c r="P406" s="174">
        <f>O406*H406</f>
        <v>0</v>
      </c>
      <c r="Q406" s="174">
        <v>0.00831256</v>
      </c>
      <c r="R406" s="174">
        <f>Q406*H406</f>
        <v>2.78003594128</v>
      </c>
      <c r="S406" s="174">
        <v>0</v>
      </c>
      <c r="T406" s="175">
        <f>S406*H406</f>
        <v>0</v>
      </c>
      <c r="AR406" s="17" t="s">
        <v>85</v>
      </c>
      <c r="AT406" s="17" t="s">
        <v>293</v>
      </c>
      <c r="AU406" s="17" t="s">
        <v>79</v>
      </c>
      <c r="AY406" s="17" t="s">
        <v>291</v>
      </c>
      <c r="BE406" s="176">
        <f>IF(N406="základní",J406,0)</f>
        <v>0</v>
      </c>
      <c r="BF406" s="176">
        <f>IF(N406="snížená",J406,0)</f>
        <v>0</v>
      </c>
      <c r="BG406" s="176">
        <f>IF(N406="zákl. přenesená",J406,0)</f>
        <v>0</v>
      </c>
      <c r="BH406" s="176">
        <f>IF(N406="sníž. přenesená",J406,0)</f>
        <v>0</v>
      </c>
      <c r="BI406" s="176">
        <f>IF(N406="nulová",J406,0)</f>
        <v>0</v>
      </c>
      <c r="BJ406" s="17" t="s">
        <v>9</v>
      </c>
      <c r="BK406" s="176">
        <f>ROUND(I406*H406,0)</f>
        <v>0</v>
      </c>
      <c r="BL406" s="17" t="s">
        <v>85</v>
      </c>
      <c r="BM406" s="17" t="s">
        <v>643</v>
      </c>
    </row>
    <row r="407" spans="2:51" s="11" customFormat="1" ht="13.5">
      <c r="B407" s="177"/>
      <c r="D407" s="178" t="s">
        <v>299</v>
      </c>
      <c r="E407" s="179" t="s">
        <v>3</v>
      </c>
      <c r="F407" s="180" t="s">
        <v>644</v>
      </c>
      <c r="H407" s="181">
        <v>408.96</v>
      </c>
      <c r="I407" s="182"/>
      <c r="L407" s="177"/>
      <c r="M407" s="183"/>
      <c r="N407" s="184"/>
      <c r="O407" s="184"/>
      <c r="P407" s="184"/>
      <c r="Q407" s="184"/>
      <c r="R407" s="184"/>
      <c r="S407" s="184"/>
      <c r="T407" s="185"/>
      <c r="AT407" s="179" t="s">
        <v>299</v>
      </c>
      <c r="AU407" s="179" t="s">
        <v>79</v>
      </c>
      <c r="AV407" s="11" t="s">
        <v>79</v>
      </c>
      <c r="AW407" s="11" t="s">
        <v>36</v>
      </c>
      <c r="AX407" s="11" t="s">
        <v>72</v>
      </c>
      <c r="AY407" s="179" t="s">
        <v>291</v>
      </c>
    </row>
    <row r="408" spans="2:51" s="11" customFormat="1" ht="13.5">
      <c r="B408" s="177"/>
      <c r="D408" s="178" t="s">
        <v>299</v>
      </c>
      <c r="E408" s="179" t="s">
        <v>3</v>
      </c>
      <c r="F408" s="180" t="s">
        <v>645</v>
      </c>
      <c r="H408" s="181">
        <v>-27.3</v>
      </c>
      <c r="I408" s="182"/>
      <c r="L408" s="177"/>
      <c r="M408" s="183"/>
      <c r="N408" s="184"/>
      <c r="O408" s="184"/>
      <c r="P408" s="184"/>
      <c r="Q408" s="184"/>
      <c r="R408" s="184"/>
      <c r="S408" s="184"/>
      <c r="T408" s="185"/>
      <c r="AT408" s="179" t="s">
        <v>299</v>
      </c>
      <c r="AU408" s="179" t="s">
        <v>79</v>
      </c>
      <c r="AV408" s="11" t="s">
        <v>79</v>
      </c>
      <c r="AW408" s="11" t="s">
        <v>36</v>
      </c>
      <c r="AX408" s="11" t="s">
        <v>72</v>
      </c>
      <c r="AY408" s="179" t="s">
        <v>291</v>
      </c>
    </row>
    <row r="409" spans="2:51" s="11" customFormat="1" ht="13.5">
      <c r="B409" s="177"/>
      <c r="D409" s="178" t="s">
        <v>299</v>
      </c>
      <c r="E409" s="179" t="s">
        <v>3</v>
      </c>
      <c r="F409" s="180" t="s">
        <v>646</v>
      </c>
      <c r="H409" s="181">
        <v>-5.054</v>
      </c>
      <c r="I409" s="182"/>
      <c r="L409" s="177"/>
      <c r="M409" s="183"/>
      <c r="N409" s="184"/>
      <c r="O409" s="184"/>
      <c r="P409" s="184"/>
      <c r="Q409" s="184"/>
      <c r="R409" s="184"/>
      <c r="S409" s="184"/>
      <c r="T409" s="185"/>
      <c r="AT409" s="179" t="s">
        <v>299</v>
      </c>
      <c r="AU409" s="179" t="s">
        <v>79</v>
      </c>
      <c r="AV409" s="11" t="s">
        <v>79</v>
      </c>
      <c r="AW409" s="11" t="s">
        <v>36</v>
      </c>
      <c r="AX409" s="11" t="s">
        <v>72</v>
      </c>
      <c r="AY409" s="179" t="s">
        <v>291</v>
      </c>
    </row>
    <row r="410" spans="2:51" s="11" customFormat="1" ht="13.5">
      <c r="B410" s="177"/>
      <c r="D410" s="178" t="s">
        <v>299</v>
      </c>
      <c r="E410" s="179" t="s">
        <v>3</v>
      </c>
      <c r="F410" s="180" t="s">
        <v>647</v>
      </c>
      <c r="H410" s="181">
        <v>-1.755</v>
      </c>
      <c r="I410" s="182"/>
      <c r="L410" s="177"/>
      <c r="M410" s="183"/>
      <c r="N410" s="184"/>
      <c r="O410" s="184"/>
      <c r="P410" s="184"/>
      <c r="Q410" s="184"/>
      <c r="R410" s="184"/>
      <c r="S410" s="184"/>
      <c r="T410" s="185"/>
      <c r="AT410" s="179" t="s">
        <v>299</v>
      </c>
      <c r="AU410" s="179" t="s">
        <v>79</v>
      </c>
      <c r="AV410" s="11" t="s">
        <v>79</v>
      </c>
      <c r="AW410" s="11" t="s">
        <v>36</v>
      </c>
      <c r="AX410" s="11" t="s">
        <v>72</v>
      </c>
      <c r="AY410" s="179" t="s">
        <v>291</v>
      </c>
    </row>
    <row r="411" spans="2:51" s="11" customFormat="1" ht="13.5">
      <c r="B411" s="177"/>
      <c r="D411" s="178" t="s">
        <v>299</v>
      </c>
      <c r="E411" s="179" t="s">
        <v>3</v>
      </c>
      <c r="F411" s="180" t="s">
        <v>648</v>
      </c>
      <c r="H411" s="181">
        <v>-2.1</v>
      </c>
      <c r="I411" s="182"/>
      <c r="L411" s="177"/>
      <c r="M411" s="183"/>
      <c r="N411" s="184"/>
      <c r="O411" s="184"/>
      <c r="P411" s="184"/>
      <c r="Q411" s="184"/>
      <c r="R411" s="184"/>
      <c r="S411" s="184"/>
      <c r="T411" s="185"/>
      <c r="AT411" s="179" t="s">
        <v>299</v>
      </c>
      <c r="AU411" s="179" t="s">
        <v>79</v>
      </c>
      <c r="AV411" s="11" t="s">
        <v>79</v>
      </c>
      <c r="AW411" s="11" t="s">
        <v>36</v>
      </c>
      <c r="AX411" s="11" t="s">
        <v>72</v>
      </c>
      <c r="AY411" s="179" t="s">
        <v>291</v>
      </c>
    </row>
    <row r="412" spans="2:51" s="11" customFormat="1" ht="13.5">
      <c r="B412" s="177"/>
      <c r="D412" s="178" t="s">
        <v>299</v>
      </c>
      <c r="E412" s="179" t="s">
        <v>3</v>
      </c>
      <c r="F412" s="180" t="s">
        <v>649</v>
      </c>
      <c r="H412" s="181">
        <v>-4.788</v>
      </c>
      <c r="I412" s="182"/>
      <c r="L412" s="177"/>
      <c r="M412" s="183"/>
      <c r="N412" s="184"/>
      <c r="O412" s="184"/>
      <c r="P412" s="184"/>
      <c r="Q412" s="184"/>
      <c r="R412" s="184"/>
      <c r="S412" s="184"/>
      <c r="T412" s="185"/>
      <c r="AT412" s="179" t="s">
        <v>299</v>
      </c>
      <c r="AU412" s="179" t="s">
        <v>79</v>
      </c>
      <c r="AV412" s="11" t="s">
        <v>79</v>
      </c>
      <c r="AW412" s="11" t="s">
        <v>36</v>
      </c>
      <c r="AX412" s="11" t="s">
        <v>72</v>
      </c>
      <c r="AY412" s="179" t="s">
        <v>291</v>
      </c>
    </row>
    <row r="413" spans="2:51" s="11" customFormat="1" ht="13.5">
      <c r="B413" s="177"/>
      <c r="D413" s="178" t="s">
        <v>299</v>
      </c>
      <c r="E413" s="179" t="s">
        <v>3</v>
      </c>
      <c r="F413" s="180" t="s">
        <v>650</v>
      </c>
      <c r="H413" s="181">
        <v>-5.04</v>
      </c>
      <c r="I413" s="182"/>
      <c r="L413" s="177"/>
      <c r="M413" s="183"/>
      <c r="N413" s="184"/>
      <c r="O413" s="184"/>
      <c r="P413" s="184"/>
      <c r="Q413" s="184"/>
      <c r="R413" s="184"/>
      <c r="S413" s="184"/>
      <c r="T413" s="185"/>
      <c r="AT413" s="179" t="s">
        <v>299</v>
      </c>
      <c r="AU413" s="179" t="s">
        <v>79</v>
      </c>
      <c r="AV413" s="11" t="s">
        <v>79</v>
      </c>
      <c r="AW413" s="11" t="s">
        <v>36</v>
      </c>
      <c r="AX413" s="11" t="s">
        <v>72</v>
      </c>
      <c r="AY413" s="179" t="s">
        <v>291</v>
      </c>
    </row>
    <row r="414" spans="2:51" s="11" customFormat="1" ht="13.5">
      <c r="B414" s="177"/>
      <c r="D414" s="178" t="s">
        <v>299</v>
      </c>
      <c r="E414" s="179" t="s">
        <v>3</v>
      </c>
      <c r="F414" s="180" t="s">
        <v>651</v>
      </c>
      <c r="H414" s="181">
        <v>-3.36</v>
      </c>
      <c r="I414" s="182"/>
      <c r="L414" s="177"/>
      <c r="M414" s="183"/>
      <c r="N414" s="184"/>
      <c r="O414" s="184"/>
      <c r="P414" s="184"/>
      <c r="Q414" s="184"/>
      <c r="R414" s="184"/>
      <c r="S414" s="184"/>
      <c r="T414" s="185"/>
      <c r="AT414" s="179" t="s">
        <v>299</v>
      </c>
      <c r="AU414" s="179" t="s">
        <v>79</v>
      </c>
      <c r="AV414" s="11" t="s">
        <v>79</v>
      </c>
      <c r="AW414" s="11" t="s">
        <v>36</v>
      </c>
      <c r="AX414" s="11" t="s">
        <v>72</v>
      </c>
      <c r="AY414" s="179" t="s">
        <v>291</v>
      </c>
    </row>
    <row r="415" spans="2:51" s="11" customFormat="1" ht="13.5">
      <c r="B415" s="177"/>
      <c r="D415" s="178" t="s">
        <v>299</v>
      </c>
      <c r="E415" s="179" t="s">
        <v>3</v>
      </c>
      <c r="F415" s="180" t="s">
        <v>652</v>
      </c>
      <c r="H415" s="181">
        <v>-1.28</v>
      </c>
      <c r="I415" s="182"/>
      <c r="L415" s="177"/>
      <c r="M415" s="183"/>
      <c r="N415" s="184"/>
      <c r="O415" s="184"/>
      <c r="P415" s="184"/>
      <c r="Q415" s="184"/>
      <c r="R415" s="184"/>
      <c r="S415" s="184"/>
      <c r="T415" s="185"/>
      <c r="AT415" s="179" t="s">
        <v>299</v>
      </c>
      <c r="AU415" s="179" t="s">
        <v>79</v>
      </c>
      <c r="AV415" s="11" t="s">
        <v>79</v>
      </c>
      <c r="AW415" s="11" t="s">
        <v>36</v>
      </c>
      <c r="AX415" s="11" t="s">
        <v>72</v>
      </c>
      <c r="AY415" s="179" t="s">
        <v>291</v>
      </c>
    </row>
    <row r="416" spans="2:51" s="11" customFormat="1" ht="13.5">
      <c r="B416" s="177"/>
      <c r="D416" s="178" t="s">
        <v>299</v>
      </c>
      <c r="E416" s="179" t="s">
        <v>3</v>
      </c>
      <c r="F416" s="180" t="s">
        <v>653</v>
      </c>
      <c r="H416" s="181">
        <v>-1.6</v>
      </c>
      <c r="I416" s="182"/>
      <c r="L416" s="177"/>
      <c r="M416" s="183"/>
      <c r="N416" s="184"/>
      <c r="O416" s="184"/>
      <c r="P416" s="184"/>
      <c r="Q416" s="184"/>
      <c r="R416" s="184"/>
      <c r="S416" s="184"/>
      <c r="T416" s="185"/>
      <c r="AT416" s="179" t="s">
        <v>299</v>
      </c>
      <c r="AU416" s="179" t="s">
        <v>79</v>
      </c>
      <c r="AV416" s="11" t="s">
        <v>79</v>
      </c>
      <c r="AW416" s="11" t="s">
        <v>36</v>
      </c>
      <c r="AX416" s="11" t="s">
        <v>72</v>
      </c>
      <c r="AY416" s="179" t="s">
        <v>291</v>
      </c>
    </row>
    <row r="417" spans="2:51" s="11" customFormat="1" ht="13.5">
      <c r="B417" s="177"/>
      <c r="D417" s="178" t="s">
        <v>299</v>
      </c>
      <c r="E417" s="179" t="s">
        <v>3</v>
      </c>
      <c r="F417" s="180" t="s">
        <v>654</v>
      </c>
      <c r="H417" s="181">
        <v>-2.8</v>
      </c>
      <c r="I417" s="182"/>
      <c r="L417" s="177"/>
      <c r="M417" s="183"/>
      <c r="N417" s="184"/>
      <c r="O417" s="184"/>
      <c r="P417" s="184"/>
      <c r="Q417" s="184"/>
      <c r="R417" s="184"/>
      <c r="S417" s="184"/>
      <c r="T417" s="185"/>
      <c r="AT417" s="179" t="s">
        <v>299</v>
      </c>
      <c r="AU417" s="179" t="s">
        <v>79</v>
      </c>
      <c r="AV417" s="11" t="s">
        <v>79</v>
      </c>
      <c r="AW417" s="11" t="s">
        <v>36</v>
      </c>
      <c r="AX417" s="11" t="s">
        <v>72</v>
      </c>
      <c r="AY417" s="179" t="s">
        <v>291</v>
      </c>
    </row>
    <row r="418" spans="2:51" s="11" customFormat="1" ht="13.5">
      <c r="B418" s="177"/>
      <c r="D418" s="178" t="s">
        <v>299</v>
      </c>
      <c r="E418" s="179" t="s">
        <v>3</v>
      </c>
      <c r="F418" s="180" t="s">
        <v>655</v>
      </c>
      <c r="H418" s="181">
        <v>-28.8</v>
      </c>
      <c r="I418" s="182"/>
      <c r="L418" s="177"/>
      <c r="M418" s="183"/>
      <c r="N418" s="184"/>
      <c r="O418" s="184"/>
      <c r="P418" s="184"/>
      <c r="Q418" s="184"/>
      <c r="R418" s="184"/>
      <c r="S418" s="184"/>
      <c r="T418" s="185"/>
      <c r="AT418" s="179" t="s">
        <v>299</v>
      </c>
      <c r="AU418" s="179" t="s">
        <v>79</v>
      </c>
      <c r="AV418" s="11" t="s">
        <v>79</v>
      </c>
      <c r="AW418" s="11" t="s">
        <v>36</v>
      </c>
      <c r="AX418" s="11" t="s">
        <v>72</v>
      </c>
      <c r="AY418" s="179" t="s">
        <v>291</v>
      </c>
    </row>
    <row r="419" spans="2:51" s="11" customFormat="1" ht="13.5">
      <c r="B419" s="177"/>
      <c r="D419" s="178" t="s">
        <v>299</v>
      </c>
      <c r="E419" s="179" t="s">
        <v>3</v>
      </c>
      <c r="F419" s="180" t="s">
        <v>656</v>
      </c>
      <c r="H419" s="181">
        <v>-4.32</v>
      </c>
      <c r="I419" s="182"/>
      <c r="L419" s="177"/>
      <c r="M419" s="183"/>
      <c r="N419" s="184"/>
      <c r="O419" s="184"/>
      <c r="P419" s="184"/>
      <c r="Q419" s="184"/>
      <c r="R419" s="184"/>
      <c r="S419" s="184"/>
      <c r="T419" s="185"/>
      <c r="AT419" s="179" t="s">
        <v>299</v>
      </c>
      <c r="AU419" s="179" t="s">
        <v>79</v>
      </c>
      <c r="AV419" s="11" t="s">
        <v>79</v>
      </c>
      <c r="AW419" s="11" t="s">
        <v>36</v>
      </c>
      <c r="AX419" s="11" t="s">
        <v>72</v>
      </c>
      <c r="AY419" s="179" t="s">
        <v>291</v>
      </c>
    </row>
    <row r="420" spans="2:51" s="12" customFormat="1" ht="13.5">
      <c r="B420" s="186"/>
      <c r="D420" s="178" t="s">
        <v>299</v>
      </c>
      <c r="E420" s="195" t="s">
        <v>145</v>
      </c>
      <c r="F420" s="199" t="s">
        <v>301</v>
      </c>
      <c r="H420" s="200">
        <v>320.763</v>
      </c>
      <c r="I420" s="191"/>
      <c r="L420" s="186"/>
      <c r="M420" s="192"/>
      <c r="N420" s="193"/>
      <c r="O420" s="193"/>
      <c r="P420" s="193"/>
      <c r="Q420" s="193"/>
      <c r="R420" s="193"/>
      <c r="S420" s="193"/>
      <c r="T420" s="194"/>
      <c r="AT420" s="195" t="s">
        <v>299</v>
      </c>
      <c r="AU420" s="195" t="s">
        <v>79</v>
      </c>
      <c r="AV420" s="12" t="s">
        <v>82</v>
      </c>
      <c r="AW420" s="12" t="s">
        <v>36</v>
      </c>
      <c r="AX420" s="12" t="s">
        <v>72</v>
      </c>
      <c r="AY420" s="195" t="s">
        <v>291</v>
      </c>
    </row>
    <row r="421" spans="2:51" s="11" customFormat="1" ht="13.5">
      <c r="B421" s="177"/>
      <c r="D421" s="178" t="s">
        <v>299</v>
      </c>
      <c r="E421" s="179" t="s">
        <v>3</v>
      </c>
      <c r="F421" s="180" t="s">
        <v>657</v>
      </c>
      <c r="H421" s="181">
        <v>27.3</v>
      </c>
      <c r="I421" s="182"/>
      <c r="L421" s="177"/>
      <c r="M421" s="183"/>
      <c r="N421" s="184"/>
      <c r="O421" s="184"/>
      <c r="P421" s="184"/>
      <c r="Q421" s="184"/>
      <c r="R421" s="184"/>
      <c r="S421" s="184"/>
      <c r="T421" s="185"/>
      <c r="AT421" s="179" t="s">
        <v>299</v>
      </c>
      <c r="AU421" s="179" t="s">
        <v>79</v>
      </c>
      <c r="AV421" s="11" t="s">
        <v>79</v>
      </c>
      <c r="AW421" s="11" t="s">
        <v>36</v>
      </c>
      <c r="AX421" s="11" t="s">
        <v>72</v>
      </c>
      <c r="AY421" s="179" t="s">
        <v>291</v>
      </c>
    </row>
    <row r="422" spans="2:51" s="11" customFormat="1" ht="13.5">
      <c r="B422" s="177"/>
      <c r="D422" s="178" t="s">
        <v>299</v>
      </c>
      <c r="E422" s="179" t="s">
        <v>3</v>
      </c>
      <c r="F422" s="180" t="s">
        <v>658</v>
      </c>
      <c r="H422" s="181">
        <v>-13.625</v>
      </c>
      <c r="I422" s="182"/>
      <c r="L422" s="177"/>
      <c r="M422" s="183"/>
      <c r="N422" s="184"/>
      <c r="O422" s="184"/>
      <c r="P422" s="184"/>
      <c r="Q422" s="184"/>
      <c r="R422" s="184"/>
      <c r="S422" s="184"/>
      <c r="T422" s="185"/>
      <c r="AT422" s="179" t="s">
        <v>299</v>
      </c>
      <c r="AU422" s="179" t="s">
        <v>79</v>
      </c>
      <c r="AV422" s="11" t="s">
        <v>79</v>
      </c>
      <c r="AW422" s="11" t="s">
        <v>36</v>
      </c>
      <c r="AX422" s="11" t="s">
        <v>72</v>
      </c>
      <c r="AY422" s="179" t="s">
        <v>291</v>
      </c>
    </row>
    <row r="423" spans="2:51" s="12" customFormat="1" ht="13.5">
      <c r="B423" s="186"/>
      <c r="D423" s="178" t="s">
        <v>299</v>
      </c>
      <c r="E423" s="195" t="s">
        <v>148</v>
      </c>
      <c r="F423" s="199" t="s">
        <v>301</v>
      </c>
      <c r="H423" s="200">
        <v>13.675</v>
      </c>
      <c r="I423" s="191"/>
      <c r="L423" s="186"/>
      <c r="M423" s="192"/>
      <c r="N423" s="193"/>
      <c r="O423" s="193"/>
      <c r="P423" s="193"/>
      <c r="Q423" s="193"/>
      <c r="R423" s="193"/>
      <c r="S423" s="193"/>
      <c r="T423" s="194"/>
      <c r="AT423" s="195" t="s">
        <v>299</v>
      </c>
      <c r="AU423" s="195" t="s">
        <v>79</v>
      </c>
      <c r="AV423" s="12" t="s">
        <v>82</v>
      </c>
      <c r="AW423" s="12" t="s">
        <v>36</v>
      </c>
      <c r="AX423" s="12" t="s">
        <v>72</v>
      </c>
      <c r="AY423" s="195" t="s">
        <v>291</v>
      </c>
    </row>
    <row r="424" spans="2:51" s="13" customFormat="1" ht="13.5">
      <c r="B424" s="201"/>
      <c r="D424" s="187" t="s">
        <v>299</v>
      </c>
      <c r="E424" s="202" t="s">
        <v>3</v>
      </c>
      <c r="F424" s="203" t="s">
        <v>353</v>
      </c>
      <c r="H424" s="204">
        <v>334.438</v>
      </c>
      <c r="I424" s="205"/>
      <c r="L424" s="201"/>
      <c r="M424" s="206"/>
      <c r="N424" s="207"/>
      <c r="O424" s="207"/>
      <c r="P424" s="207"/>
      <c r="Q424" s="207"/>
      <c r="R424" s="207"/>
      <c r="S424" s="207"/>
      <c r="T424" s="208"/>
      <c r="AT424" s="209" t="s">
        <v>299</v>
      </c>
      <c r="AU424" s="209" t="s">
        <v>79</v>
      </c>
      <c r="AV424" s="13" t="s">
        <v>85</v>
      </c>
      <c r="AW424" s="13" t="s">
        <v>36</v>
      </c>
      <c r="AX424" s="13" t="s">
        <v>9</v>
      </c>
      <c r="AY424" s="209" t="s">
        <v>291</v>
      </c>
    </row>
    <row r="425" spans="2:65" s="1" customFormat="1" ht="22.5" customHeight="1">
      <c r="B425" s="164"/>
      <c r="C425" s="210" t="s">
        <v>659</v>
      </c>
      <c r="D425" s="210" t="s">
        <v>379</v>
      </c>
      <c r="E425" s="211" t="s">
        <v>660</v>
      </c>
      <c r="F425" s="212" t="s">
        <v>661</v>
      </c>
      <c r="G425" s="213" t="s">
        <v>412</v>
      </c>
      <c r="H425" s="214">
        <v>341.127</v>
      </c>
      <c r="I425" s="215"/>
      <c r="J425" s="216">
        <f>ROUND(I425*H425,0)</f>
        <v>0</v>
      </c>
      <c r="K425" s="212" t="s">
        <v>3</v>
      </c>
      <c r="L425" s="217"/>
      <c r="M425" s="218" t="s">
        <v>3</v>
      </c>
      <c r="N425" s="219" t="s">
        <v>43</v>
      </c>
      <c r="O425" s="35"/>
      <c r="P425" s="174">
        <f>O425*H425</f>
        <v>0</v>
      </c>
      <c r="Q425" s="174">
        <v>0.003</v>
      </c>
      <c r="R425" s="174">
        <f>Q425*H425</f>
        <v>1.023381</v>
      </c>
      <c r="S425" s="174">
        <v>0</v>
      </c>
      <c r="T425" s="175">
        <f>S425*H425</f>
        <v>0</v>
      </c>
      <c r="AR425" s="17" t="s">
        <v>97</v>
      </c>
      <c r="AT425" s="17" t="s">
        <v>379</v>
      </c>
      <c r="AU425" s="17" t="s">
        <v>79</v>
      </c>
      <c r="AY425" s="17" t="s">
        <v>291</v>
      </c>
      <c r="BE425" s="176">
        <f>IF(N425="základní",J425,0)</f>
        <v>0</v>
      </c>
      <c r="BF425" s="176">
        <f>IF(N425="snížená",J425,0)</f>
        <v>0</v>
      </c>
      <c r="BG425" s="176">
        <f>IF(N425="zákl. přenesená",J425,0)</f>
        <v>0</v>
      </c>
      <c r="BH425" s="176">
        <f>IF(N425="sníž. přenesená",J425,0)</f>
        <v>0</v>
      </c>
      <c r="BI425" s="176">
        <f>IF(N425="nulová",J425,0)</f>
        <v>0</v>
      </c>
      <c r="BJ425" s="17" t="s">
        <v>9</v>
      </c>
      <c r="BK425" s="176">
        <f>ROUND(I425*H425,0)</f>
        <v>0</v>
      </c>
      <c r="BL425" s="17" t="s">
        <v>85</v>
      </c>
      <c r="BM425" s="17" t="s">
        <v>662</v>
      </c>
    </row>
    <row r="426" spans="2:51" s="11" customFormat="1" ht="13.5">
      <c r="B426" s="177"/>
      <c r="D426" s="178" t="s">
        <v>299</v>
      </c>
      <c r="E426" s="179" t="s">
        <v>3</v>
      </c>
      <c r="F426" s="180" t="s">
        <v>663</v>
      </c>
      <c r="H426" s="181">
        <v>327.178</v>
      </c>
      <c r="I426" s="182"/>
      <c r="L426" s="177"/>
      <c r="M426" s="183"/>
      <c r="N426" s="184"/>
      <c r="O426" s="184"/>
      <c r="P426" s="184"/>
      <c r="Q426" s="184"/>
      <c r="R426" s="184"/>
      <c r="S426" s="184"/>
      <c r="T426" s="185"/>
      <c r="AT426" s="179" t="s">
        <v>299</v>
      </c>
      <c r="AU426" s="179" t="s">
        <v>79</v>
      </c>
      <c r="AV426" s="11" t="s">
        <v>79</v>
      </c>
      <c r="AW426" s="11" t="s">
        <v>36</v>
      </c>
      <c r="AX426" s="11" t="s">
        <v>72</v>
      </c>
      <c r="AY426" s="179" t="s">
        <v>291</v>
      </c>
    </row>
    <row r="427" spans="2:51" s="11" customFormat="1" ht="13.5">
      <c r="B427" s="177"/>
      <c r="D427" s="178" t="s">
        <v>299</v>
      </c>
      <c r="E427" s="179" t="s">
        <v>3</v>
      </c>
      <c r="F427" s="180" t="s">
        <v>664</v>
      </c>
      <c r="H427" s="181">
        <v>13.949</v>
      </c>
      <c r="I427" s="182"/>
      <c r="L427" s="177"/>
      <c r="M427" s="183"/>
      <c r="N427" s="184"/>
      <c r="O427" s="184"/>
      <c r="P427" s="184"/>
      <c r="Q427" s="184"/>
      <c r="R427" s="184"/>
      <c r="S427" s="184"/>
      <c r="T427" s="185"/>
      <c r="AT427" s="179" t="s">
        <v>299</v>
      </c>
      <c r="AU427" s="179" t="s">
        <v>79</v>
      </c>
      <c r="AV427" s="11" t="s">
        <v>79</v>
      </c>
      <c r="AW427" s="11" t="s">
        <v>36</v>
      </c>
      <c r="AX427" s="11" t="s">
        <v>72</v>
      </c>
      <c r="AY427" s="179" t="s">
        <v>291</v>
      </c>
    </row>
    <row r="428" spans="2:51" s="12" customFormat="1" ht="13.5">
      <c r="B428" s="186"/>
      <c r="D428" s="187" t="s">
        <v>299</v>
      </c>
      <c r="E428" s="188" t="s">
        <v>3</v>
      </c>
      <c r="F428" s="189" t="s">
        <v>301</v>
      </c>
      <c r="H428" s="190">
        <v>341.127</v>
      </c>
      <c r="I428" s="191"/>
      <c r="L428" s="186"/>
      <c r="M428" s="192"/>
      <c r="N428" s="193"/>
      <c r="O428" s="193"/>
      <c r="P428" s="193"/>
      <c r="Q428" s="193"/>
      <c r="R428" s="193"/>
      <c r="S428" s="193"/>
      <c r="T428" s="194"/>
      <c r="AT428" s="195" t="s">
        <v>299</v>
      </c>
      <c r="AU428" s="195" t="s">
        <v>79</v>
      </c>
      <c r="AV428" s="12" t="s">
        <v>82</v>
      </c>
      <c r="AW428" s="12" t="s">
        <v>36</v>
      </c>
      <c r="AX428" s="12" t="s">
        <v>9</v>
      </c>
      <c r="AY428" s="195" t="s">
        <v>291</v>
      </c>
    </row>
    <row r="429" spans="2:65" s="1" customFormat="1" ht="31.5" customHeight="1">
      <c r="B429" s="164"/>
      <c r="C429" s="165" t="s">
        <v>665</v>
      </c>
      <c r="D429" s="165" t="s">
        <v>293</v>
      </c>
      <c r="E429" s="166" t="s">
        <v>666</v>
      </c>
      <c r="F429" s="167" t="s">
        <v>667</v>
      </c>
      <c r="G429" s="168" t="s">
        <v>338</v>
      </c>
      <c r="H429" s="169">
        <v>148.52</v>
      </c>
      <c r="I429" s="170"/>
      <c r="J429" s="171">
        <f>ROUND(I429*H429,0)</f>
        <v>0</v>
      </c>
      <c r="K429" s="167" t="s">
        <v>297</v>
      </c>
      <c r="L429" s="34"/>
      <c r="M429" s="172" t="s">
        <v>3</v>
      </c>
      <c r="N429" s="173" t="s">
        <v>43</v>
      </c>
      <c r="O429" s="35"/>
      <c r="P429" s="174">
        <f>O429*H429</f>
        <v>0</v>
      </c>
      <c r="Q429" s="174">
        <v>0.0033115</v>
      </c>
      <c r="R429" s="174">
        <f>Q429*H429</f>
        <v>0.49182398000000005</v>
      </c>
      <c r="S429" s="174">
        <v>0</v>
      </c>
      <c r="T429" s="175">
        <f>S429*H429</f>
        <v>0</v>
      </c>
      <c r="AR429" s="17" t="s">
        <v>85</v>
      </c>
      <c r="AT429" s="17" t="s">
        <v>293</v>
      </c>
      <c r="AU429" s="17" t="s">
        <v>79</v>
      </c>
      <c r="AY429" s="17" t="s">
        <v>291</v>
      </c>
      <c r="BE429" s="176">
        <f>IF(N429="základní",J429,0)</f>
        <v>0</v>
      </c>
      <c r="BF429" s="176">
        <f>IF(N429="snížená",J429,0)</f>
        <v>0</v>
      </c>
      <c r="BG429" s="176">
        <f>IF(N429="zákl. přenesená",J429,0)</f>
        <v>0</v>
      </c>
      <c r="BH429" s="176">
        <f>IF(N429="sníž. přenesená",J429,0)</f>
        <v>0</v>
      </c>
      <c r="BI429" s="176">
        <f>IF(N429="nulová",J429,0)</f>
        <v>0</v>
      </c>
      <c r="BJ429" s="17" t="s">
        <v>9</v>
      </c>
      <c r="BK429" s="176">
        <f>ROUND(I429*H429,0)</f>
        <v>0</v>
      </c>
      <c r="BL429" s="17" t="s">
        <v>85</v>
      </c>
      <c r="BM429" s="17" t="s">
        <v>668</v>
      </c>
    </row>
    <row r="430" spans="2:51" s="11" customFormat="1" ht="13.5">
      <c r="B430" s="177"/>
      <c r="D430" s="178" t="s">
        <v>299</v>
      </c>
      <c r="E430" s="179" t="s">
        <v>3</v>
      </c>
      <c r="F430" s="180" t="s">
        <v>669</v>
      </c>
      <c r="H430" s="181">
        <v>12.4</v>
      </c>
      <c r="I430" s="182"/>
      <c r="L430" s="177"/>
      <c r="M430" s="183"/>
      <c r="N430" s="184"/>
      <c r="O430" s="184"/>
      <c r="P430" s="184"/>
      <c r="Q430" s="184"/>
      <c r="R430" s="184"/>
      <c r="S430" s="184"/>
      <c r="T430" s="185"/>
      <c r="AT430" s="179" t="s">
        <v>299</v>
      </c>
      <c r="AU430" s="179" t="s">
        <v>79</v>
      </c>
      <c r="AV430" s="11" t="s">
        <v>79</v>
      </c>
      <c r="AW430" s="11" t="s">
        <v>36</v>
      </c>
      <c r="AX430" s="11" t="s">
        <v>72</v>
      </c>
      <c r="AY430" s="179" t="s">
        <v>291</v>
      </c>
    </row>
    <row r="431" spans="2:51" s="11" customFormat="1" ht="13.5">
      <c r="B431" s="177"/>
      <c r="D431" s="178" t="s">
        <v>299</v>
      </c>
      <c r="E431" s="179" t="s">
        <v>3</v>
      </c>
      <c r="F431" s="180" t="s">
        <v>670</v>
      </c>
      <c r="H431" s="181">
        <v>17.52</v>
      </c>
      <c r="I431" s="182"/>
      <c r="L431" s="177"/>
      <c r="M431" s="183"/>
      <c r="N431" s="184"/>
      <c r="O431" s="184"/>
      <c r="P431" s="184"/>
      <c r="Q431" s="184"/>
      <c r="R431" s="184"/>
      <c r="S431" s="184"/>
      <c r="T431" s="185"/>
      <c r="AT431" s="179" t="s">
        <v>299</v>
      </c>
      <c r="AU431" s="179" t="s">
        <v>79</v>
      </c>
      <c r="AV431" s="11" t="s">
        <v>79</v>
      </c>
      <c r="AW431" s="11" t="s">
        <v>36</v>
      </c>
      <c r="AX431" s="11" t="s">
        <v>72</v>
      </c>
      <c r="AY431" s="179" t="s">
        <v>291</v>
      </c>
    </row>
    <row r="432" spans="2:51" s="11" customFormat="1" ht="13.5">
      <c r="B432" s="177"/>
      <c r="D432" s="178" t="s">
        <v>299</v>
      </c>
      <c r="E432" s="179" t="s">
        <v>3</v>
      </c>
      <c r="F432" s="180" t="s">
        <v>671</v>
      </c>
      <c r="H432" s="181">
        <v>18</v>
      </c>
      <c r="I432" s="182"/>
      <c r="L432" s="177"/>
      <c r="M432" s="183"/>
      <c r="N432" s="184"/>
      <c r="O432" s="184"/>
      <c r="P432" s="184"/>
      <c r="Q432" s="184"/>
      <c r="R432" s="184"/>
      <c r="S432" s="184"/>
      <c r="T432" s="185"/>
      <c r="AT432" s="179" t="s">
        <v>299</v>
      </c>
      <c r="AU432" s="179" t="s">
        <v>79</v>
      </c>
      <c r="AV432" s="11" t="s">
        <v>79</v>
      </c>
      <c r="AW432" s="11" t="s">
        <v>36</v>
      </c>
      <c r="AX432" s="11" t="s">
        <v>72</v>
      </c>
      <c r="AY432" s="179" t="s">
        <v>291</v>
      </c>
    </row>
    <row r="433" spans="2:51" s="11" customFormat="1" ht="13.5">
      <c r="B433" s="177"/>
      <c r="D433" s="178" t="s">
        <v>299</v>
      </c>
      <c r="E433" s="179" t="s">
        <v>3</v>
      </c>
      <c r="F433" s="180" t="s">
        <v>672</v>
      </c>
      <c r="H433" s="181">
        <v>10.4</v>
      </c>
      <c r="I433" s="182"/>
      <c r="L433" s="177"/>
      <c r="M433" s="183"/>
      <c r="N433" s="184"/>
      <c r="O433" s="184"/>
      <c r="P433" s="184"/>
      <c r="Q433" s="184"/>
      <c r="R433" s="184"/>
      <c r="S433" s="184"/>
      <c r="T433" s="185"/>
      <c r="AT433" s="179" t="s">
        <v>299</v>
      </c>
      <c r="AU433" s="179" t="s">
        <v>79</v>
      </c>
      <c r="AV433" s="11" t="s">
        <v>79</v>
      </c>
      <c r="AW433" s="11" t="s">
        <v>36</v>
      </c>
      <c r="AX433" s="11" t="s">
        <v>72</v>
      </c>
      <c r="AY433" s="179" t="s">
        <v>291</v>
      </c>
    </row>
    <row r="434" spans="2:51" s="11" customFormat="1" ht="13.5">
      <c r="B434" s="177"/>
      <c r="D434" s="178" t="s">
        <v>299</v>
      </c>
      <c r="E434" s="179" t="s">
        <v>3</v>
      </c>
      <c r="F434" s="180" t="s">
        <v>673</v>
      </c>
      <c r="H434" s="181">
        <v>4.8</v>
      </c>
      <c r="I434" s="182"/>
      <c r="L434" s="177"/>
      <c r="M434" s="183"/>
      <c r="N434" s="184"/>
      <c r="O434" s="184"/>
      <c r="P434" s="184"/>
      <c r="Q434" s="184"/>
      <c r="R434" s="184"/>
      <c r="S434" s="184"/>
      <c r="T434" s="185"/>
      <c r="AT434" s="179" t="s">
        <v>299</v>
      </c>
      <c r="AU434" s="179" t="s">
        <v>79</v>
      </c>
      <c r="AV434" s="11" t="s">
        <v>79</v>
      </c>
      <c r="AW434" s="11" t="s">
        <v>36</v>
      </c>
      <c r="AX434" s="11" t="s">
        <v>72</v>
      </c>
      <c r="AY434" s="179" t="s">
        <v>291</v>
      </c>
    </row>
    <row r="435" spans="2:51" s="11" customFormat="1" ht="13.5">
      <c r="B435" s="177"/>
      <c r="D435" s="178" t="s">
        <v>299</v>
      </c>
      <c r="E435" s="179" t="s">
        <v>3</v>
      </c>
      <c r="F435" s="180" t="s">
        <v>674</v>
      </c>
      <c r="H435" s="181">
        <v>5.2</v>
      </c>
      <c r="I435" s="182"/>
      <c r="L435" s="177"/>
      <c r="M435" s="183"/>
      <c r="N435" s="184"/>
      <c r="O435" s="184"/>
      <c r="P435" s="184"/>
      <c r="Q435" s="184"/>
      <c r="R435" s="184"/>
      <c r="S435" s="184"/>
      <c r="T435" s="185"/>
      <c r="AT435" s="179" t="s">
        <v>299</v>
      </c>
      <c r="AU435" s="179" t="s">
        <v>79</v>
      </c>
      <c r="AV435" s="11" t="s">
        <v>79</v>
      </c>
      <c r="AW435" s="11" t="s">
        <v>36</v>
      </c>
      <c r="AX435" s="11" t="s">
        <v>72</v>
      </c>
      <c r="AY435" s="179" t="s">
        <v>291</v>
      </c>
    </row>
    <row r="436" spans="2:51" s="11" customFormat="1" ht="13.5">
      <c r="B436" s="177"/>
      <c r="D436" s="178" t="s">
        <v>299</v>
      </c>
      <c r="E436" s="179" t="s">
        <v>3</v>
      </c>
      <c r="F436" s="180" t="s">
        <v>675</v>
      </c>
      <c r="H436" s="181">
        <v>6.8</v>
      </c>
      <c r="I436" s="182"/>
      <c r="L436" s="177"/>
      <c r="M436" s="183"/>
      <c r="N436" s="184"/>
      <c r="O436" s="184"/>
      <c r="P436" s="184"/>
      <c r="Q436" s="184"/>
      <c r="R436" s="184"/>
      <c r="S436" s="184"/>
      <c r="T436" s="185"/>
      <c r="AT436" s="179" t="s">
        <v>299</v>
      </c>
      <c r="AU436" s="179" t="s">
        <v>79</v>
      </c>
      <c r="AV436" s="11" t="s">
        <v>79</v>
      </c>
      <c r="AW436" s="11" t="s">
        <v>36</v>
      </c>
      <c r="AX436" s="11" t="s">
        <v>72</v>
      </c>
      <c r="AY436" s="179" t="s">
        <v>291</v>
      </c>
    </row>
    <row r="437" spans="2:51" s="11" customFormat="1" ht="13.5">
      <c r="B437" s="177"/>
      <c r="D437" s="178" t="s">
        <v>299</v>
      </c>
      <c r="E437" s="179" t="s">
        <v>3</v>
      </c>
      <c r="F437" s="180" t="s">
        <v>676</v>
      </c>
      <c r="H437" s="181">
        <v>64.8</v>
      </c>
      <c r="I437" s="182"/>
      <c r="L437" s="177"/>
      <c r="M437" s="183"/>
      <c r="N437" s="184"/>
      <c r="O437" s="184"/>
      <c r="P437" s="184"/>
      <c r="Q437" s="184"/>
      <c r="R437" s="184"/>
      <c r="S437" s="184"/>
      <c r="T437" s="185"/>
      <c r="AT437" s="179" t="s">
        <v>299</v>
      </c>
      <c r="AU437" s="179" t="s">
        <v>79</v>
      </c>
      <c r="AV437" s="11" t="s">
        <v>79</v>
      </c>
      <c r="AW437" s="11" t="s">
        <v>36</v>
      </c>
      <c r="AX437" s="11" t="s">
        <v>72</v>
      </c>
      <c r="AY437" s="179" t="s">
        <v>291</v>
      </c>
    </row>
    <row r="438" spans="2:51" s="11" customFormat="1" ht="13.5">
      <c r="B438" s="177"/>
      <c r="D438" s="178" t="s">
        <v>299</v>
      </c>
      <c r="E438" s="179" t="s">
        <v>3</v>
      </c>
      <c r="F438" s="180" t="s">
        <v>677</v>
      </c>
      <c r="H438" s="181">
        <v>8.6</v>
      </c>
      <c r="I438" s="182"/>
      <c r="L438" s="177"/>
      <c r="M438" s="183"/>
      <c r="N438" s="184"/>
      <c r="O438" s="184"/>
      <c r="P438" s="184"/>
      <c r="Q438" s="184"/>
      <c r="R438" s="184"/>
      <c r="S438" s="184"/>
      <c r="T438" s="185"/>
      <c r="AT438" s="179" t="s">
        <v>299</v>
      </c>
      <c r="AU438" s="179" t="s">
        <v>79</v>
      </c>
      <c r="AV438" s="11" t="s">
        <v>79</v>
      </c>
      <c r="AW438" s="11" t="s">
        <v>36</v>
      </c>
      <c r="AX438" s="11" t="s">
        <v>72</v>
      </c>
      <c r="AY438" s="179" t="s">
        <v>291</v>
      </c>
    </row>
    <row r="439" spans="2:51" s="12" customFormat="1" ht="13.5">
      <c r="B439" s="186"/>
      <c r="D439" s="187" t="s">
        <v>299</v>
      </c>
      <c r="E439" s="188" t="s">
        <v>151</v>
      </c>
      <c r="F439" s="189" t="s">
        <v>301</v>
      </c>
      <c r="H439" s="190">
        <v>148.52</v>
      </c>
      <c r="I439" s="191"/>
      <c r="L439" s="186"/>
      <c r="M439" s="192"/>
      <c r="N439" s="193"/>
      <c r="O439" s="193"/>
      <c r="P439" s="193"/>
      <c r="Q439" s="193"/>
      <c r="R439" s="193"/>
      <c r="S439" s="193"/>
      <c r="T439" s="194"/>
      <c r="AT439" s="195" t="s">
        <v>299</v>
      </c>
      <c r="AU439" s="195" t="s">
        <v>79</v>
      </c>
      <c r="AV439" s="12" t="s">
        <v>82</v>
      </c>
      <c r="AW439" s="12" t="s">
        <v>36</v>
      </c>
      <c r="AX439" s="12" t="s">
        <v>9</v>
      </c>
      <c r="AY439" s="195" t="s">
        <v>291</v>
      </c>
    </row>
    <row r="440" spans="2:65" s="1" customFormat="1" ht="22.5" customHeight="1">
      <c r="B440" s="164"/>
      <c r="C440" s="210" t="s">
        <v>678</v>
      </c>
      <c r="D440" s="210" t="s">
        <v>379</v>
      </c>
      <c r="E440" s="211" t="s">
        <v>679</v>
      </c>
      <c r="F440" s="212" t="s">
        <v>680</v>
      </c>
      <c r="G440" s="213" t="s">
        <v>412</v>
      </c>
      <c r="H440" s="214">
        <v>60.596</v>
      </c>
      <c r="I440" s="215"/>
      <c r="J440" s="216">
        <f>ROUND(I440*H440,0)</f>
        <v>0</v>
      </c>
      <c r="K440" s="212" t="s">
        <v>297</v>
      </c>
      <c r="L440" s="217"/>
      <c r="M440" s="218" t="s">
        <v>3</v>
      </c>
      <c r="N440" s="219" t="s">
        <v>43</v>
      </c>
      <c r="O440" s="35"/>
      <c r="P440" s="174">
        <f>O440*H440</f>
        <v>0</v>
      </c>
      <c r="Q440" s="174">
        <v>0.0006</v>
      </c>
      <c r="R440" s="174">
        <f>Q440*H440</f>
        <v>0.0363576</v>
      </c>
      <c r="S440" s="174">
        <v>0</v>
      </c>
      <c r="T440" s="175">
        <f>S440*H440</f>
        <v>0</v>
      </c>
      <c r="AR440" s="17" t="s">
        <v>97</v>
      </c>
      <c r="AT440" s="17" t="s">
        <v>379</v>
      </c>
      <c r="AU440" s="17" t="s">
        <v>79</v>
      </c>
      <c r="AY440" s="17" t="s">
        <v>291</v>
      </c>
      <c r="BE440" s="176">
        <f>IF(N440="základní",J440,0)</f>
        <v>0</v>
      </c>
      <c r="BF440" s="176">
        <f>IF(N440="snížená",J440,0)</f>
        <v>0</v>
      </c>
      <c r="BG440" s="176">
        <f>IF(N440="zákl. přenesená",J440,0)</f>
        <v>0</v>
      </c>
      <c r="BH440" s="176">
        <f>IF(N440="sníž. přenesená",J440,0)</f>
        <v>0</v>
      </c>
      <c r="BI440" s="176">
        <f>IF(N440="nulová",J440,0)</f>
        <v>0</v>
      </c>
      <c r="BJ440" s="17" t="s">
        <v>9</v>
      </c>
      <c r="BK440" s="176">
        <f>ROUND(I440*H440,0)</f>
        <v>0</v>
      </c>
      <c r="BL440" s="17" t="s">
        <v>85</v>
      </c>
      <c r="BM440" s="17" t="s">
        <v>681</v>
      </c>
    </row>
    <row r="441" spans="2:51" s="11" customFormat="1" ht="13.5">
      <c r="B441" s="177"/>
      <c r="D441" s="187" t="s">
        <v>299</v>
      </c>
      <c r="E441" s="196" t="s">
        <v>3</v>
      </c>
      <c r="F441" s="197" t="s">
        <v>682</v>
      </c>
      <c r="H441" s="198">
        <v>60.596</v>
      </c>
      <c r="I441" s="182"/>
      <c r="L441" s="177"/>
      <c r="M441" s="183"/>
      <c r="N441" s="184"/>
      <c r="O441" s="184"/>
      <c r="P441" s="184"/>
      <c r="Q441" s="184"/>
      <c r="R441" s="184"/>
      <c r="S441" s="184"/>
      <c r="T441" s="185"/>
      <c r="AT441" s="179" t="s">
        <v>299</v>
      </c>
      <c r="AU441" s="179" t="s">
        <v>79</v>
      </c>
      <c r="AV441" s="11" t="s">
        <v>79</v>
      </c>
      <c r="AW441" s="11" t="s">
        <v>36</v>
      </c>
      <c r="AX441" s="11" t="s">
        <v>9</v>
      </c>
      <c r="AY441" s="179" t="s">
        <v>291</v>
      </c>
    </row>
    <row r="442" spans="2:65" s="1" customFormat="1" ht="22.5" customHeight="1">
      <c r="B442" s="164"/>
      <c r="C442" s="165" t="s">
        <v>683</v>
      </c>
      <c r="D442" s="165" t="s">
        <v>293</v>
      </c>
      <c r="E442" s="166" t="s">
        <v>684</v>
      </c>
      <c r="F442" s="167" t="s">
        <v>685</v>
      </c>
      <c r="G442" s="168" t="s">
        <v>412</v>
      </c>
      <c r="H442" s="169">
        <v>13.675</v>
      </c>
      <c r="I442" s="170"/>
      <c r="J442" s="171">
        <f>ROUND(I442*H442,0)</f>
        <v>0</v>
      </c>
      <c r="K442" s="167" t="s">
        <v>297</v>
      </c>
      <c r="L442" s="34"/>
      <c r="M442" s="172" t="s">
        <v>3</v>
      </c>
      <c r="N442" s="173" t="s">
        <v>43</v>
      </c>
      <c r="O442" s="35"/>
      <c r="P442" s="174">
        <f>O442*H442</f>
        <v>0</v>
      </c>
      <c r="Q442" s="174">
        <v>0.003</v>
      </c>
      <c r="R442" s="174">
        <f>Q442*H442</f>
        <v>0.041025000000000006</v>
      </c>
      <c r="S442" s="174">
        <v>0</v>
      </c>
      <c r="T442" s="175">
        <f>S442*H442</f>
        <v>0</v>
      </c>
      <c r="AR442" s="17" t="s">
        <v>85</v>
      </c>
      <c r="AT442" s="17" t="s">
        <v>293</v>
      </c>
      <c r="AU442" s="17" t="s">
        <v>79</v>
      </c>
      <c r="AY442" s="17" t="s">
        <v>291</v>
      </c>
      <c r="BE442" s="176">
        <f>IF(N442="základní",J442,0)</f>
        <v>0</v>
      </c>
      <c r="BF442" s="176">
        <f>IF(N442="snížená",J442,0)</f>
        <v>0</v>
      </c>
      <c r="BG442" s="176">
        <f>IF(N442="zákl. přenesená",J442,0)</f>
        <v>0</v>
      </c>
      <c r="BH442" s="176">
        <f>IF(N442="sníž. přenesená",J442,0)</f>
        <v>0</v>
      </c>
      <c r="BI442" s="176">
        <f>IF(N442="nulová",J442,0)</f>
        <v>0</v>
      </c>
      <c r="BJ442" s="17" t="s">
        <v>9</v>
      </c>
      <c r="BK442" s="176">
        <f>ROUND(I442*H442,0)</f>
        <v>0</v>
      </c>
      <c r="BL442" s="17" t="s">
        <v>85</v>
      </c>
      <c r="BM442" s="17" t="s">
        <v>686</v>
      </c>
    </row>
    <row r="443" spans="2:51" s="11" customFormat="1" ht="13.5">
      <c r="B443" s="177"/>
      <c r="D443" s="187" t="s">
        <v>299</v>
      </c>
      <c r="E443" s="196" t="s">
        <v>3</v>
      </c>
      <c r="F443" s="197" t="s">
        <v>148</v>
      </c>
      <c r="H443" s="198">
        <v>13.675</v>
      </c>
      <c r="I443" s="182"/>
      <c r="L443" s="177"/>
      <c r="M443" s="183"/>
      <c r="N443" s="184"/>
      <c r="O443" s="184"/>
      <c r="P443" s="184"/>
      <c r="Q443" s="184"/>
      <c r="R443" s="184"/>
      <c r="S443" s="184"/>
      <c r="T443" s="185"/>
      <c r="AT443" s="179" t="s">
        <v>299</v>
      </c>
      <c r="AU443" s="179" t="s">
        <v>79</v>
      </c>
      <c r="AV443" s="11" t="s">
        <v>79</v>
      </c>
      <c r="AW443" s="11" t="s">
        <v>36</v>
      </c>
      <c r="AX443" s="11" t="s">
        <v>9</v>
      </c>
      <c r="AY443" s="179" t="s">
        <v>291</v>
      </c>
    </row>
    <row r="444" spans="2:65" s="1" customFormat="1" ht="22.5" customHeight="1">
      <c r="B444" s="164"/>
      <c r="C444" s="165" t="s">
        <v>687</v>
      </c>
      <c r="D444" s="165" t="s">
        <v>293</v>
      </c>
      <c r="E444" s="166" t="s">
        <v>688</v>
      </c>
      <c r="F444" s="167" t="s">
        <v>689</v>
      </c>
      <c r="G444" s="168" t="s">
        <v>338</v>
      </c>
      <c r="H444" s="169">
        <v>59.5</v>
      </c>
      <c r="I444" s="170"/>
      <c r="J444" s="171">
        <f>ROUND(I444*H444,0)</f>
        <v>0</v>
      </c>
      <c r="K444" s="167" t="s">
        <v>297</v>
      </c>
      <c r="L444" s="34"/>
      <c r="M444" s="172" t="s">
        <v>3</v>
      </c>
      <c r="N444" s="173" t="s">
        <v>43</v>
      </c>
      <c r="O444" s="35"/>
      <c r="P444" s="174">
        <f>O444*H444</f>
        <v>0</v>
      </c>
      <c r="Q444" s="174">
        <v>6E-05</v>
      </c>
      <c r="R444" s="174">
        <f>Q444*H444</f>
        <v>0.0035700000000000003</v>
      </c>
      <c r="S444" s="174">
        <v>0</v>
      </c>
      <c r="T444" s="175">
        <f>S444*H444</f>
        <v>0</v>
      </c>
      <c r="AR444" s="17" t="s">
        <v>85</v>
      </c>
      <c r="AT444" s="17" t="s">
        <v>293</v>
      </c>
      <c r="AU444" s="17" t="s">
        <v>79</v>
      </c>
      <c r="AY444" s="17" t="s">
        <v>291</v>
      </c>
      <c r="BE444" s="176">
        <f>IF(N444="základní",J444,0)</f>
        <v>0</v>
      </c>
      <c r="BF444" s="176">
        <f>IF(N444="snížená",J444,0)</f>
        <v>0</v>
      </c>
      <c r="BG444" s="176">
        <f>IF(N444="zákl. přenesená",J444,0)</f>
        <v>0</v>
      </c>
      <c r="BH444" s="176">
        <f>IF(N444="sníž. přenesená",J444,0)</f>
        <v>0</v>
      </c>
      <c r="BI444" s="176">
        <f>IF(N444="nulová",J444,0)</f>
        <v>0</v>
      </c>
      <c r="BJ444" s="17" t="s">
        <v>9</v>
      </c>
      <c r="BK444" s="176">
        <f>ROUND(I444*H444,0)</f>
        <v>0</v>
      </c>
      <c r="BL444" s="17" t="s">
        <v>85</v>
      </c>
      <c r="BM444" s="17" t="s">
        <v>690</v>
      </c>
    </row>
    <row r="445" spans="2:51" s="11" customFormat="1" ht="13.5">
      <c r="B445" s="177"/>
      <c r="D445" s="178" t="s">
        <v>299</v>
      </c>
      <c r="E445" s="179" t="s">
        <v>3</v>
      </c>
      <c r="F445" s="180" t="s">
        <v>691</v>
      </c>
      <c r="H445" s="181">
        <v>1.9</v>
      </c>
      <c r="I445" s="182"/>
      <c r="L445" s="177"/>
      <c r="M445" s="183"/>
      <c r="N445" s="184"/>
      <c r="O445" s="184"/>
      <c r="P445" s="184"/>
      <c r="Q445" s="184"/>
      <c r="R445" s="184"/>
      <c r="S445" s="184"/>
      <c r="T445" s="185"/>
      <c r="AT445" s="179" t="s">
        <v>299</v>
      </c>
      <c r="AU445" s="179" t="s">
        <v>79</v>
      </c>
      <c r="AV445" s="11" t="s">
        <v>79</v>
      </c>
      <c r="AW445" s="11" t="s">
        <v>36</v>
      </c>
      <c r="AX445" s="11" t="s">
        <v>72</v>
      </c>
      <c r="AY445" s="179" t="s">
        <v>291</v>
      </c>
    </row>
    <row r="446" spans="2:51" s="12" customFormat="1" ht="13.5">
      <c r="B446" s="186"/>
      <c r="D446" s="178" t="s">
        <v>299</v>
      </c>
      <c r="E446" s="195" t="s">
        <v>154</v>
      </c>
      <c r="F446" s="199" t="s">
        <v>301</v>
      </c>
      <c r="H446" s="200">
        <v>1.9</v>
      </c>
      <c r="I446" s="191"/>
      <c r="L446" s="186"/>
      <c r="M446" s="192"/>
      <c r="N446" s="193"/>
      <c r="O446" s="193"/>
      <c r="P446" s="193"/>
      <c r="Q446" s="193"/>
      <c r="R446" s="193"/>
      <c r="S446" s="193"/>
      <c r="T446" s="194"/>
      <c r="AT446" s="195" t="s">
        <v>299</v>
      </c>
      <c r="AU446" s="195" t="s">
        <v>79</v>
      </c>
      <c r="AV446" s="12" t="s">
        <v>82</v>
      </c>
      <c r="AW446" s="12" t="s">
        <v>36</v>
      </c>
      <c r="AX446" s="12" t="s">
        <v>72</v>
      </c>
      <c r="AY446" s="195" t="s">
        <v>291</v>
      </c>
    </row>
    <row r="447" spans="2:51" s="11" customFormat="1" ht="13.5">
      <c r="B447" s="177"/>
      <c r="D447" s="178" t="s">
        <v>299</v>
      </c>
      <c r="E447" s="179" t="s">
        <v>3</v>
      </c>
      <c r="F447" s="180" t="s">
        <v>692</v>
      </c>
      <c r="H447" s="181">
        <v>57.6</v>
      </c>
      <c r="I447" s="182"/>
      <c r="L447" s="177"/>
      <c r="M447" s="183"/>
      <c r="N447" s="184"/>
      <c r="O447" s="184"/>
      <c r="P447" s="184"/>
      <c r="Q447" s="184"/>
      <c r="R447" s="184"/>
      <c r="S447" s="184"/>
      <c r="T447" s="185"/>
      <c r="AT447" s="179" t="s">
        <v>299</v>
      </c>
      <c r="AU447" s="179" t="s">
        <v>79</v>
      </c>
      <c r="AV447" s="11" t="s">
        <v>79</v>
      </c>
      <c r="AW447" s="11" t="s">
        <v>36</v>
      </c>
      <c r="AX447" s="11" t="s">
        <v>72</v>
      </c>
      <c r="AY447" s="179" t="s">
        <v>291</v>
      </c>
    </row>
    <row r="448" spans="2:51" s="12" customFormat="1" ht="13.5">
      <c r="B448" s="186"/>
      <c r="D448" s="178" t="s">
        <v>299</v>
      </c>
      <c r="E448" s="195" t="s">
        <v>157</v>
      </c>
      <c r="F448" s="199" t="s">
        <v>301</v>
      </c>
      <c r="H448" s="200">
        <v>57.6</v>
      </c>
      <c r="I448" s="191"/>
      <c r="L448" s="186"/>
      <c r="M448" s="192"/>
      <c r="N448" s="193"/>
      <c r="O448" s="193"/>
      <c r="P448" s="193"/>
      <c r="Q448" s="193"/>
      <c r="R448" s="193"/>
      <c r="S448" s="193"/>
      <c r="T448" s="194"/>
      <c r="AT448" s="195" t="s">
        <v>299</v>
      </c>
      <c r="AU448" s="195" t="s">
        <v>79</v>
      </c>
      <c r="AV448" s="12" t="s">
        <v>82</v>
      </c>
      <c r="AW448" s="12" t="s">
        <v>36</v>
      </c>
      <c r="AX448" s="12" t="s">
        <v>72</v>
      </c>
      <c r="AY448" s="195" t="s">
        <v>291</v>
      </c>
    </row>
    <row r="449" spans="2:51" s="13" customFormat="1" ht="13.5">
      <c r="B449" s="201"/>
      <c r="D449" s="187" t="s">
        <v>299</v>
      </c>
      <c r="E449" s="202" t="s">
        <v>3</v>
      </c>
      <c r="F449" s="203" t="s">
        <v>353</v>
      </c>
      <c r="H449" s="204">
        <v>59.5</v>
      </c>
      <c r="I449" s="205"/>
      <c r="L449" s="201"/>
      <c r="M449" s="206"/>
      <c r="N449" s="207"/>
      <c r="O449" s="207"/>
      <c r="P449" s="207"/>
      <c r="Q449" s="207"/>
      <c r="R449" s="207"/>
      <c r="S449" s="207"/>
      <c r="T449" s="208"/>
      <c r="AT449" s="209" t="s">
        <v>299</v>
      </c>
      <c r="AU449" s="209" t="s">
        <v>79</v>
      </c>
      <c r="AV449" s="13" t="s">
        <v>85</v>
      </c>
      <c r="AW449" s="13" t="s">
        <v>36</v>
      </c>
      <c r="AX449" s="13" t="s">
        <v>9</v>
      </c>
      <c r="AY449" s="209" t="s">
        <v>291</v>
      </c>
    </row>
    <row r="450" spans="2:65" s="1" customFormat="1" ht="22.5" customHeight="1">
      <c r="B450" s="164"/>
      <c r="C450" s="210" t="s">
        <v>693</v>
      </c>
      <c r="D450" s="210" t="s">
        <v>379</v>
      </c>
      <c r="E450" s="211" t="s">
        <v>694</v>
      </c>
      <c r="F450" s="212" t="s">
        <v>695</v>
      </c>
      <c r="G450" s="213" t="s">
        <v>338</v>
      </c>
      <c r="H450" s="214">
        <v>1.995</v>
      </c>
      <c r="I450" s="215"/>
      <c r="J450" s="216">
        <f>ROUND(I450*H450,0)</f>
        <v>0</v>
      </c>
      <c r="K450" s="212" t="s">
        <v>297</v>
      </c>
      <c r="L450" s="217"/>
      <c r="M450" s="218" t="s">
        <v>3</v>
      </c>
      <c r="N450" s="219" t="s">
        <v>43</v>
      </c>
      <c r="O450" s="35"/>
      <c r="P450" s="174">
        <f>O450*H450</f>
        <v>0</v>
      </c>
      <c r="Q450" s="174">
        <v>0.00039</v>
      </c>
      <c r="R450" s="174">
        <f>Q450*H450</f>
        <v>0.0007780500000000001</v>
      </c>
      <c r="S450" s="174">
        <v>0</v>
      </c>
      <c r="T450" s="175">
        <f>S450*H450</f>
        <v>0</v>
      </c>
      <c r="AR450" s="17" t="s">
        <v>97</v>
      </c>
      <c r="AT450" s="17" t="s">
        <v>379</v>
      </c>
      <c r="AU450" s="17" t="s">
        <v>79</v>
      </c>
      <c r="AY450" s="17" t="s">
        <v>291</v>
      </c>
      <c r="BE450" s="176">
        <f>IF(N450="základní",J450,0)</f>
        <v>0</v>
      </c>
      <c r="BF450" s="176">
        <f>IF(N450="snížená",J450,0)</f>
        <v>0</v>
      </c>
      <c r="BG450" s="176">
        <f>IF(N450="zákl. přenesená",J450,0)</f>
        <v>0</v>
      </c>
      <c r="BH450" s="176">
        <f>IF(N450="sníž. přenesená",J450,0)</f>
        <v>0</v>
      </c>
      <c r="BI450" s="176">
        <f>IF(N450="nulová",J450,0)</f>
        <v>0</v>
      </c>
      <c r="BJ450" s="17" t="s">
        <v>9</v>
      </c>
      <c r="BK450" s="176">
        <f>ROUND(I450*H450,0)</f>
        <v>0</v>
      </c>
      <c r="BL450" s="17" t="s">
        <v>85</v>
      </c>
      <c r="BM450" s="17" t="s">
        <v>696</v>
      </c>
    </row>
    <row r="451" spans="2:51" s="11" customFormat="1" ht="13.5">
      <c r="B451" s="177"/>
      <c r="D451" s="187" t="s">
        <v>299</v>
      </c>
      <c r="E451" s="196" t="s">
        <v>3</v>
      </c>
      <c r="F451" s="197" t="s">
        <v>697</v>
      </c>
      <c r="H451" s="198">
        <v>1.995</v>
      </c>
      <c r="I451" s="182"/>
      <c r="L451" s="177"/>
      <c r="M451" s="183"/>
      <c r="N451" s="184"/>
      <c r="O451" s="184"/>
      <c r="P451" s="184"/>
      <c r="Q451" s="184"/>
      <c r="R451" s="184"/>
      <c r="S451" s="184"/>
      <c r="T451" s="185"/>
      <c r="AT451" s="179" t="s">
        <v>299</v>
      </c>
      <c r="AU451" s="179" t="s">
        <v>79</v>
      </c>
      <c r="AV451" s="11" t="s">
        <v>79</v>
      </c>
      <c r="AW451" s="11" t="s">
        <v>36</v>
      </c>
      <c r="AX451" s="11" t="s">
        <v>9</v>
      </c>
      <c r="AY451" s="179" t="s">
        <v>291</v>
      </c>
    </row>
    <row r="452" spans="2:65" s="1" customFormat="1" ht="22.5" customHeight="1">
      <c r="B452" s="164"/>
      <c r="C452" s="210" t="s">
        <v>698</v>
      </c>
      <c r="D452" s="210" t="s">
        <v>379</v>
      </c>
      <c r="E452" s="211" t="s">
        <v>699</v>
      </c>
      <c r="F452" s="212" t="s">
        <v>700</v>
      </c>
      <c r="G452" s="213" t="s">
        <v>338</v>
      </c>
      <c r="H452" s="214">
        <v>60.48</v>
      </c>
      <c r="I452" s="215"/>
      <c r="J452" s="216">
        <f>ROUND(I452*H452,0)</f>
        <v>0</v>
      </c>
      <c r="K452" s="212" t="s">
        <v>297</v>
      </c>
      <c r="L452" s="217"/>
      <c r="M452" s="218" t="s">
        <v>3</v>
      </c>
      <c r="N452" s="219" t="s">
        <v>43</v>
      </c>
      <c r="O452" s="35"/>
      <c r="P452" s="174">
        <f>O452*H452</f>
        <v>0</v>
      </c>
      <c r="Q452" s="174">
        <v>0.00044</v>
      </c>
      <c r="R452" s="174">
        <f>Q452*H452</f>
        <v>0.026611199999999998</v>
      </c>
      <c r="S452" s="174">
        <v>0</v>
      </c>
      <c r="T452" s="175">
        <f>S452*H452</f>
        <v>0</v>
      </c>
      <c r="AR452" s="17" t="s">
        <v>97</v>
      </c>
      <c r="AT452" s="17" t="s">
        <v>379</v>
      </c>
      <c r="AU452" s="17" t="s">
        <v>79</v>
      </c>
      <c r="AY452" s="17" t="s">
        <v>291</v>
      </c>
      <c r="BE452" s="176">
        <f>IF(N452="základní",J452,0)</f>
        <v>0</v>
      </c>
      <c r="BF452" s="176">
        <f>IF(N452="snížená",J452,0)</f>
        <v>0</v>
      </c>
      <c r="BG452" s="176">
        <f>IF(N452="zákl. přenesená",J452,0)</f>
        <v>0</v>
      </c>
      <c r="BH452" s="176">
        <f>IF(N452="sníž. přenesená",J452,0)</f>
        <v>0</v>
      </c>
      <c r="BI452" s="176">
        <f>IF(N452="nulová",J452,0)</f>
        <v>0</v>
      </c>
      <c r="BJ452" s="17" t="s">
        <v>9</v>
      </c>
      <c r="BK452" s="176">
        <f>ROUND(I452*H452,0)</f>
        <v>0</v>
      </c>
      <c r="BL452" s="17" t="s">
        <v>85</v>
      </c>
      <c r="BM452" s="17" t="s">
        <v>701</v>
      </c>
    </row>
    <row r="453" spans="2:51" s="11" customFormat="1" ht="13.5">
      <c r="B453" s="177"/>
      <c r="D453" s="187" t="s">
        <v>299</v>
      </c>
      <c r="E453" s="196" t="s">
        <v>3</v>
      </c>
      <c r="F453" s="197" t="s">
        <v>702</v>
      </c>
      <c r="H453" s="198">
        <v>60.48</v>
      </c>
      <c r="I453" s="182"/>
      <c r="L453" s="177"/>
      <c r="M453" s="183"/>
      <c r="N453" s="184"/>
      <c r="O453" s="184"/>
      <c r="P453" s="184"/>
      <c r="Q453" s="184"/>
      <c r="R453" s="184"/>
      <c r="S453" s="184"/>
      <c r="T453" s="185"/>
      <c r="AT453" s="179" t="s">
        <v>299</v>
      </c>
      <c r="AU453" s="179" t="s">
        <v>79</v>
      </c>
      <c r="AV453" s="11" t="s">
        <v>79</v>
      </c>
      <c r="AW453" s="11" t="s">
        <v>36</v>
      </c>
      <c r="AX453" s="11" t="s">
        <v>9</v>
      </c>
      <c r="AY453" s="179" t="s">
        <v>291</v>
      </c>
    </row>
    <row r="454" spans="2:65" s="1" customFormat="1" ht="22.5" customHeight="1">
      <c r="B454" s="164"/>
      <c r="C454" s="165" t="s">
        <v>703</v>
      </c>
      <c r="D454" s="165" t="s">
        <v>293</v>
      </c>
      <c r="E454" s="166" t="s">
        <v>704</v>
      </c>
      <c r="F454" s="167" t="s">
        <v>705</v>
      </c>
      <c r="G454" s="168" t="s">
        <v>338</v>
      </c>
      <c r="H454" s="169">
        <v>322.68</v>
      </c>
      <c r="I454" s="170"/>
      <c r="J454" s="171">
        <f>ROUND(I454*H454,0)</f>
        <v>0</v>
      </c>
      <c r="K454" s="167" t="s">
        <v>297</v>
      </c>
      <c r="L454" s="34"/>
      <c r="M454" s="172" t="s">
        <v>3</v>
      </c>
      <c r="N454" s="173" t="s">
        <v>43</v>
      </c>
      <c r="O454" s="35"/>
      <c r="P454" s="174">
        <f>O454*H454</f>
        <v>0</v>
      </c>
      <c r="Q454" s="174">
        <v>0.00025017</v>
      </c>
      <c r="R454" s="174">
        <f>Q454*H454</f>
        <v>0.0807248556</v>
      </c>
      <c r="S454" s="174">
        <v>0</v>
      </c>
      <c r="T454" s="175">
        <f>S454*H454</f>
        <v>0</v>
      </c>
      <c r="AR454" s="17" t="s">
        <v>85</v>
      </c>
      <c r="AT454" s="17" t="s">
        <v>293</v>
      </c>
      <c r="AU454" s="17" t="s">
        <v>79</v>
      </c>
      <c r="AY454" s="17" t="s">
        <v>291</v>
      </c>
      <c r="BE454" s="176">
        <f>IF(N454="základní",J454,0)</f>
        <v>0</v>
      </c>
      <c r="BF454" s="176">
        <f>IF(N454="snížená",J454,0)</f>
        <v>0</v>
      </c>
      <c r="BG454" s="176">
        <f>IF(N454="zákl. přenesená",J454,0)</f>
        <v>0</v>
      </c>
      <c r="BH454" s="176">
        <f>IF(N454="sníž. přenesená",J454,0)</f>
        <v>0</v>
      </c>
      <c r="BI454" s="176">
        <f>IF(N454="nulová",J454,0)</f>
        <v>0</v>
      </c>
      <c r="BJ454" s="17" t="s">
        <v>9</v>
      </c>
      <c r="BK454" s="176">
        <f>ROUND(I454*H454,0)</f>
        <v>0</v>
      </c>
      <c r="BL454" s="17" t="s">
        <v>85</v>
      </c>
      <c r="BM454" s="17" t="s">
        <v>706</v>
      </c>
    </row>
    <row r="455" spans="2:51" s="11" customFormat="1" ht="13.5">
      <c r="B455" s="177"/>
      <c r="D455" s="178" t="s">
        <v>299</v>
      </c>
      <c r="E455" s="179" t="s">
        <v>3</v>
      </c>
      <c r="F455" s="180" t="s">
        <v>707</v>
      </c>
      <c r="H455" s="181">
        <v>57.76</v>
      </c>
      <c r="I455" s="182"/>
      <c r="L455" s="177"/>
      <c r="M455" s="183"/>
      <c r="N455" s="184"/>
      <c r="O455" s="184"/>
      <c r="P455" s="184"/>
      <c r="Q455" s="184"/>
      <c r="R455" s="184"/>
      <c r="S455" s="184"/>
      <c r="T455" s="185"/>
      <c r="AT455" s="179" t="s">
        <v>299</v>
      </c>
      <c r="AU455" s="179" t="s">
        <v>79</v>
      </c>
      <c r="AV455" s="11" t="s">
        <v>79</v>
      </c>
      <c r="AW455" s="11" t="s">
        <v>36</v>
      </c>
      <c r="AX455" s="11" t="s">
        <v>72</v>
      </c>
      <c r="AY455" s="179" t="s">
        <v>291</v>
      </c>
    </row>
    <row r="456" spans="2:51" s="11" customFormat="1" ht="13.5">
      <c r="B456" s="177"/>
      <c r="D456" s="178" t="s">
        <v>299</v>
      </c>
      <c r="E456" s="179" t="s">
        <v>3</v>
      </c>
      <c r="F456" s="180" t="s">
        <v>708</v>
      </c>
      <c r="H456" s="181">
        <v>60.5</v>
      </c>
      <c r="I456" s="182"/>
      <c r="L456" s="177"/>
      <c r="M456" s="183"/>
      <c r="N456" s="184"/>
      <c r="O456" s="184"/>
      <c r="P456" s="184"/>
      <c r="Q456" s="184"/>
      <c r="R456" s="184"/>
      <c r="S456" s="184"/>
      <c r="T456" s="185"/>
      <c r="AT456" s="179" t="s">
        <v>299</v>
      </c>
      <c r="AU456" s="179" t="s">
        <v>79</v>
      </c>
      <c r="AV456" s="11" t="s">
        <v>79</v>
      </c>
      <c r="AW456" s="11" t="s">
        <v>36</v>
      </c>
      <c r="AX456" s="11" t="s">
        <v>72</v>
      </c>
      <c r="AY456" s="179" t="s">
        <v>291</v>
      </c>
    </row>
    <row r="457" spans="2:51" s="11" customFormat="1" ht="13.5">
      <c r="B457" s="177"/>
      <c r="D457" s="178" t="s">
        <v>299</v>
      </c>
      <c r="E457" s="179" t="s">
        <v>3</v>
      </c>
      <c r="F457" s="180" t="s">
        <v>709</v>
      </c>
      <c r="H457" s="181">
        <v>9.2</v>
      </c>
      <c r="I457" s="182"/>
      <c r="L457" s="177"/>
      <c r="M457" s="183"/>
      <c r="N457" s="184"/>
      <c r="O457" s="184"/>
      <c r="P457" s="184"/>
      <c r="Q457" s="184"/>
      <c r="R457" s="184"/>
      <c r="S457" s="184"/>
      <c r="T457" s="185"/>
      <c r="AT457" s="179" t="s">
        <v>299</v>
      </c>
      <c r="AU457" s="179" t="s">
        <v>79</v>
      </c>
      <c r="AV457" s="11" t="s">
        <v>79</v>
      </c>
      <c r="AW457" s="11" t="s">
        <v>36</v>
      </c>
      <c r="AX457" s="11" t="s">
        <v>72</v>
      </c>
      <c r="AY457" s="179" t="s">
        <v>291</v>
      </c>
    </row>
    <row r="458" spans="2:51" s="11" customFormat="1" ht="13.5">
      <c r="B458" s="177"/>
      <c r="D458" s="178" t="s">
        <v>299</v>
      </c>
      <c r="E458" s="179" t="s">
        <v>3</v>
      </c>
      <c r="F458" s="180" t="s">
        <v>710</v>
      </c>
      <c r="H458" s="181">
        <v>4.1</v>
      </c>
      <c r="I458" s="182"/>
      <c r="L458" s="177"/>
      <c r="M458" s="183"/>
      <c r="N458" s="184"/>
      <c r="O458" s="184"/>
      <c r="P458" s="184"/>
      <c r="Q458" s="184"/>
      <c r="R458" s="184"/>
      <c r="S458" s="184"/>
      <c r="T458" s="185"/>
      <c r="AT458" s="179" t="s">
        <v>299</v>
      </c>
      <c r="AU458" s="179" t="s">
        <v>79</v>
      </c>
      <c r="AV458" s="11" t="s">
        <v>79</v>
      </c>
      <c r="AW458" s="11" t="s">
        <v>36</v>
      </c>
      <c r="AX458" s="11" t="s">
        <v>72</v>
      </c>
      <c r="AY458" s="179" t="s">
        <v>291</v>
      </c>
    </row>
    <row r="459" spans="2:51" s="11" customFormat="1" ht="13.5">
      <c r="B459" s="177"/>
      <c r="D459" s="178" t="s">
        <v>299</v>
      </c>
      <c r="E459" s="179" t="s">
        <v>3</v>
      </c>
      <c r="F459" s="180" t="s">
        <v>711</v>
      </c>
      <c r="H459" s="181">
        <v>42.6</v>
      </c>
      <c r="I459" s="182"/>
      <c r="L459" s="177"/>
      <c r="M459" s="183"/>
      <c r="N459" s="184"/>
      <c r="O459" s="184"/>
      <c r="P459" s="184"/>
      <c r="Q459" s="184"/>
      <c r="R459" s="184"/>
      <c r="S459" s="184"/>
      <c r="T459" s="185"/>
      <c r="AT459" s="179" t="s">
        <v>299</v>
      </c>
      <c r="AU459" s="179" t="s">
        <v>79</v>
      </c>
      <c r="AV459" s="11" t="s">
        <v>79</v>
      </c>
      <c r="AW459" s="11" t="s">
        <v>36</v>
      </c>
      <c r="AX459" s="11" t="s">
        <v>72</v>
      </c>
      <c r="AY459" s="179" t="s">
        <v>291</v>
      </c>
    </row>
    <row r="460" spans="2:51" s="12" customFormat="1" ht="13.5">
      <c r="B460" s="186"/>
      <c r="D460" s="178" t="s">
        <v>299</v>
      </c>
      <c r="E460" s="195" t="s">
        <v>160</v>
      </c>
      <c r="F460" s="199" t="s">
        <v>712</v>
      </c>
      <c r="H460" s="200">
        <v>174.16</v>
      </c>
      <c r="I460" s="191"/>
      <c r="L460" s="186"/>
      <c r="M460" s="192"/>
      <c r="N460" s="193"/>
      <c r="O460" s="193"/>
      <c r="P460" s="193"/>
      <c r="Q460" s="193"/>
      <c r="R460" s="193"/>
      <c r="S460" s="193"/>
      <c r="T460" s="194"/>
      <c r="AT460" s="195" t="s">
        <v>299</v>
      </c>
      <c r="AU460" s="195" t="s">
        <v>79</v>
      </c>
      <c r="AV460" s="12" t="s">
        <v>82</v>
      </c>
      <c r="AW460" s="12" t="s">
        <v>36</v>
      </c>
      <c r="AX460" s="12" t="s">
        <v>72</v>
      </c>
      <c r="AY460" s="195" t="s">
        <v>291</v>
      </c>
    </row>
    <row r="461" spans="2:51" s="11" customFormat="1" ht="13.5">
      <c r="B461" s="177"/>
      <c r="D461" s="178" t="s">
        <v>299</v>
      </c>
      <c r="E461" s="179" t="s">
        <v>3</v>
      </c>
      <c r="F461" s="180" t="s">
        <v>713</v>
      </c>
      <c r="H461" s="181">
        <v>10.4</v>
      </c>
      <c r="I461" s="182"/>
      <c r="L461" s="177"/>
      <c r="M461" s="183"/>
      <c r="N461" s="184"/>
      <c r="O461" s="184"/>
      <c r="P461" s="184"/>
      <c r="Q461" s="184"/>
      <c r="R461" s="184"/>
      <c r="S461" s="184"/>
      <c r="T461" s="185"/>
      <c r="AT461" s="179" t="s">
        <v>299</v>
      </c>
      <c r="AU461" s="179" t="s">
        <v>79</v>
      </c>
      <c r="AV461" s="11" t="s">
        <v>79</v>
      </c>
      <c r="AW461" s="11" t="s">
        <v>36</v>
      </c>
      <c r="AX461" s="11" t="s">
        <v>72</v>
      </c>
      <c r="AY461" s="179" t="s">
        <v>291</v>
      </c>
    </row>
    <row r="462" spans="2:51" s="11" customFormat="1" ht="13.5">
      <c r="B462" s="177"/>
      <c r="D462" s="178" t="s">
        <v>299</v>
      </c>
      <c r="E462" s="179" t="s">
        <v>3</v>
      </c>
      <c r="F462" s="180" t="s">
        <v>714</v>
      </c>
      <c r="H462" s="181">
        <v>12.96</v>
      </c>
      <c r="I462" s="182"/>
      <c r="L462" s="177"/>
      <c r="M462" s="183"/>
      <c r="N462" s="184"/>
      <c r="O462" s="184"/>
      <c r="P462" s="184"/>
      <c r="Q462" s="184"/>
      <c r="R462" s="184"/>
      <c r="S462" s="184"/>
      <c r="T462" s="185"/>
      <c r="AT462" s="179" t="s">
        <v>299</v>
      </c>
      <c r="AU462" s="179" t="s">
        <v>79</v>
      </c>
      <c r="AV462" s="11" t="s">
        <v>79</v>
      </c>
      <c r="AW462" s="11" t="s">
        <v>36</v>
      </c>
      <c r="AX462" s="11" t="s">
        <v>72</v>
      </c>
      <c r="AY462" s="179" t="s">
        <v>291</v>
      </c>
    </row>
    <row r="463" spans="2:51" s="11" customFormat="1" ht="13.5">
      <c r="B463" s="177"/>
      <c r="D463" s="178" t="s">
        <v>299</v>
      </c>
      <c r="E463" s="179" t="s">
        <v>3</v>
      </c>
      <c r="F463" s="180" t="s">
        <v>715</v>
      </c>
      <c r="H463" s="181">
        <v>13.2</v>
      </c>
      <c r="I463" s="182"/>
      <c r="L463" s="177"/>
      <c r="M463" s="183"/>
      <c r="N463" s="184"/>
      <c r="O463" s="184"/>
      <c r="P463" s="184"/>
      <c r="Q463" s="184"/>
      <c r="R463" s="184"/>
      <c r="S463" s="184"/>
      <c r="T463" s="185"/>
      <c r="AT463" s="179" t="s">
        <v>299</v>
      </c>
      <c r="AU463" s="179" t="s">
        <v>79</v>
      </c>
      <c r="AV463" s="11" t="s">
        <v>79</v>
      </c>
      <c r="AW463" s="11" t="s">
        <v>36</v>
      </c>
      <c r="AX463" s="11" t="s">
        <v>72</v>
      </c>
      <c r="AY463" s="179" t="s">
        <v>291</v>
      </c>
    </row>
    <row r="464" spans="2:51" s="11" customFormat="1" ht="13.5">
      <c r="B464" s="177"/>
      <c r="D464" s="178" t="s">
        <v>299</v>
      </c>
      <c r="E464" s="179" t="s">
        <v>3</v>
      </c>
      <c r="F464" s="180" t="s">
        <v>716</v>
      </c>
      <c r="H464" s="181">
        <v>8</v>
      </c>
      <c r="I464" s="182"/>
      <c r="L464" s="177"/>
      <c r="M464" s="183"/>
      <c r="N464" s="184"/>
      <c r="O464" s="184"/>
      <c r="P464" s="184"/>
      <c r="Q464" s="184"/>
      <c r="R464" s="184"/>
      <c r="S464" s="184"/>
      <c r="T464" s="185"/>
      <c r="AT464" s="179" t="s">
        <v>299</v>
      </c>
      <c r="AU464" s="179" t="s">
        <v>79</v>
      </c>
      <c r="AV464" s="11" t="s">
        <v>79</v>
      </c>
      <c r="AW464" s="11" t="s">
        <v>36</v>
      </c>
      <c r="AX464" s="11" t="s">
        <v>72</v>
      </c>
      <c r="AY464" s="179" t="s">
        <v>291</v>
      </c>
    </row>
    <row r="465" spans="2:51" s="11" customFormat="1" ht="13.5">
      <c r="B465" s="177"/>
      <c r="D465" s="178" t="s">
        <v>299</v>
      </c>
      <c r="E465" s="179" t="s">
        <v>3</v>
      </c>
      <c r="F465" s="180" t="s">
        <v>717</v>
      </c>
      <c r="H465" s="181">
        <v>4</v>
      </c>
      <c r="I465" s="182"/>
      <c r="L465" s="177"/>
      <c r="M465" s="183"/>
      <c r="N465" s="184"/>
      <c r="O465" s="184"/>
      <c r="P465" s="184"/>
      <c r="Q465" s="184"/>
      <c r="R465" s="184"/>
      <c r="S465" s="184"/>
      <c r="T465" s="185"/>
      <c r="AT465" s="179" t="s">
        <v>299</v>
      </c>
      <c r="AU465" s="179" t="s">
        <v>79</v>
      </c>
      <c r="AV465" s="11" t="s">
        <v>79</v>
      </c>
      <c r="AW465" s="11" t="s">
        <v>36</v>
      </c>
      <c r="AX465" s="11" t="s">
        <v>72</v>
      </c>
      <c r="AY465" s="179" t="s">
        <v>291</v>
      </c>
    </row>
    <row r="466" spans="2:51" s="11" customFormat="1" ht="13.5">
      <c r="B466" s="177"/>
      <c r="D466" s="178" t="s">
        <v>299</v>
      </c>
      <c r="E466" s="179" t="s">
        <v>3</v>
      </c>
      <c r="F466" s="180" t="s">
        <v>718</v>
      </c>
      <c r="H466" s="181">
        <v>4.2</v>
      </c>
      <c r="I466" s="182"/>
      <c r="L466" s="177"/>
      <c r="M466" s="183"/>
      <c r="N466" s="184"/>
      <c r="O466" s="184"/>
      <c r="P466" s="184"/>
      <c r="Q466" s="184"/>
      <c r="R466" s="184"/>
      <c r="S466" s="184"/>
      <c r="T466" s="185"/>
      <c r="AT466" s="179" t="s">
        <v>299</v>
      </c>
      <c r="AU466" s="179" t="s">
        <v>79</v>
      </c>
      <c r="AV466" s="11" t="s">
        <v>79</v>
      </c>
      <c r="AW466" s="11" t="s">
        <v>36</v>
      </c>
      <c r="AX466" s="11" t="s">
        <v>72</v>
      </c>
      <c r="AY466" s="179" t="s">
        <v>291</v>
      </c>
    </row>
    <row r="467" spans="2:51" s="11" customFormat="1" ht="13.5">
      <c r="B467" s="177"/>
      <c r="D467" s="178" t="s">
        <v>299</v>
      </c>
      <c r="E467" s="179" t="s">
        <v>3</v>
      </c>
      <c r="F467" s="180" t="s">
        <v>719</v>
      </c>
      <c r="H467" s="181">
        <v>4.8</v>
      </c>
      <c r="I467" s="182"/>
      <c r="L467" s="177"/>
      <c r="M467" s="183"/>
      <c r="N467" s="184"/>
      <c r="O467" s="184"/>
      <c r="P467" s="184"/>
      <c r="Q467" s="184"/>
      <c r="R467" s="184"/>
      <c r="S467" s="184"/>
      <c r="T467" s="185"/>
      <c r="AT467" s="179" t="s">
        <v>299</v>
      </c>
      <c r="AU467" s="179" t="s">
        <v>79</v>
      </c>
      <c r="AV467" s="11" t="s">
        <v>79</v>
      </c>
      <c r="AW467" s="11" t="s">
        <v>36</v>
      </c>
      <c r="AX467" s="11" t="s">
        <v>72</v>
      </c>
      <c r="AY467" s="179" t="s">
        <v>291</v>
      </c>
    </row>
    <row r="468" spans="2:51" s="11" customFormat="1" ht="13.5">
      <c r="B468" s="177"/>
      <c r="D468" s="178" t="s">
        <v>299</v>
      </c>
      <c r="E468" s="179" t="s">
        <v>3</v>
      </c>
      <c r="F468" s="180" t="s">
        <v>720</v>
      </c>
      <c r="H468" s="181">
        <v>46.8</v>
      </c>
      <c r="I468" s="182"/>
      <c r="L468" s="177"/>
      <c r="M468" s="183"/>
      <c r="N468" s="184"/>
      <c r="O468" s="184"/>
      <c r="P468" s="184"/>
      <c r="Q468" s="184"/>
      <c r="R468" s="184"/>
      <c r="S468" s="184"/>
      <c r="T468" s="185"/>
      <c r="AT468" s="179" t="s">
        <v>299</v>
      </c>
      <c r="AU468" s="179" t="s">
        <v>79</v>
      </c>
      <c r="AV468" s="11" t="s">
        <v>79</v>
      </c>
      <c r="AW468" s="11" t="s">
        <v>36</v>
      </c>
      <c r="AX468" s="11" t="s">
        <v>72</v>
      </c>
      <c r="AY468" s="179" t="s">
        <v>291</v>
      </c>
    </row>
    <row r="469" spans="2:51" s="11" customFormat="1" ht="13.5">
      <c r="B469" s="177"/>
      <c r="D469" s="178" t="s">
        <v>299</v>
      </c>
      <c r="E469" s="179" t="s">
        <v>3</v>
      </c>
      <c r="F469" s="180" t="s">
        <v>721</v>
      </c>
      <c r="H469" s="181">
        <v>5.9</v>
      </c>
      <c r="I469" s="182"/>
      <c r="L469" s="177"/>
      <c r="M469" s="183"/>
      <c r="N469" s="184"/>
      <c r="O469" s="184"/>
      <c r="P469" s="184"/>
      <c r="Q469" s="184"/>
      <c r="R469" s="184"/>
      <c r="S469" s="184"/>
      <c r="T469" s="185"/>
      <c r="AT469" s="179" t="s">
        <v>299</v>
      </c>
      <c r="AU469" s="179" t="s">
        <v>79</v>
      </c>
      <c r="AV469" s="11" t="s">
        <v>79</v>
      </c>
      <c r="AW469" s="11" t="s">
        <v>36</v>
      </c>
      <c r="AX469" s="11" t="s">
        <v>72</v>
      </c>
      <c r="AY469" s="179" t="s">
        <v>291</v>
      </c>
    </row>
    <row r="470" spans="2:51" s="12" customFormat="1" ht="13.5">
      <c r="B470" s="186"/>
      <c r="D470" s="178" t="s">
        <v>299</v>
      </c>
      <c r="E470" s="195" t="s">
        <v>163</v>
      </c>
      <c r="F470" s="199" t="s">
        <v>722</v>
      </c>
      <c r="H470" s="200">
        <v>110.26</v>
      </c>
      <c r="I470" s="191"/>
      <c r="L470" s="186"/>
      <c r="M470" s="192"/>
      <c r="N470" s="193"/>
      <c r="O470" s="193"/>
      <c r="P470" s="193"/>
      <c r="Q470" s="193"/>
      <c r="R470" s="193"/>
      <c r="S470" s="193"/>
      <c r="T470" s="194"/>
      <c r="AT470" s="195" t="s">
        <v>299</v>
      </c>
      <c r="AU470" s="195" t="s">
        <v>79</v>
      </c>
      <c r="AV470" s="12" t="s">
        <v>82</v>
      </c>
      <c r="AW470" s="12" t="s">
        <v>36</v>
      </c>
      <c r="AX470" s="12" t="s">
        <v>72</v>
      </c>
      <c r="AY470" s="195" t="s">
        <v>291</v>
      </c>
    </row>
    <row r="471" spans="2:51" s="11" customFormat="1" ht="13.5">
      <c r="B471" s="177"/>
      <c r="D471" s="178" t="s">
        <v>299</v>
      </c>
      <c r="E471" s="179" t="s">
        <v>3</v>
      </c>
      <c r="F471" s="180" t="s">
        <v>723</v>
      </c>
      <c r="H471" s="181">
        <v>2</v>
      </c>
      <c r="I471" s="182"/>
      <c r="L471" s="177"/>
      <c r="M471" s="183"/>
      <c r="N471" s="184"/>
      <c r="O471" s="184"/>
      <c r="P471" s="184"/>
      <c r="Q471" s="184"/>
      <c r="R471" s="184"/>
      <c r="S471" s="184"/>
      <c r="T471" s="185"/>
      <c r="AT471" s="179" t="s">
        <v>299</v>
      </c>
      <c r="AU471" s="179" t="s">
        <v>79</v>
      </c>
      <c r="AV471" s="11" t="s">
        <v>79</v>
      </c>
      <c r="AW471" s="11" t="s">
        <v>36</v>
      </c>
      <c r="AX471" s="11" t="s">
        <v>72</v>
      </c>
      <c r="AY471" s="179" t="s">
        <v>291</v>
      </c>
    </row>
    <row r="472" spans="2:51" s="11" customFormat="1" ht="13.5">
      <c r="B472" s="177"/>
      <c r="D472" s="178" t="s">
        <v>299</v>
      </c>
      <c r="E472" s="179" t="s">
        <v>3</v>
      </c>
      <c r="F472" s="180" t="s">
        <v>724</v>
      </c>
      <c r="H472" s="181">
        <v>4.56</v>
      </c>
      <c r="I472" s="182"/>
      <c r="L472" s="177"/>
      <c r="M472" s="183"/>
      <c r="N472" s="184"/>
      <c r="O472" s="184"/>
      <c r="P472" s="184"/>
      <c r="Q472" s="184"/>
      <c r="R472" s="184"/>
      <c r="S472" s="184"/>
      <c r="T472" s="185"/>
      <c r="AT472" s="179" t="s">
        <v>299</v>
      </c>
      <c r="AU472" s="179" t="s">
        <v>79</v>
      </c>
      <c r="AV472" s="11" t="s">
        <v>79</v>
      </c>
      <c r="AW472" s="11" t="s">
        <v>36</v>
      </c>
      <c r="AX472" s="11" t="s">
        <v>72</v>
      </c>
      <c r="AY472" s="179" t="s">
        <v>291</v>
      </c>
    </row>
    <row r="473" spans="2:51" s="11" customFormat="1" ht="13.5">
      <c r="B473" s="177"/>
      <c r="D473" s="178" t="s">
        <v>299</v>
      </c>
      <c r="E473" s="179" t="s">
        <v>3</v>
      </c>
      <c r="F473" s="180" t="s">
        <v>725</v>
      </c>
      <c r="H473" s="181">
        <v>4.8</v>
      </c>
      <c r="I473" s="182"/>
      <c r="L473" s="177"/>
      <c r="M473" s="183"/>
      <c r="N473" s="184"/>
      <c r="O473" s="184"/>
      <c r="P473" s="184"/>
      <c r="Q473" s="184"/>
      <c r="R473" s="184"/>
      <c r="S473" s="184"/>
      <c r="T473" s="185"/>
      <c r="AT473" s="179" t="s">
        <v>299</v>
      </c>
      <c r="AU473" s="179" t="s">
        <v>79</v>
      </c>
      <c r="AV473" s="11" t="s">
        <v>79</v>
      </c>
      <c r="AW473" s="11" t="s">
        <v>36</v>
      </c>
      <c r="AX473" s="11" t="s">
        <v>72</v>
      </c>
      <c r="AY473" s="179" t="s">
        <v>291</v>
      </c>
    </row>
    <row r="474" spans="2:51" s="11" customFormat="1" ht="13.5">
      <c r="B474" s="177"/>
      <c r="D474" s="178" t="s">
        <v>299</v>
      </c>
      <c r="E474" s="179" t="s">
        <v>3</v>
      </c>
      <c r="F474" s="180" t="s">
        <v>726</v>
      </c>
      <c r="H474" s="181">
        <v>2.4</v>
      </c>
      <c r="I474" s="182"/>
      <c r="L474" s="177"/>
      <c r="M474" s="183"/>
      <c r="N474" s="184"/>
      <c r="O474" s="184"/>
      <c r="P474" s="184"/>
      <c r="Q474" s="184"/>
      <c r="R474" s="184"/>
      <c r="S474" s="184"/>
      <c r="T474" s="185"/>
      <c r="AT474" s="179" t="s">
        <v>299</v>
      </c>
      <c r="AU474" s="179" t="s">
        <v>79</v>
      </c>
      <c r="AV474" s="11" t="s">
        <v>79</v>
      </c>
      <c r="AW474" s="11" t="s">
        <v>36</v>
      </c>
      <c r="AX474" s="11" t="s">
        <v>72</v>
      </c>
      <c r="AY474" s="179" t="s">
        <v>291</v>
      </c>
    </row>
    <row r="475" spans="2:51" s="11" customFormat="1" ht="13.5">
      <c r="B475" s="177"/>
      <c r="D475" s="178" t="s">
        <v>299</v>
      </c>
      <c r="E475" s="179" t="s">
        <v>3</v>
      </c>
      <c r="F475" s="180" t="s">
        <v>727</v>
      </c>
      <c r="H475" s="181">
        <v>0.8</v>
      </c>
      <c r="I475" s="182"/>
      <c r="L475" s="177"/>
      <c r="M475" s="183"/>
      <c r="N475" s="184"/>
      <c r="O475" s="184"/>
      <c r="P475" s="184"/>
      <c r="Q475" s="184"/>
      <c r="R475" s="184"/>
      <c r="S475" s="184"/>
      <c r="T475" s="185"/>
      <c r="AT475" s="179" t="s">
        <v>299</v>
      </c>
      <c r="AU475" s="179" t="s">
        <v>79</v>
      </c>
      <c r="AV475" s="11" t="s">
        <v>79</v>
      </c>
      <c r="AW475" s="11" t="s">
        <v>36</v>
      </c>
      <c r="AX475" s="11" t="s">
        <v>72</v>
      </c>
      <c r="AY475" s="179" t="s">
        <v>291</v>
      </c>
    </row>
    <row r="476" spans="2:51" s="11" customFormat="1" ht="13.5">
      <c r="B476" s="177"/>
      <c r="D476" s="178" t="s">
        <v>299</v>
      </c>
      <c r="E476" s="179" t="s">
        <v>3</v>
      </c>
      <c r="F476" s="180" t="s">
        <v>728</v>
      </c>
      <c r="H476" s="181">
        <v>1</v>
      </c>
      <c r="I476" s="182"/>
      <c r="L476" s="177"/>
      <c r="M476" s="183"/>
      <c r="N476" s="184"/>
      <c r="O476" s="184"/>
      <c r="P476" s="184"/>
      <c r="Q476" s="184"/>
      <c r="R476" s="184"/>
      <c r="S476" s="184"/>
      <c r="T476" s="185"/>
      <c r="AT476" s="179" t="s">
        <v>299</v>
      </c>
      <c r="AU476" s="179" t="s">
        <v>79</v>
      </c>
      <c r="AV476" s="11" t="s">
        <v>79</v>
      </c>
      <c r="AW476" s="11" t="s">
        <v>36</v>
      </c>
      <c r="AX476" s="11" t="s">
        <v>72</v>
      </c>
      <c r="AY476" s="179" t="s">
        <v>291</v>
      </c>
    </row>
    <row r="477" spans="2:51" s="11" customFormat="1" ht="13.5">
      <c r="B477" s="177"/>
      <c r="D477" s="178" t="s">
        <v>299</v>
      </c>
      <c r="E477" s="179" t="s">
        <v>3</v>
      </c>
      <c r="F477" s="180" t="s">
        <v>729</v>
      </c>
      <c r="H477" s="181">
        <v>2</v>
      </c>
      <c r="I477" s="182"/>
      <c r="L477" s="177"/>
      <c r="M477" s="183"/>
      <c r="N477" s="184"/>
      <c r="O477" s="184"/>
      <c r="P477" s="184"/>
      <c r="Q477" s="184"/>
      <c r="R477" s="184"/>
      <c r="S477" s="184"/>
      <c r="T477" s="185"/>
      <c r="AT477" s="179" t="s">
        <v>299</v>
      </c>
      <c r="AU477" s="179" t="s">
        <v>79</v>
      </c>
      <c r="AV477" s="11" t="s">
        <v>79</v>
      </c>
      <c r="AW477" s="11" t="s">
        <v>36</v>
      </c>
      <c r="AX477" s="11" t="s">
        <v>72</v>
      </c>
      <c r="AY477" s="179" t="s">
        <v>291</v>
      </c>
    </row>
    <row r="478" spans="2:51" s="11" customFormat="1" ht="13.5">
      <c r="B478" s="177"/>
      <c r="D478" s="178" t="s">
        <v>299</v>
      </c>
      <c r="E478" s="179" t="s">
        <v>3</v>
      </c>
      <c r="F478" s="180" t="s">
        <v>730</v>
      </c>
      <c r="H478" s="181">
        <v>18</v>
      </c>
      <c r="I478" s="182"/>
      <c r="L478" s="177"/>
      <c r="M478" s="183"/>
      <c r="N478" s="184"/>
      <c r="O478" s="184"/>
      <c r="P478" s="184"/>
      <c r="Q478" s="184"/>
      <c r="R478" s="184"/>
      <c r="S478" s="184"/>
      <c r="T478" s="185"/>
      <c r="AT478" s="179" t="s">
        <v>299</v>
      </c>
      <c r="AU478" s="179" t="s">
        <v>79</v>
      </c>
      <c r="AV478" s="11" t="s">
        <v>79</v>
      </c>
      <c r="AW478" s="11" t="s">
        <v>36</v>
      </c>
      <c r="AX478" s="11" t="s">
        <v>72</v>
      </c>
      <c r="AY478" s="179" t="s">
        <v>291</v>
      </c>
    </row>
    <row r="479" spans="2:51" s="11" customFormat="1" ht="13.5">
      <c r="B479" s="177"/>
      <c r="D479" s="178" t="s">
        <v>299</v>
      </c>
      <c r="E479" s="179" t="s">
        <v>3</v>
      </c>
      <c r="F479" s="180" t="s">
        <v>731</v>
      </c>
      <c r="H479" s="181">
        <v>2.7</v>
      </c>
      <c r="I479" s="182"/>
      <c r="L479" s="177"/>
      <c r="M479" s="183"/>
      <c r="N479" s="184"/>
      <c r="O479" s="184"/>
      <c r="P479" s="184"/>
      <c r="Q479" s="184"/>
      <c r="R479" s="184"/>
      <c r="S479" s="184"/>
      <c r="T479" s="185"/>
      <c r="AT479" s="179" t="s">
        <v>299</v>
      </c>
      <c r="AU479" s="179" t="s">
        <v>79</v>
      </c>
      <c r="AV479" s="11" t="s">
        <v>79</v>
      </c>
      <c r="AW479" s="11" t="s">
        <v>36</v>
      </c>
      <c r="AX479" s="11" t="s">
        <v>72</v>
      </c>
      <c r="AY479" s="179" t="s">
        <v>291</v>
      </c>
    </row>
    <row r="480" spans="2:51" s="12" customFormat="1" ht="13.5">
      <c r="B480" s="186"/>
      <c r="D480" s="178" t="s">
        <v>299</v>
      </c>
      <c r="E480" s="195" t="s">
        <v>169</v>
      </c>
      <c r="F480" s="199" t="s">
        <v>732</v>
      </c>
      <c r="H480" s="200">
        <v>38.26</v>
      </c>
      <c r="I480" s="191"/>
      <c r="L480" s="186"/>
      <c r="M480" s="192"/>
      <c r="N480" s="193"/>
      <c r="O480" s="193"/>
      <c r="P480" s="193"/>
      <c r="Q480" s="193"/>
      <c r="R480" s="193"/>
      <c r="S480" s="193"/>
      <c r="T480" s="194"/>
      <c r="AT480" s="195" t="s">
        <v>299</v>
      </c>
      <c r="AU480" s="195" t="s">
        <v>79</v>
      </c>
      <c r="AV480" s="12" t="s">
        <v>82</v>
      </c>
      <c r="AW480" s="12" t="s">
        <v>36</v>
      </c>
      <c r="AX480" s="12" t="s">
        <v>72</v>
      </c>
      <c r="AY480" s="195" t="s">
        <v>291</v>
      </c>
    </row>
    <row r="481" spans="2:51" s="13" customFormat="1" ht="13.5">
      <c r="B481" s="201"/>
      <c r="D481" s="187" t="s">
        <v>299</v>
      </c>
      <c r="E481" s="202" t="s">
        <v>3</v>
      </c>
      <c r="F481" s="203" t="s">
        <v>353</v>
      </c>
      <c r="H481" s="204">
        <v>322.68</v>
      </c>
      <c r="I481" s="205"/>
      <c r="L481" s="201"/>
      <c r="M481" s="206"/>
      <c r="N481" s="207"/>
      <c r="O481" s="207"/>
      <c r="P481" s="207"/>
      <c r="Q481" s="207"/>
      <c r="R481" s="207"/>
      <c r="S481" s="207"/>
      <c r="T481" s="208"/>
      <c r="AT481" s="209" t="s">
        <v>299</v>
      </c>
      <c r="AU481" s="209" t="s">
        <v>79</v>
      </c>
      <c r="AV481" s="13" t="s">
        <v>85</v>
      </c>
      <c r="AW481" s="13" t="s">
        <v>36</v>
      </c>
      <c r="AX481" s="13" t="s">
        <v>9</v>
      </c>
      <c r="AY481" s="209" t="s">
        <v>291</v>
      </c>
    </row>
    <row r="482" spans="2:65" s="1" customFormat="1" ht="22.5" customHeight="1">
      <c r="B482" s="164"/>
      <c r="C482" s="210" t="s">
        <v>733</v>
      </c>
      <c r="D482" s="210" t="s">
        <v>379</v>
      </c>
      <c r="E482" s="211" t="s">
        <v>734</v>
      </c>
      <c r="F482" s="212" t="s">
        <v>735</v>
      </c>
      <c r="G482" s="213" t="s">
        <v>338</v>
      </c>
      <c r="H482" s="214">
        <v>182.868</v>
      </c>
      <c r="I482" s="215"/>
      <c r="J482" s="216">
        <f>ROUND(I482*H482,0)</f>
        <v>0</v>
      </c>
      <c r="K482" s="212" t="s">
        <v>297</v>
      </c>
      <c r="L482" s="217"/>
      <c r="M482" s="218" t="s">
        <v>3</v>
      </c>
      <c r="N482" s="219" t="s">
        <v>43</v>
      </c>
      <c r="O482" s="35"/>
      <c r="P482" s="174">
        <f>O482*H482</f>
        <v>0</v>
      </c>
      <c r="Q482" s="174">
        <v>3E-05</v>
      </c>
      <c r="R482" s="174">
        <f>Q482*H482</f>
        <v>0.00548604</v>
      </c>
      <c r="S482" s="174">
        <v>0</v>
      </c>
      <c r="T482" s="175">
        <f>S482*H482</f>
        <v>0</v>
      </c>
      <c r="AR482" s="17" t="s">
        <v>97</v>
      </c>
      <c r="AT482" s="17" t="s">
        <v>379</v>
      </c>
      <c r="AU482" s="17" t="s">
        <v>79</v>
      </c>
      <c r="AY482" s="17" t="s">
        <v>291</v>
      </c>
      <c r="BE482" s="176">
        <f>IF(N482="základní",J482,0)</f>
        <v>0</v>
      </c>
      <c r="BF482" s="176">
        <f>IF(N482="snížená",J482,0)</f>
        <v>0</v>
      </c>
      <c r="BG482" s="176">
        <f>IF(N482="zákl. přenesená",J482,0)</f>
        <v>0</v>
      </c>
      <c r="BH482" s="176">
        <f>IF(N482="sníž. přenesená",J482,0)</f>
        <v>0</v>
      </c>
      <c r="BI482" s="176">
        <f>IF(N482="nulová",J482,0)</f>
        <v>0</v>
      </c>
      <c r="BJ482" s="17" t="s">
        <v>9</v>
      </c>
      <c r="BK482" s="176">
        <f>ROUND(I482*H482,0)</f>
        <v>0</v>
      </c>
      <c r="BL482" s="17" t="s">
        <v>85</v>
      </c>
      <c r="BM482" s="17" t="s">
        <v>736</v>
      </c>
    </row>
    <row r="483" spans="2:51" s="11" customFormat="1" ht="13.5">
      <c r="B483" s="177"/>
      <c r="D483" s="187" t="s">
        <v>299</v>
      </c>
      <c r="E483" s="196" t="s">
        <v>3</v>
      </c>
      <c r="F483" s="197" t="s">
        <v>737</v>
      </c>
      <c r="H483" s="198">
        <v>182.868</v>
      </c>
      <c r="I483" s="182"/>
      <c r="L483" s="177"/>
      <c r="M483" s="183"/>
      <c r="N483" s="184"/>
      <c r="O483" s="184"/>
      <c r="P483" s="184"/>
      <c r="Q483" s="184"/>
      <c r="R483" s="184"/>
      <c r="S483" s="184"/>
      <c r="T483" s="185"/>
      <c r="AT483" s="179" t="s">
        <v>299</v>
      </c>
      <c r="AU483" s="179" t="s">
        <v>79</v>
      </c>
      <c r="AV483" s="11" t="s">
        <v>79</v>
      </c>
      <c r="AW483" s="11" t="s">
        <v>36</v>
      </c>
      <c r="AX483" s="11" t="s">
        <v>9</v>
      </c>
      <c r="AY483" s="179" t="s">
        <v>291</v>
      </c>
    </row>
    <row r="484" spans="2:65" s="1" customFormat="1" ht="22.5" customHeight="1">
      <c r="B484" s="164"/>
      <c r="C484" s="210" t="s">
        <v>738</v>
      </c>
      <c r="D484" s="210" t="s">
        <v>379</v>
      </c>
      <c r="E484" s="211" t="s">
        <v>739</v>
      </c>
      <c r="F484" s="212" t="s">
        <v>740</v>
      </c>
      <c r="G484" s="213" t="s">
        <v>338</v>
      </c>
      <c r="H484" s="214">
        <v>115.773</v>
      </c>
      <c r="I484" s="215"/>
      <c r="J484" s="216">
        <f>ROUND(I484*H484,0)</f>
        <v>0</v>
      </c>
      <c r="K484" s="212" t="s">
        <v>297</v>
      </c>
      <c r="L484" s="217"/>
      <c r="M484" s="218" t="s">
        <v>3</v>
      </c>
      <c r="N484" s="219" t="s">
        <v>43</v>
      </c>
      <c r="O484" s="35"/>
      <c r="P484" s="174">
        <f>O484*H484</f>
        <v>0</v>
      </c>
      <c r="Q484" s="174">
        <v>4E-05</v>
      </c>
      <c r="R484" s="174">
        <f>Q484*H484</f>
        <v>0.00463092</v>
      </c>
      <c r="S484" s="174">
        <v>0</v>
      </c>
      <c r="T484" s="175">
        <f>S484*H484</f>
        <v>0</v>
      </c>
      <c r="AR484" s="17" t="s">
        <v>97</v>
      </c>
      <c r="AT484" s="17" t="s">
        <v>379</v>
      </c>
      <c r="AU484" s="17" t="s">
        <v>79</v>
      </c>
      <c r="AY484" s="17" t="s">
        <v>291</v>
      </c>
      <c r="BE484" s="176">
        <f>IF(N484="základní",J484,0)</f>
        <v>0</v>
      </c>
      <c r="BF484" s="176">
        <f>IF(N484="snížená",J484,0)</f>
        <v>0</v>
      </c>
      <c r="BG484" s="176">
        <f>IF(N484="zákl. přenesená",J484,0)</f>
        <v>0</v>
      </c>
      <c r="BH484" s="176">
        <f>IF(N484="sníž. přenesená",J484,0)</f>
        <v>0</v>
      </c>
      <c r="BI484" s="176">
        <f>IF(N484="nulová",J484,0)</f>
        <v>0</v>
      </c>
      <c r="BJ484" s="17" t="s">
        <v>9</v>
      </c>
      <c r="BK484" s="176">
        <f>ROUND(I484*H484,0)</f>
        <v>0</v>
      </c>
      <c r="BL484" s="17" t="s">
        <v>85</v>
      </c>
      <c r="BM484" s="17" t="s">
        <v>741</v>
      </c>
    </row>
    <row r="485" spans="2:51" s="11" customFormat="1" ht="13.5">
      <c r="B485" s="177"/>
      <c r="D485" s="187" t="s">
        <v>299</v>
      </c>
      <c r="E485" s="196" t="s">
        <v>3</v>
      </c>
      <c r="F485" s="197" t="s">
        <v>742</v>
      </c>
      <c r="H485" s="198">
        <v>115.773</v>
      </c>
      <c r="I485" s="182"/>
      <c r="L485" s="177"/>
      <c r="M485" s="183"/>
      <c r="N485" s="184"/>
      <c r="O485" s="184"/>
      <c r="P485" s="184"/>
      <c r="Q485" s="184"/>
      <c r="R485" s="184"/>
      <c r="S485" s="184"/>
      <c r="T485" s="185"/>
      <c r="AT485" s="179" t="s">
        <v>299</v>
      </c>
      <c r="AU485" s="179" t="s">
        <v>79</v>
      </c>
      <c r="AV485" s="11" t="s">
        <v>79</v>
      </c>
      <c r="AW485" s="11" t="s">
        <v>36</v>
      </c>
      <c r="AX485" s="11" t="s">
        <v>9</v>
      </c>
      <c r="AY485" s="179" t="s">
        <v>291</v>
      </c>
    </row>
    <row r="486" spans="2:65" s="1" customFormat="1" ht="22.5" customHeight="1">
      <c r="B486" s="164"/>
      <c r="C486" s="210" t="s">
        <v>743</v>
      </c>
      <c r="D486" s="210" t="s">
        <v>379</v>
      </c>
      <c r="E486" s="211" t="s">
        <v>744</v>
      </c>
      <c r="F486" s="212" t="s">
        <v>745</v>
      </c>
      <c r="G486" s="213" t="s">
        <v>338</v>
      </c>
      <c r="H486" s="214">
        <v>40.173</v>
      </c>
      <c r="I486" s="215"/>
      <c r="J486" s="216">
        <f>ROUND(I486*H486,0)</f>
        <v>0</v>
      </c>
      <c r="K486" s="212" t="s">
        <v>297</v>
      </c>
      <c r="L486" s="217"/>
      <c r="M486" s="218" t="s">
        <v>3</v>
      </c>
      <c r="N486" s="219" t="s">
        <v>43</v>
      </c>
      <c r="O486" s="35"/>
      <c r="P486" s="174">
        <f>O486*H486</f>
        <v>0</v>
      </c>
      <c r="Q486" s="174">
        <v>0.0002</v>
      </c>
      <c r="R486" s="174">
        <f>Q486*H486</f>
        <v>0.008034600000000001</v>
      </c>
      <c r="S486" s="174">
        <v>0</v>
      </c>
      <c r="T486" s="175">
        <f>S486*H486</f>
        <v>0</v>
      </c>
      <c r="AR486" s="17" t="s">
        <v>97</v>
      </c>
      <c r="AT486" s="17" t="s">
        <v>379</v>
      </c>
      <c r="AU486" s="17" t="s">
        <v>79</v>
      </c>
      <c r="AY486" s="17" t="s">
        <v>291</v>
      </c>
      <c r="BE486" s="176">
        <f>IF(N486="základní",J486,0)</f>
        <v>0</v>
      </c>
      <c r="BF486" s="176">
        <f>IF(N486="snížená",J486,0)</f>
        <v>0</v>
      </c>
      <c r="BG486" s="176">
        <f>IF(N486="zákl. přenesená",J486,0)</f>
        <v>0</v>
      </c>
      <c r="BH486" s="176">
        <f>IF(N486="sníž. přenesená",J486,0)</f>
        <v>0</v>
      </c>
      <c r="BI486" s="176">
        <f>IF(N486="nulová",J486,0)</f>
        <v>0</v>
      </c>
      <c r="BJ486" s="17" t="s">
        <v>9</v>
      </c>
      <c r="BK486" s="176">
        <f>ROUND(I486*H486,0)</f>
        <v>0</v>
      </c>
      <c r="BL486" s="17" t="s">
        <v>85</v>
      </c>
      <c r="BM486" s="17" t="s">
        <v>746</v>
      </c>
    </row>
    <row r="487" spans="2:51" s="11" customFormat="1" ht="13.5">
      <c r="B487" s="177"/>
      <c r="D487" s="187" t="s">
        <v>299</v>
      </c>
      <c r="E487" s="196" t="s">
        <v>3</v>
      </c>
      <c r="F487" s="197" t="s">
        <v>747</v>
      </c>
      <c r="H487" s="198">
        <v>40.173</v>
      </c>
      <c r="I487" s="182"/>
      <c r="L487" s="177"/>
      <c r="M487" s="183"/>
      <c r="N487" s="184"/>
      <c r="O487" s="184"/>
      <c r="P487" s="184"/>
      <c r="Q487" s="184"/>
      <c r="R487" s="184"/>
      <c r="S487" s="184"/>
      <c r="T487" s="185"/>
      <c r="AT487" s="179" t="s">
        <v>299</v>
      </c>
      <c r="AU487" s="179" t="s">
        <v>79</v>
      </c>
      <c r="AV487" s="11" t="s">
        <v>79</v>
      </c>
      <c r="AW487" s="11" t="s">
        <v>36</v>
      </c>
      <c r="AX487" s="11" t="s">
        <v>9</v>
      </c>
      <c r="AY487" s="179" t="s">
        <v>291</v>
      </c>
    </row>
    <row r="488" spans="2:65" s="1" customFormat="1" ht="31.5" customHeight="1">
      <c r="B488" s="164"/>
      <c r="C488" s="165" t="s">
        <v>748</v>
      </c>
      <c r="D488" s="165" t="s">
        <v>293</v>
      </c>
      <c r="E488" s="166" t="s">
        <v>749</v>
      </c>
      <c r="F488" s="167" t="s">
        <v>750</v>
      </c>
      <c r="G488" s="168" t="s">
        <v>412</v>
      </c>
      <c r="H488" s="169">
        <v>386.873</v>
      </c>
      <c r="I488" s="170"/>
      <c r="J488" s="171">
        <f>ROUND(I488*H488,0)</f>
        <v>0</v>
      </c>
      <c r="K488" s="167" t="s">
        <v>297</v>
      </c>
      <c r="L488" s="34"/>
      <c r="M488" s="172" t="s">
        <v>3</v>
      </c>
      <c r="N488" s="173" t="s">
        <v>43</v>
      </c>
      <c r="O488" s="35"/>
      <c r="P488" s="174">
        <f>O488*H488</f>
        <v>0</v>
      </c>
      <c r="Q488" s="174">
        <v>0.00382</v>
      </c>
      <c r="R488" s="174">
        <f>Q488*H488</f>
        <v>1.4778548599999999</v>
      </c>
      <c r="S488" s="174">
        <v>0</v>
      </c>
      <c r="T488" s="175">
        <f>S488*H488</f>
        <v>0</v>
      </c>
      <c r="AR488" s="17" t="s">
        <v>85</v>
      </c>
      <c r="AT488" s="17" t="s">
        <v>293</v>
      </c>
      <c r="AU488" s="17" t="s">
        <v>79</v>
      </c>
      <c r="AY488" s="17" t="s">
        <v>291</v>
      </c>
      <c r="BE488" s="176">
        <f>IF(N488="základní",J488,0)</f>
        <v>0</v>
      </c>
      <c r="BF488" s="176">
        <f>IF(N488="snížená",J488,0)</f>
        <v>0</v>
      </c>
      <c r="BG488" s="176">
        <f>IF(N488="zákl. přenesená",J488,0)</f>
        <v>0</v>
      </c>
      <c r="BH488" s="176">
        <f>IF(N488="sníž. přenesená",J488,0)</f>
        <v>0</v>
      </c>
      <c r="BI488" s="176">
        <f>IF(N488="nulová",J488,0)</f>
        <v>0</v>
      </c>
      <c r="BJ488" s="17" t="s">
        <v>9</v>
      </c>
      <c r="BK488" s="176">
        <f>ROUND(I488*H488,0)</f>
        <v>0</v>
      </c>
      <c r="BL488" s="17" t="s">
        <v>85</v>
      </c>
      <c r="BM488" s="17" t="s">
        <v>751</v>
      </c>
    </row>
    <row r="489" spans="2:51" s="11" customFormat="1" ht="13.5">
      <c r="B489" s="177"/>
      <c r="D489" s="187" t="s">
        <v>299</v>
      </c>
      <c r="E489" s="196" t="s">
        <v>3</v>
      </c>
      <c r="F489" s="197" t="s">
        <v>230</v>
      </c>
      <c r="H489" s="198">
        <v>386.873</v>
      </c>
      <c r="I489" s="182"/>
      <c r="L489" s="177"/>
      <c r="M489" s="183"/>
      <c r="N489" s="184"/>
      <c r="O489" s="184"/>
      <c r="P489" s="184"/>
      <c r="Q489" s="184"/>
      <c r="R489" s="184"/>
      <c r="S489" s="184"/>
      <c r="T489" s="185"/>
      <c r="AT489" s="179" t="s">
        <v>299</v>
      </c>
      <c r="AU489" s="179" t="s">
        <v>79</v>
      </c>
      <c r="AV489" s="11" t="s">
        <v>79</v>
      </c>
      <c r="AW489" s="11" t="s">
        <v>36</v>
      </c>
      <c r="AX489" s="11" t="s">
        <v>9</v>
      </c>
      <c r="AY489" s="179" t="s">
        <v>291</v>
      </c>
    </row>
    <row r="490" spans="2:65" s="1" customFormat="1" ht="22.5" customHeight="1">
      <c r="B490" s="164"/>
      <c r="C490" s="165" t="s">
        <v>752</v>
      </c>
      <c r="D490" s="165" t="s">
        <v>293</v>
      </c>
      <c r="E490" s="166" t="s">
        <v>753</v>
      </c>
      <c r="F490" s="167" t="s">
        <v>754</v>
      </c>
      <c r="G490" s="168" t="s">
        <v>412</v>
      </c>
      <c r="H490" s="169">
        <v>387.059</v>
      </c>
      <c r="I490" s="170"/>
      <c r="J490" s="171">
        <f>ROUND(I490*H490,0)</f>
        <v>0</v>
      </c>
      <c r="K490" s="167" t="s">
        <v>297</v>
      </c>
      <c r="L490" s="34"/>
      <c r="M490" s="172" t="s">
        <v>3</v>
      </c>
      <c r="N490" s="173" t="s">
        <v>43</v>
      </c>
      <c r="O490" s="35"/>
      <c r="P490" s="174">
        <f>O490*H490</f>
        <v>0</v>
      </c>
      <c r="Q490" s="174">
        <v>0.00478</v>
      </c>
      <c r="R490" s="174">
        <f>Q490*H490</f>
        <v>1.8501420200000003</v>
      </c>
      <c r="S490" s="174">
        <v>0</v>
      </c>
      <c r="T490" s="175">
        <f>S490*H490</f>
        <v>0</v>
      </c>
      <c r="AR490" s="17" t="s">
        <v>85</v>
      </c>
      <c r="AT490" s="17" t="s">
        <v>293</v>
      </c>
      <c r="AU490" s="17" t="s">
        <v>79</v>
      </c>
      <c r="AY490" s="17" t="s">
        <v>291</v>
      </c>
      <c r="BE490" s="176">
        <f>IF(N490="základní",J490,0)</f>
        <v>0</v>
      </c>
      <c r="BF490" s="176">
        <f>IF(N490="snížená",J490,0)</f>
        <v>0</v>
      </c>
      <c r="BG490" s="176">
        <f>IF(N490="zákl. přenesená",J490,0)</f>
        <v>0</v>
      </c>
      <c r="BH490" s="176">
        <f>IF(N490="sníž. přenesená",J490,0)</f>
        <v>0</v>
      </c>
      <c r="BI490" s="176">
        <f>IF(N490="nulová",J490,0)</f>
        <v>0</v>
      </c>
      <c r="BJ490" s="17" t="s">
        <v>9</v>
      </c>
      <c r="BK490" s="176">
        <f>ROUND(I490*H490,0)</f>
        <v>0</v>
      </c>
      <c r="BL490" s="17" t="s">
        <v>85</v>
      </c>
      <c r="BM490" s="17" t="s">
        <v>755</v>
      </c>
    </row>
    <row r="491" spans="2:51" s="11" customFormat="1" ht="13.5">
      <c r="B491" s="177"/>
      <c r="D491" s="178" t="s">
        <v>299</v>
      </c>
      <c r="E491" s="179" t="s">
        <v>3</v>
      </c>
      <c r="F491" s="180" t="s">
        <v>142</v>
      </c>
      <c r="H491" s="181">
        <v>6.888</v>
      </c>
      <c r="I491" s="182"/>
      <c r="L491" s="177"/>
      <c r="M491" s="183"/>
      <c r="N491" s="184"/>
      <c r="O491" s="184"/>
      <c r="P491" s="184"/>
      <c r="Q491" s="184"/>
      <c r="R491" s="184"/>
      <c r="S491" s="184"/>
      <c r="T491" s="185"/>
      <c r="AT491" s="179" t="s">
        <v>299</v>
      </c>
      <c r="AU491" s="179" t="s">
        <v>79</v>
      </c>
      <c r="AV491" s="11" t="s">
        <v>79</v>
      </c>
      <c r="AW491" s="11" t="s">
        <v>36</v>
      </c>
      <c r="AX491" s="11" t="s">
        <v>72</v>
      </c>
      <c r="AY491" s="179" t="s">
        <v>291</v>
      </c>
    </row>
    <row r="492" spans="2:51" s="11" customFormat="1" ht="13.5">
      <c r="B492" s="177"/>
      <c r="D492" s="178" t="s">
        <v>299</v>
      </c>
      <c r="E492" s="179" t="s">
        <v>3</v>
      </c>
      <c r="F492" s="180" t="s">
        <v>145</v>
      </c>
      <c r="H492" s="181">
        <v>320.763</v>
      </c>
      <c r="I492" s="182"/>
      <c r="L492" s="177"/>
      <c r="M492" s="183"/>
      <c r="N492" s="184"/>
      <c r="O492" s="184"/>
      <c r="P492" s="184"/>
      <c r="Q492" s="184"/>
      <c r="R492" s="184"/>
      <c r="S492" s="184"/>
      <c r="T492" s="185"/>
      <c r="AT492" s="179" t="s">
        <v>299</v>
      </c>
      <c r="AU492" s="179" t="s">
        <v>79</v>
      </c>
      <c r="AV492" s="11" t="s">
        <v>79</v>
      </c>
      <c r="AW492" s="11" t="s">
        <v>36</v>
      </c>
      <c r="AX492" s="11" t="s">
        <v>72</v>
      </c>
      <c r="AY492" s="179" t="s">
        <v>291</v>
      </c>
    </row>
    <row r="493" spans="2:51" s="11" customFormat="1" ht="13.5">
      <c r="B493" s="177"/>
      <c r="D493" s="178" t="s">
        <v>299</v>
      </c>
      <c r="E493" s="179" t="s">
        <v>3</v>
      </c>
      <c r="F493" s="180" t="s">
        <v>756</v>
      </c>
      <c r="H493" s="181">
        <v>59.408</v>
      </c>
      <c r="I493" s="182"/>
      <c r="L493" s="177"/>
      <c r="M493" s="183"/>
      <c r="N493" s="184"/>
      <c r="O493" s="184"/>
      <c r="P493" s="184"/>
      <c r="Q493" s="184"/>
      <c r="R493" s="184"/>
      <c r="S493" s="184"/>
      <c r="T493" s="185"/>
      <c r="AT493" s="179" t="s">
        <v>299</v>
      </c>
      <c r="AU493" s="179" t="s">
        <v>79</v>
      </c>
      <c r="AV493" s="11" t="s">
        <v>79</v>
      </c>
      <c r="AW493" s="11" t="s">
        <v>36</v>
      </c>
      <c r="AX493" s="11" t="s">
        <v>72</v>
      </c>
      <c r="AY493" s="179" t="s">
        <v>291</v>
      </c>
    </row>
    <row r="494" spans="2:51" s="12" customFormat="1" ht="13.5">
      <c r="B494" s="186"/>
      <c r="D494" s="187" t="s">
        <v>299</v>
      </c>
      <c r="E494" s="188" t="s">
        <v>3</v>
      </c>
      <c r="F494" s="189" t="s">
        <v>301</v>
      </c>
      <c r="H494" s="190">
        <v>387.059</v>
      </c>
      <c r="I494" s="191"/>
      <c r="L494" s="186"/>
      <c r="M494" s="192"/>
      <c r="N494" s="193"/>
      <c r="O494" s="193"/>
      <c r="P494" s="193"/>
      <c r="Q494" s="193"/>
      <c r="R494" s="193"/>
      <c r="S494" s="193"/>
      <c r="T494" s="194"/>
      <c r="AT494" s="195" t="s">
        <v>299</v>
      </c>
      <c r="AU494" s="195" t="s">
        <v>79</v>
      </c>
      <c r="AV494" s="12" t="s">
        <v>82</v>
      </c>
      <c r="AW494" s="12" t="s">
        <v>36</v>
      </c>
      <c r="AX494" s="12" t="s">
        <v>9</v>
      </c>
      <c r="AY494" s="195" t="s">
        <v>291</v>
      </c>
    </row>
    <row r="495" spans="2:65" s="1" customFormat="1" ht="22.5" customHeight="1">
      <c r="B495" s="164"/>
      <c r="C495" s="165" t="s">
        <v>757</v>
      </c>
      <c r="D495" s="165" t="s">
        <v>293</v>
      </c>
      <c r="E495" s="166" t="s">
        <v>758</v>
      </c>
      <c r="F495" s="167" t="s">
        <v>759</v>
      </c>
      <c r="G495" s="168" t="s">
        <v>412</v>
      </c>
      <c r="H495" s="169">
        <v>14.4</v>
      </c>
      <c r="I495" s="170"/>
      <c r="J495" s="171">
        <f>ROUND(I495*H495,0)</f>
        <v>0</v>
      </c>
      <c r="K495" s="167" t="s">
        <v>297</v>
      </c>
      <c r="L495" s="34"/>
      <c r="M495" s="172" t="s">
        <v>3</v>
      </c>
      <c r="N495" s="173" t="s">
        <v>43</v>
      </c>
      <c r="O495" s="35"/>
      <c r="P495" s="174">
        <f>O495*H495</f>
        <v>0</v>
      </c>
      <c r="Q495" s="174">
        <v>0.0231</v>
      </c>
      <c r="R495" s="174">
        <f>Q495*H495</f>
        <v>0.33264</v>
      </c>
      <c r="S495" s="174">
        <v>0</v>
      </c>
      <c r="T495" s="175">
        <f>S495*H495</f>
        <v>0</v>
      </c>
      <c r="AR495" s="17" t="s">
        <v>85</v>
      </c>
      <c r="AT495" s="17" t="s">
        <v>293</v>
      </c>
      <c r="AU495" s="17" t="s">
        <v>79</v>
      </c>
      <c r="AY495" s="17" t="s">
        <v>291</v>
      </c>
      <c r="BE495" s="176">
        <f>IF(N495="základní",J495,0)</f>
        <v>0</v>
      </c>
      <c r="BF495" s="176">
        <f>IF(N495="snížená",J495,0)</f>
        <v>0</v>
      </c>
      <c r="BG495" s="176">
        <f>IF(N495="zákl. přenesená",J495,0)</f>
        <v>0</v>
      </c>
      <c r="BH495" s="176">
        <f>IF(N495="sníž. přenesená",J495,0)</f>
        <v>0</v>
      </c>
      <c r="BI495" s="176">
        <f>IF(N495="nulová",J495,0)</f>
        <v>0</v>
      </c>
      <c r="BJ495" s="17" t="s">
        <v>9</v>
      </c>
      <c r="BK495" s="176">
        <f>ROUND(I495*H495,0)</f>
        <v>0</v>
      </c>
      <c r="BL495" s="17" t="s">
        <v>85</v>
      </c>
      <c r="BM495" s="17" t="s">
        <v>760</v>
      </c>
    </row>
    <row r="496" spans="2:51" s="11" customFormat="1" ht="13.5">
      <c r="B496" s="177"/>
      <c r="D496" s="178" t="s">
        <v>299</v>
      </c>
      <c r="E496" s="179" t="s">
        <v>3</v>
      </c>
      <c r="F496" s="180" t="s">
        <v>761</v>
      </c>
      <c r="H496" s="181">
        <v>7.2</v>
      </c>
      <c r="I496" s="182"/>
      <c r="L496" s="177"/>
      <c r="M496" s="183"/>
      <c r="N496" s="184"/>
      <c r="O496" s="184"/>
      <c r="P496" s="184"/>
      <c r="Q496" s="184"/>
      <c r="R496" s="184"/>
      <c r="S496" s="184"/>
      <c r="T496" s="185"/>
      <c r="AT496" s="179" t="s">
        <v>299</v>
      </c>
      <c r="AU496" s="179" t="s">
        <v>79</v>
      </c>
      <c r="AV496" s="11" t="s">
        <v>79</v>
      </c>
      <c r="AW496" s="11" t="s">
        <v>36</v>
      </c>
      <c r="AX496" s="11" t="s">
        <v>72</v>
      </c>
      <c r="AY496" s="179" t="s">
        <v>291</v>
      </c>
    </row>
    <row r="497" spans="2:51" s="11" customFormat="1" ht="13.5">
      <c r="B497" s="177"/>
      <c r="D497" s="178" t="s">
        <v>299</v>
      </c>
      <c r="E497" s="179" t="s">
        <v>3</v>
      </c>
      <c r="F497" s="180" t="s">
        <v>762</v>
      </c>
      <c r="H497" s="181">
        <v>7.2</v>
      </c>
      <c r="I497" s="182"/>
      <c r="L497" s="177"/>
      <c r="M497" s="183"/>
      <c r="N497" s="184"/>
      <c r="O497" s="184"/>
      <c r="P497" s="184"/>
      <c r="Q497" s="184"/>
      <c r="R497" s="184"/>
      <c r="S497" s="184"/>
      <c r="T497" s="185"/>
      <c r="AT497" s="179" t="s">
        <v>299</v>
      </c>
      <c r="AU497" s="179" t="s">
        <v>79</v>
      </c>
      <c r="AV497" s="11" t="s">
        <v>79</v>
      </c>
      <c r="AW497" s="11" t="s">
        <v>36</v>
      </c>
      <c r="AX497" s="11" t="s">
        <v>72</v>
      </c>
      <c r="AY497" s="179" t="s">
        <v>291</v>
      </c>
    </row>
    <row r="498" spans="2:51" s="12" customFormat="1" ht="13.5">
      <c r="B498" s="186"/>
      <c r="D498" s="187" t="s">
        <v>299</v>
      </c>
      <c r="E498" s="188" t="s">
        <v>236</v>
      </c>
      <c r="F498" s="189" t="s">
        <v>301</v>
      </c>
      <c r="H498" s="190">
        <v>14.4</v>
      </c>
      <c r="I498" s="191"/>
      <c r="L498" s="186"/>
      <c r="M498" s="192"/>
      <c r="N498" s="193"/>
      <c r="O498" s="193"/>
      <c r="P498" s="193"/>
      <c r="Q498" s="193"/>
      <c r="R498" s="193"/>
      <c r="S498" s="193"/>
      <c r="T498" s="194"/>
      <c r="AT498" s="195" t="s">
        <v>299</v>
      </c>
      <c r="AU498" s="195" t="s">
        <v>79</v>
      </c>
      <c r="AV498" s="12" t="s">
        <v>82</v>
      </c>
      <c r="AW498" s="12" t="s">
        <v>36</v>
      </c>
      <c r="AX498" s="12" t="s">
        <v>9</v>
      </c>
      <c r="AY498" s="195" t="s">
        <v>291</v>
      </c>
    </row>
    <row r="499" spans="2:65" s="1" customFormat="1" ht="31.5" customHeight="1">
      <c r="B499" s="164"/>
      <c r="C499" s="165" t="s">
        <v>763</v>
      </c>
      <c r="D499" s="165" t="s">
        <v>293</v>
      </c>
      <c r="E499" s="166" t="s">
        <v>764</v>
      </c>
      <c r="F499" s="167" t="s">
        <v>765</v>
      </c>
      <c r="G499" s="168" t="s">
        <v>412</v>
      </c>
      <c r="H499" s="169">
        <v>14.4</v>
      </c>
      <c r="I499" s="170"/>
      <c r="J499" s="171">
        <f>ROUND(I499*H499,0)</f>
        <v>0</v>
      </c>
      <c r="K499" s="167" t="s">
        <v>297</v>
      </c>
      <c r="L499" s="34"/>
      <c r="M499" s="172" t="s">
        <v>3</v>
      </c>
      <c r="N499" s="173" t="s">
        <v>43</v>
      </c>
      <c r="O499" s="35"/>
      <c r="P499" s="174">
        <f>O499*H499</f>
        <v>0</v>
      </c>
      <c r="Q499" s="174">
        <v>0.0231</v>
      </c>
      <c r="R499" s="174">
        <f>Q499*H499</f>
        <v>0.33264</v>
      </c>
      <c r="S499" s="174">
        <v>0</v>
      </c>
      <c r="T499" s="175">
        <f>S499*H499</f>
        <v>0</v>
      </c>
      <c r="AR499" s="17" t="s">
        <v>85</v>
      </c>
      <c r="AT499" s="17" t="s">
        <v>293</v>
      </c>
      <c r="AU499" s="17" t="s">
        <v>79</v>
      </c>
      <c r="AY499" s="17" t="s">
        <v>291</v>
      </c>
      <c r="BE499" s="176">
        <f>IF(N499="základní",J499,0)</f>
        <v>0</v>
      </c>
      <c r="BF499" s="176">
        <f>IF(N499="snížená",J499,0)</f>
        <v>0</v>
      </c>
      <c r="BG499" s="176">
        <f>IF(N499="zákl. přenesená",J499,0)</f>
        <v>0</v>
      </c>
      <c r="BH499" s="176">
        <f>IF(N499="sníž. přenesená",J499,0)</f>
        <v>0</v>
      </c>
      <c r="BI499" s="176">
        <f>IF(N499="nulová",J499,0)</f>
        <v>0</v>
      </c>
      <c r="BJ499" s="17" t="s">
        <v>9</v>
      </c>
      <c r="BK499" s="176">
        <f>ROUND(I499*H499,0)</f>
        <v>0</v>
      </c>
      <c r="BL499" s="17" t="s">
        <v>85</v>
      </c>
      <c r="BM499" s="17" t="s">
        <v>766</v>
      </c>
    </row>
    <row r="500" spans="2:51" s="11" customFormat="1" ht="13.5">
      <c r="B500" s="177"/>
      <c r="D500" s="187" t="s">
        <v>299</v>
      </c>
      <c r="E500" s="196" t="s">
        <v>3</v>
      </c>
      <c r="F500" s="197" t="s">
        <v>236</v>
      </c>
      <c r="H500" s="198">
        <v>14.4</v>
      </c>
      <c r="I500" s="182"/>
      <c r="L500" s="177"/>
      <c r="M500" s="183"/>
      <c r="N500" s="184"/>
      <c r="O500" s="184"/>
      <c r="P500" s="184"/>
      <c r="Q500" s="184"/>
      <c r="R500" s="184"/>
      <c r="S500" s="184"/>
      <c r="T500" s="185"/>
      <c r="AT500" s="179" t="s">
        <v>299</v>
      </c>
      <c r="AU500" s="179" t="s">
        <v>79</v>
      </c>
      <c r="AV500" s="11" t="s">
        <v>79</v>
      </c>
      <c r="AW500" s="11" t="s">
        <v>36</v>
      </c>
      <c r="AX500" s="11" t="s">
        <v>9</v>
      </c>
      <c r="AY500" s="179" t="s">
        <v>291</v>
      </c>
    </row>
    <row r="501" spans="2:65" s="1" customFormat="1" ht="22.5" customHeight="1">
      <c r="B501" s="164"/>
      <c r="C501" s="165" t="s">
        <v>767</v>
      </c>
      <c r="D501" s="165" t="s">
        <v>293</v>
      </c>
      <c r="E501" s="166" t="s">
        <v>768</v>
      </c>
      <c r="F501" s="167" t="s">
        <v>769</v>
      </c>
      <c r="G501" s="168" t="s">
        <v>412</v>
      </c>
      <c r="H501" s="169">
        <v>386.873</v>
      </c>
      <c r="I501" s="170"/>
      <c r="J501" s="171">
        <f>ROUND(I501*H501,0)</f>
        <v>0</v>
      </c>
      <c r="K501" s="167" t="s">
        <v>297</v>
      </c>
      <c r="L501" s="34"/>
      <c r="M501" s="172" t="s">
        <v>3</v>
      </c>
      <c r="N501" s="173" t="s">
        <v>43</v>
      </c>
      <c r="O501" s="35"/>
      <c r="P501" s="174">
        <f>O501*H501</f>
        <v>0</v>
      </c>
      <c r="Q501" s="174">
        <v>0</v>
      </c>
      <c r="R501" s="174">
        <f>Q501*H501</f>
        <v>0</v>
      </c>
      <c r="S501" s="174">
        <v>0</v>
      </c>
      <c r="T501" s="175">
        <f>S501*H501</f>
        <v>0</v>
      </c>
      <c r="AR501" s="17" t="s">
        <v>85</v>
      </c>
      <c r="AT501" s="17" t="s">
        <v>293</v>
      </c>
      <c r="AU501" s="17" t="s">
        <v>79</v>
      </c>
      <c r="AY501" s="17" t="s">
        <v>291</v>
      </c>
      <c r="BE501" s="176">
        <f>IF(N501="základní",J501,0)</f>
        <v>0</v>
      </c>
      <c r="BF501" s="176">
        <f>IF(N501="snížená",J501,0)</f>
        <v>0</v>
      </c>
      <c r="BG501" s="176">
        <f>IF(N501="zákl. přenesená",J501,0)</f>
        <v>0</v>
      </c>
      <c r="BH501" s="176">
        <f>IF(N501="sníž. přenesená",J501,0)</f>
        <v>0</v>
      </c>
      <c r="BI501" s="176">
        <f>IF(N501="nulová",J501,0)</f>
        <v>0</v>
      </c>
      <c r="BJ501" s="17" t="s">
        <v>9</v>
      </c>
      <c r="BK501" s="176">
        <f>ROUND(I501*H501,0)</f>
        <v>0</v>
      </c>
      <c r="BL501" s="17" t="s">
        <v>85</v>
      </c>
      <c r="BM501" s="17" t="s">
        <v>770</v>
      </c>
    </row>
    <row r="502" spans="2:51" s="11" customFormat="1" ht="13.5">
      <c r="B502" s="177"/>
      <c r="D502" s="178" t="s">
        <v>299</v>
      </c>
      <c r="E502" s="179" t="s">
        <v>3</v>
      </c>
      <c r="F502" s="180" t="s">
        <v>771</v>
      </c>
      <c r="H502" s="181">
        <v>406.12</v>
      </c>
      <c r="I502" s="182"/>
      <c r="L502" s="177"/>
      <c r="M502" s="183"/>
      <c r="N502" s="184"/>
      <c r="O502" s="184"/>
      <c r="P502" s="184"/>
      <c r="Q502" s="184"/>
      <c r="R502" s="184"/>
      <c r="S502" s="184"/>
      <c r="T502" s="185"/>
      <c r="AT502" s="179" t="s">
        <v>299</v>
      </c>
      <c r="AU502" s="179" t="s">
        <v>79</v>
      </c>
      <c r="AV502" s="11" t="s">
        <v>79</v>
      </c>
      <c r="AW502" s="11" t="s">
        <v>36</v>
      </c>
      <c r="AX502" s="11" t="s">
        <v>72</v>
      </c>
      <c r="AY502" s="179" t="s">
        <v>291</v>
      </c>
    </row>
    <row r="503" spans="2:51" s="11" customFormat="1" ht="13.5">
      <c r="B503" s="177"/>
      <c r="D503" s="178" t="s">
        <v>299</v>
      </c>
      <c r="E503" s="179" t="s">
        <v>3</v>
      </c>
      <c r="F503" s="180" t="s">
        <v>646</v>
      </c>
      <c r="H503" s="181">
        <v>-5.054</v>
      </c>
      <c r="I503" s="182"/>
      <c r="L503" s="177"/>
      <c r="M503" s="183"/>
      <c r="N503" s="184"/>
      <c r="O503" s="184"/>
      <c r="P503" s="184"/>
      <c r="Q503" s="184"/>
      <c r="R503" s="184"/>
      <c r="S503" s="184"/>
      <c r="T503" s="185"/>
      <c r="AT503" s="179" t="s">
        <v>299</v>
      </c>
      <c r="AU503" s="179" t="s">
        <v>79</v>
      </c>
      <c r="AV503" s="11" t="s">
        <v>79</v>
      </c>
      <c r="AW503" s="11" t="s">
        <v>36</v>
      </c>
      <c r="AX503" s="11" t="s">
        <v>72</v>
      </c>
      <c r="AY503" s="179" t="s">
        <v>291</v>
      </c>
    </row>
    <row r="504" spans="2:51" s="11" customFormat="1" ht="13.5">
      <c r="B504" s="177"/>
      <c r="D504" s="178" t="s">
        <v>299</v>
      </c>
      <c r="E504" s="179" t="s">
        <v>3</v>
      </c>
      <c r="F504" s="180" t="s">
        <v>772</v>
      </c>
      <c r="H504" s="181">
        <v>-13.625</v>
      </c>
      <c r="I504" s="182"/>
      <c r="L504" s="177"/>
      <c r="M504" s="183"/>
      <c r="N504" s="184"/>
      <c r="O504" s="184"/>
      <c r="P504" s="184"/>
      <c r="Q504" s="184"/>
      <c r="R504" s="184"/>
      <c r="S504" s="184"/>
      <c r="T504" s="185"/>
      <c r="AT504" s="179" t="s">
        <v>299</v>
      </c>
      <c r="AU504" s="179" t="s">
        <v>79</v>
      </c>
      <c r="AV504" s="11" t="s">
        <v>79</v>
      </c>
      <c r="AW504" s="11" t="s">
        <v>36</v>
      </c>
      <c r="AX504" s="11" t="s">
        <v>72</v>
      </c>
      <c r="AY504" s="179" t="s">
        <v>291</v>
      </c>
    </row>
    <row r="505" spans="2:51" s="11" customFormat="1" ht="13.5">
      <c r="B505" s="177"/>
      <c r="D505" s="178" t="s">
        <v>299</v>
      </c>
      <c r="E505" s="179" t="s">
        <v>3</v>
      </c>
      <c r="F505" s="180" t="s">
        <v>647</v>
      </c>
      <c r="H505" s="181">
        <v>-1.755</v>
      </c>
      <c r="I505" s="182"/>
      <c r="L505" s="177"/>
      <c r="M505" s="183"/>
      <c r="N505" s="184"/>
      <c r="O505" s="184"/>
      <c r="P505" s="184"/>
      <c r="Q505" s="184"/>
      <c r="R505" s="184"/>
      <c r="S505" s="184"/>
      <c r="T505" s="185"/>
      <c r="AT505" s="179" t="s">
        <v>299</v>
      </c>
      <c r="AU505" s="179" t="s">
        <v>79</v>
      </c>
      <c r="AV505" s="11" t="s">
        <v>79</v>
      </c>
      <c r="AW505" s="11" t="s">
        <v>36</v>
      </c>
      <c r="AX505" s="11" t="s">
        <v>72</v>
      </c>
      <c r="AY505" s="179" t="s">
        <v>291</v>
      </c>
    </row>
    <row r="506" spans="2:51" s="11" customFormat="1" ht="13.5">
      <c r="B506" s="177"/>
      <c r="D506" s="178" t="s">
        <v>299</v>
      </c>
      <c r="E506" s="179" t="s">
        <v>3</v>
      </c>
      <c r="F506" s="180" t="s">
        <v>648</v>
      </c>
      <c r="H506" s="181">
        <v>-2.1</v>
      </c>
      <c r="I506" s="182"/>
      <c r="L506" s="177"/>
      <c r="M506" s="183"/>
      <c r="N506" s="184"/>
      <c r="O506" s="184"/>
      <c r="P506" s="184"/>
      <c r="Q506" s="184"/>
      <c r="R506" s="184"/>
      <c r="S506" s="184"/>
      <c r="T506" s="185"/>
      <c r="AT506" s="179" t="s">
        <v>299</v>
      </c>
      <c r="AU506" s="179" t="s">
        <v>79</v>
      </c>
      <c r="AV506" s="11" t="s">
        <v>79</v>
      </c>
      <c r="AW506" s="11" t="s">
        <v>36</v>
      </c>
      <c r="AX506" s="11" t="s">
        <v>72</v>
      </c>
      <c r="AY506" s="179" t="s">
        <v>291</v>
      </c>
    </row>
    <row r="507" spans="2:51" s="11" customFormat="1" ht="13.5">
      <c r="B507" s="177"/>
      <c r="D507" s="178" t="s">
        <v>299</v>
      </c>
      <c r="E507" s="179" t="s">
        <v>3</v>
      </c>
      <c r="F507" s="180" t="s">
        <v>649</v>
      </c>
      <c r="H507" s="181">
        <v>-4.788</v>
      </c>
      <c r="I507" s="182"/>
      <c r="L507" s="177"/>
      <c r="M507" s="183"/>
      <c r="N507" s="184"/>
      <c r="O507" s="184"/>
      <c r="P507" s="184"/>
      <c r="Q507" s="184"/>
      <c r="R507" s="184"/>
      <c r="S507" s="184"/>
      <c r="T507" s="185"/>
      <c r="AT507" s="179" t="s">
        <v>299</v>
      </c>
      <c r="AU507" s="179" t="s">
        <v>79</v>
      </c>
      <c r="AV507" s="11" t="s">
        <v>79</v>
      </c>
      <c r="AW507" s="11" t="s">
        <v>36</v>
      </c>
      <c r="AX507" s="11" t="s">
        <v>72</v>
      </c>
      <c r="AY507" s="179" t="s">
        <v>291</v>
      </c>
    </row>
    <row r="508" spans="2:51" s="11" customFormat="1" ht="13.5">
      <c r="B508" s="177"/>
      <c r="D508" s="178" t="s">
        <v>299</v>
      </c>
      <c r="E508" s="179" t="s">
        <v>3</v>
      </c>
      <c r="F508" s="180" t="s">
        <v>650</v>
      </c>
      <c r="H508" s="181">
        <v>-5.04</v>
      </c>
      <c r="I508" s="182"/>
      <c r="L508" s="177"/>
      <c r="M508" s="183"/>
      <c r="N508" s="184"/>
      <c r="O508" s="184"/>
      <c r="P508" s="184"/>
      <c r="Q508" s="184"/>
      <c r="R508" s="184"/>
      <c r="S508" s="184"/>
      <c r="T508" s="185"/>
      <c r="AT508" s="179" t="s">
        <v>299</v>
      </c>
      <c r="AU508" s="179" t="s">
        <v>79</v>
      </c>
      <c r="AV508" s="11" t="s">
        <v>79</v>
      </c>
      <c r="AW508" s="11" t="s">
        <v>36</v>
      </c>
      <c r="AX508" s="11" t="s">
        <v>72</v>
      </c>
      <c r="AY508" s="179" t="s">
        <v>291</v>
      </c>
    </row>
    <row r="509" spans="2:51" s="11" customFormat="1" ht="13.5">
      <c r="B509" s="177"/>
      <c r="D509" s="178" t="s">
        <v>299</v>
      </c>
      <c r="E509" s="179" t="s">
        <v>3</v>
      </c>
      <c r="F509" s="180" t="s">
        <v>651</v>
      </c>
      <c r="H509" s="181">
        <v>-3.36</v>
      </c>
      <c r="I509" s="182"/>
      <c r="L509" s="177"/>
      <c r="M509" s="183"/>
      <c r="N509" s="184"/>
      <c r="O509" s="184"/>
      <c r="P509" s="184"/>
      <c r="Q509" s="184"/>
      <c r="R509" s="184"/>
      <c r="S509" s="184"/>
      <c r="T509" s="185"/>
      <c r="AT509" s="179" t="s">
        <v>299</v>
      </c>
      <c r="AU509" s="179" t="s">
        <v>79</v>
      </c>
      <c r="AV509" s="11" t="s">
        <v>79</v>
      </c>
      <c r="AW509" s="11" t="s">
        <v>36</v>
      </c>
      <c r="AX509" s="11" t="s">
        <v>72</v>
      </c>
      <c r="AY509" s="179" t="s">
        <v>291</v>
      </c>
    </row>
    <row r="510" spans="2:51" s="11" customFormat="1" ht="13.5">
      <c r="B510" s="177"/>
      <c r="D510" s="178" t="s">
        <v>299</v>
      </c>
      <c r="E510" s="179" t="s">
        <v>3</v>
      </c>
      <c r="F510" s="180" t="s">
        <v>652</v>
      </c>
      <c r="H510" s="181">
        <v>-1.28</v>
      </c>
      <c r="I510" s="182"/>
      <c r="L510" s="177"/>
      <c r="M510" s="183"/>
      <c r="N510" s="184"/>
      <c r="O510" s="184"/>
      <c r="P510" s="184"/>
      <c r="Q510" s="184"/>
      <c r="R510" s="184"/>
      <c r="S510" s="184"/>
      <c r="T510" s="185"/>
      <c r="AT510" s="179" t="s">
        <v>299</v>
      </c>
      <c r="AU510" s="179" t="s">
        <v>79</v>
      </c>
      <c r="AV510" s="11" t="s">
        <v>79</v>
      </c>
      <c r="AW510" s="11" t="s">
        <v>36</v>
      </c>
      <c r="AX510" s="11" t="s">
        <v>72</v>
      </c>
      <c r="AY510" s="179" t="s">
        <v>291</v>
      </c>
    </row>
    <row r="511" spans="2:51" s="11" customFormat="1" ht="13.5">
      <c r="B511" s="177"/>
      <c r="D511" s="178" t="s">
        <v>299</v>
      </c>
      <c r="E511" s="179" t="s">
        <v>3</v>
      </c>
      <c r="F511" s="180" t="s">
        <v>653</v>
      </c>
      <c r="H511" s="181">
        <v>-1.6</v>
      </c>
      <c r="I511" s="182"/>
      <c r="L511" s="177"/>
      <c r="M511" s="183"/>
      <c r="N511" s="184"/>
      <c r="O511" s="184"/>
      <c r="P511" s="184"/>
      <c r="Q511" s="184"/>
      <c r="R511" s="184"/>
      <c r="S511" s="184"/>
      <c r="T511" s="185"/>
      <c r="AT511" s="179" t="s">
        <v>299</v>
      </c>
      <c r="AU511" s="179" t="s">
        <v>79</v>
      </c>
      <c r="AV511" s="11" t="s">
        <v>79</v>
      </c>
      <c r="AW511" s="11" t="s">
        <v>36</v>
      </c>
      <c r="AX511" s="11" t="s">
        <v>72</v>
      </c>
      <c r="AY511" s="179" t="s">
        <v>291</v>
      </c>
    </row>
    <row r="512" spans="2:51" s="11" customFormat="1" ht="13.5">
      <c r="B512" s="177"/>
      <c r="D512" s="178" t="s">
        <v>299</v>
      </c>
      <c r="E512" s="179" t="s">
        <v>3</v>
      </c>
      <c r="F512" s="180" t="s">
        <v>654</v>
      </c>
      <c r="H512" s="181">
        <v>-2.8</v>
      </c>
      <c r="I512" s="182"/>
      <c r="L512" s="177"/>
      <c r="M512" s="183"/>
      <c r="N512" s="184"/>
      <c r="O512" s="184"/>
      <c r="P512" s="184"/>
      <c r="Q512" s="184"/>
      <c r="R512" s="184"/>
      <c r="S512" s="184"/>
      <c r="T512" s="185"/>
      <c r="AT512" s="179" t="s">
        <v>299</v>
      </c>
      <c r="AU512" s="179" t="s">
        <v>79</v>
      </c>
      <c r="AV512" s="11" t="s">
        <v>79</v>
      </c>
      <c r="AW512" s="11" t="s">
        <v>36</v>
      </c>
      <c r="AX512" s="11" t="s">
        <v>72</v>
      </c>
      <c r="AY512" s="179" t="s">
        <v>291</v>
      </c>
    </row>
    <row r="513" spans="2:51" s="11" customFormat="1" ht="13.5">
      <c r="B513" s="177"/>
      <c r="D513" s="178" t="s">
        <v>299</v>
      </c>
      <c r="E513" s="179" t="s">
        <v>3</v>
      </c>
      <c r="F513" s="180" t="s">
        <v>655</v>
      </c>
      <c r="H513" s="181">
        <v>-28.8</v>
      </c>
      <c r="I513" s="182"/>
      <c r="L513" s="177"/>
      <c r="M513" s="183"/>
      <c r="N513" s="184"/>
      <c r="O513" s="184"/>
      <c r="P513" s="184"/>
      <c r="Q513" s="184"/>
      <c r="R513" s="184"/>
      <c r="S513" s="184"/>
      <c r="T513" s="185"/>
      <c r="AT513" s="179" t="s">
        <v>299</v>
      </c>
      <c r="AU513" s="179" t="s">
        <v>79</v>
      </c>
      <c r="AV513" s="11" t="s">
        <v>79</v>
      </c>
      <c r="AW513" s="11" t="s">
        <v>36</v>
      </c>
      <c r="AX513" s="11" t="s">
        <v>72</v>
      </c>
      <c r="AY513" s="179" t="s">
        <v>291</v>
      </c>
    </row>
    <row r="514" spans="2:51" s="11" customFormat="1" ht="13.5">
      <c r="B514" s="177"/>
      <c r="D514" s="178" t="s">
        <v>299</v>
      </c>
      <c r="E514" s="179" t="s">
        <v>3</v>
      </c>
      <c r="F514" s="180" t="s">
        <v>656</v>
      </c>
      <c r="H514" s="181">
        <v>-4.32</v>
      </c>
      <c r="I514" s="182"/>
      <c r="L514" s="177"/>
      <c r="M514" s="183"/>
      <c r="N514" s="184"/>
      <c r="O514" s="184"/>
      <c r="P514" s="184"/>
      <c r="Q514" s="184"/>
      <c r="R514" s="184"/>
      <c r="S514" s="184"/>
      <c r="T514" s="185"/>
      <c r="AT514" s="179" t="s">
        <v>299</v>
      </c>
      <c r="AU514" s="179" t="s">
        <v>79</v>
      </c>
      <c r="AV514" s="11" t="s">
        <v>79</v>
      </c>
      <c r="AW514" s="11" t="s">
        <v>36</v>
      </c>
      <c r="AX514" s="11" t="s">
        <v>72</v>
      </c>
      <c r="AY514" s="179" t="s">
        <v>291</v>
      </c>
    </row>
    <row r="515" spans="2:51" s="11" customFormat="1" ht="13.5">
      <c r="B515" s="177"/>
      <c r="D515" s="178" t="s">
        <v>299</v>
      </c>
      <c r="E515" s="179" t="s">
        <v>3</v>
      </c>
      <c r="F515" s="180" t="s">
        <v>622</v>
      </c>
      <c r="H515" s="181">
        <v>45.375</v>
      </c>
      <c r="I515" s="182"/>
      <c r="L515" s="177"/>
      <c r="M515" s="183"/>
      <c r="N515" s="184"/>
      <c r="O515" s="184"/>
      <c r="P515" s="184"/>
      <c r="Q515" s="184"/>
      <c r="R515" s="184"/>
      <c r="S515" s="184"/>
      <c r="T515" s="185"/>
      <c r="AT515" s="179" t="s">
        <v>299</v>
      </c>
      <c r="AU515" s="179" t="s">
        <v>79</v>
      </c>
      <c r="AV515" s="11" t="s">
        <v>79</v>
      </c>
      <c r="AW515" s="11" t="s">
        <v>36</v>
      </c>
      <c r="AX515" s="11" t="s">
        <v>72</v>
      </c>
      <c r="AY515" s="179" t="s">
        <v>291</v>
      </c>
    </row>
    <row r="516" spans="2:51" s="11" customFormat="1" ht="13.5">
      <c r="B516" s="177"/>
      <c r="D516" s="178" t="s">
        <v>299</v>
      </c>
      <c r="E516" s="179" t="s">
        <v>3</v>
      </c>
      <c r="F516" s="180" t="s">
        <v>623</v>
      </c>
      <c r="H516" s="181">
        <v>8.16</v>
      </c>
      <c r="I516" s="182"/>
      <c r="L516" s="177"/>
      <c r="M516" s="183"/>
      <c r="N516" s="184"/>
      <c r="O516" s="184"/>
      <c r="P516" s="184"/>
      <c r="Q516" s="184"/>
      <c r="R516" s="184"/>
      <c r="S516" s="184"/>
      <c r="T516" s="185"/>
      <c r="AT516" s="179" t="s">
        <v>299</v>
      </c>
      <c r="AU516" s="179" t="s">
        <v>79</v>
      </c>
      <c r="AV516" s="11" t="s">
        <v>79</v>
      </c>
      <c r="AW516" s="11" t="s">
        <v>36</v>
      </c>
      <c r="AX516" s="11" t="s">
        <v>72</v>
      </c>
      <c r="AY516" s="179" t="s">
        <v>291</v>
      </c>
    </row>
    <row r="517" spans="2:51" s="11" customFormat="1" ht="13.5">
      <c r="B517" s="177"/>
      <c r="D517" s="178" t="s">
        <v>299</v>
      </c>
      <c r="E517" s="179" t="s">
        <v>3</v>
      </c>
      <c r="F517" s="180" t="s">
        <v>624</v>
      </c>
      <c r="H517" s="181">
        <v>1.74</v>
      </c>
      <c r="I517" s="182"/>
      <c r="L517" s="177"/>
      <c r="M517" s="183"/>
      <c r="N517" s="184"/>
      <c r="O517" s="184"/>
      <c r="P517" s="184"/>
      <c r="Q517" s="184"/>
      <c r="R517" s="184"/>
      <c r="S517" s="184"/>
      <c r="T517" s="185"/>
      <c r="AT517" s="179" t="s">
        <v>299</v>
      </c>
      <c r="AU517" s="179" t="s">
        <v>79</v>
      </c>
      <c r="AV517" s="11" t="s">
        <v>79</v>
      </c>
      <c r="AW517" s="11" t="s">
        <v>36</v>
      </c>
      <c r="AX517" s="11" t="s">
        <v>72</v>
      </c>
      <c r="AY517" s="179" t="s">
        <v>291</v>
      </c>
    </row>
    <row r="518" spans="2:51" s="12" customFormat="1" ht="13.5">
      <c r="B518" s="186"/>
      <c r="D518" s="187" t="s">
        <v>299</v>
      </c>
      <c r="E518" s="188" t="s">
        <v>230</v>
      </c>
      <c r="F518" s="189" t="s">
        <v>301</v>
      </c>
      <c r="H518" s="190">
        <v>386.873</v>
      </c>
      <c r="I518" s="191"/>
      <c r="L518" s="186"/>
      <c r="M518" s="192"/>
      <c r="N518" s="193"/>
      <c r="O518" s="193"/>
      <c r="P518" s="193"/>
      <c r="Q518" s="193"/>
      <c r="R518" s="193"/>
      <c r="S518" s="193"/>
      <c r="T518" s="194"/>
      <c r="AT518" s="195" t="s">
        <v>299</v>
      </c>
      <c r="AU518" s="195" t="s">
        <v>79</v>
      </c>
      <c r="AV518" s="12" t="s">
        <v>82</v>
      </c>
      <c r="AW518" s="12" t="s">
        <v>36</v>
      </c>
      <c r="AX518" s="12" t="s">
        <v>9</v>
      </c>
      <c r="AY518" s="195" t="s">
        <v>291</v>
      </c>
    </row>
    <row r="519" spans="2:65" s="1" customFormat="1" ht="22.5" customHeight="1">
      <c r="B519" s="164"/>
      <c r="C519" s="210" t="s">
        <v>773</v>
      </c>
      <c r="D519" s="210" t="s">
        <v>379</v>
      </c>
      <c r="E519" s="211" t="s">
        <v>774</v>
      </c>
      <c r="F519" s="212" t="s">
        <v>775</v>
      </c>
      <c r="G519" s="213" t="s">
        <v>412</v>
      </c>
      <c r="H519" s="214">
        <v>554.64</v>
      </c>
      <c r="I519" s="215"/>
      <c r="J519" s="216">
        <f>ROUND(I519*H519,0)</f>
        <v>0</v>
      </c>
      <c r="K519" s="212" t="s">
        <v>3</v>
      </c>
      <c r="L519" s="217"/>
      <c r="M519" s="218" t="s">
        <v>3</v>
      </c>
      <c r="N519" s="219" t="s">
        <v>43</v>
      </c>
      <c r="O519" s="35"/>
      <c r="P519" s="174">
        <f>O519*H519</f>
        <v>0</v>
      </c>
      <c r="Q519" s="174">
        <v>0</v>
      </c>
      <c r="R519" s="174">
        <f>Q519*H519</f>
        <v>0</v>
      </c>
      <c r="S519" s="174">
        <v>0</v>
      </c>
      <c r="T519" s="175">
        <f>S519*H519</f>
        <v>0</v>
      </c>
      <c r="AR519" s="17" t="s">
        <v>97</v>
      </c>
      <c r="AT519" s="17" t="s">
        <v>379</v>
      </c>
      <c r="AU519" s="17" t="s">
        <v>79</v>
      </c>
      <c r="AY519" s="17" t="s">
        <v>291</v>
      </c>
      <c r="BE519" s="176">
        <f>IF(N519="základní",J519,0)</f>
        <v>0</v>
      </c>
      <c r="BF519" s="176">
        <f>IF(N519="snížená",J519,0)</f>
        <v>0</v>
      </c>
      <c r="BG519" s="176">
        <f>IF(N519="zákl. přenesená",J519,0)</f>
        <v>0</v>
      </c>
      <c r="BH519" s="176">
        <f>IF(N519="sníž. přenesená",J519,0)</f>
        <v>0</v>
      </c>
      <c r="BI519" s="176">
        <f>IF(N519="nulová",J519,0)</f>
        <v>0</v>
      </c>
      <c r="BJ519" s="17" t="s">
        <v>9</v>
      </c>
      <c r="BK519" s="176">
        <f>ROUND(I519*H519,0)</f>
        <v>0</v>
      </c>
      <c r="BL519" s="17" t="s">
        <v>85</v>
      </c>
      <c r="BM519" s="17" t="s">
        <v>776</v>
      </c>
    </row>
    <row r="520" spans="2:51" s="11" customFormat="1" ht="13.5">
      <c r="B520" s="177"/>
      <c r="D520" s="178" t="s">
        <v>299</v>
      </c>
      <c r="E520" s="179" t="s">
        <v>3</v>
      </c>
      <c r="F520" s="180" t="s">
        <v>777</v>
      </c>
      <c r="H520" s="181">
        <v>18.84</v>
      </c>
      <c r="I520" s="182"/>
      <c r="L520" s="177"/>
      <c r="M520" s="183"/>
      <c r="N520" s="184"/>
      <c r="O520" s="184"/>
      <c r="P520" s="184"/>
      <c r="Q520" s="184"/>
      <c r="R520" s="184"/>
      <c r="S520" s="184"/>
      <c r="T520" s="185"/>
      <c r="AT520" s="179" t="s">
        <v>299</v>
      </c>
      <c r="AU520" s="179" t="s">
        <v>79</v>
      </c>
      <c r="AV520" s="11" t="s">
        <v>79</v>
      </c>
      <c r="AW520" s="11" t="s">
        <v>36</v>
      </c>
      <c r="AX520" s="11" t="s">
        <v>72</v>
      </c>
      <c r="AY520" s="179" t="s">
        <v>291</v>
      </c>
    </row>
    <row r="521" spans="2:51" s="11" customFormat="1" ht="13.5">
      <c r="B521" s="177"/>
      <c r="D521" s="178" t="s">
        <v>299</v>
      </c>
      <c r="E521" s="179" t="s">
        <v>3</v>
      </c>
      <c r="F521" s="180" t="s">
        <v>778</v>
      </c>
      <c r="H521" s="181">
        <v>18.69</v>
      </c>
      <c r="I521" s="182"/>
      <c r="L521" s="177"/>
      <c r="M521" s="183"/>
      <c r="N521" s="184"/>
      <c r="O521" s="184"/>
      <c r="P521" s="184"/>
      <c r="Q521" s="184"/>
      <c r="R521" s="184"/>
      <c r="S521" s="184"/>
      <c r="T521" s="185"/>
      <c r="AT521" s="179" t="s">
        <v>299</v>
      </c>
      <c r="AU521" s="179" t="s">
        <v>79</v>
      </c>
      <c r="AV521" s="11" t="s">
        <v>79</v>
      </c>
      <c r="AW521" s="11" t="s">
        <v>36</v>
      </c>
      <c r="AX521" s="11" t="s">
        <v>72</v>
      </c>
      <c r="AY521" s="179" t="s">
        <v>291</v>
      </c>
    </row>
    <row r="522" spans="2:51" s="11" customFormat="1" ht="13.5">
      <c r="B522" s="177"/>
      <c r="D522" s="178" t="s">
        <v>299</v>
      </c>
      <c r="E522" s="179" t="s">
        <v>3</v>
      </c>
      <c r="F522" s="180" t="s">
        <v>779</v>
      </c>
      <c r="H522" s="181">
        <v>15.4</v>
      </c>
      <c r="I522" s="182"/>
      <c r="L522" s="177"/>
      <c r="M522" s="183"/>
      <c r="N522" s="184"/>
      <c r="O522" s="184"/>
      <c r="P522" s="184"/>
      <c r="Q522" s="184"/>
      <c r="R522" s="184"/>
      <c r="S522" s="184"/>
      <c r="T522" s="185"/>
      <c r="AT522" s="179" t="s">
        <v>299</v>
      </c>
      <c r="AU522" s="179" t="s">
        <v>79</v>
      </c>
      <c r="AV522" s="11" t="s">
        <v>79</v>
      </c>
      <c r="AW522" s="11" t="s">
        <v>36</v>
      </c>
      <c r="AX522" s="11" t="s">
        <v>72</v>
      </c>
      <c r="AY522" s="179" t="s">
        <v>291</v>
      </c>
    </row>
    <row r="523" spans="2:51" s="12" customFormat="1" ht="13.5">
      <c r="B523" s="186"/>
      <c r="D523" s="178" t="s">
        <v>299</v>
      </c>
      <c r="E523" s="195" t="s">
        <v>205</v>
      </c>
      <c r="F523" s="199" t="s">
        <v>780</v>
      </c>
      <c r="H523" s="200">
        <v>52.93</v>
      </c>
      <c r="I523" s="191"/>
      <c r="L523" s="186"/>
      <c r="M523" s="192"/>
      <c r="N523" s="193"/>
      <c r="O523" s="193"/>
      <c r="P523" s="193"/>
      <c r="Q523" s="193"/>
      <c r="R523" s="193"/>
      <c r="S523" s="193"/>
      <c r="T523" s="194"/>
      <c r="AT523" s="195" t="s">
        <v>299</v>
      </c>
      <c r="AU523" s="195" t="s">
        <v>79</v>
      </c>
      <c r="AV523" s="12" t="s">
        <v>82</v>
      </c>
      <c r="AW523" s="12" t="s">
        <v>36</v>
      </c>
      <c r="AX523" s="12" t="s">
        <v>72</v>
      </c>
      <c r="AY523" s="195" t="s">
        <v>291</v>
      </c>
    </row>
    <row r="524" spans="2:51" s="11" customFormat="1" ht="13.5">
      <c r="B524" s="177"/>
      <c r="D524" s="178" t="s">
        <v>299</v>
      </c>
      <c r="E524" s="179" t="s">
        <v>3</v>
      </c>
      <c r="F524" s="180" t="s">
        <v>519</v>
      </c>
      <c r="H524" s="181">
        <v>141.38</v>
      </c>
      <c r="I524" s="182"/>
      <c r="L524" s="177"/>
      <c r="M524" s="183"/>
      <c r="N524" s="184"/>
      <c r="O524" s="184"/>
      <c r="P524" s="184"/>
      <c r="Q524" s="184"/>
      <c r="R524" s="184"/>
      <c r="S524" s="184"/>
      <c r="T524" s="185"/>
      <c r="AT524" s="179" t="s">
        <v>299</v>
      </c>
      <c r="AU524" s="179" t="s">
        <v>79</v>
      </c>
      <c r="AV524" s="11" t="s">
        <v>79</v>
      </c>
      <c r="AW524" s="11" t="s">
        <v>36</v>
      </c>
      <c r="AX524" s="11" t="s">
        <v>72</v>
      </c>
      <c r="AY524" s="179" t="s">
        <v>291</v>
      </c>
    </row>
    <row r="525" spans="2:51" s="11" customFormat="1" ht="13.5">
      <c r="B525" s="177"/>
      <c r="D525" s="178" t="s">
        <v>299</v>
      </c>
      <c r="E525" s="179" t="s">
        <v>3</v>
      </c>
      <c r="F525" s="180" t="s">
        <v>781</v>
      </c>
      <c r="H525" s="181">
        <v>31.61</v>
      </c>
      <c r="I525" s="182"/>
      <c r="L525" s="177"/>
      <c r="M525" s="183"/>
      <c r="N525" s="184"/>
      <c r="O525" s="184"/>
      <c r="P525" s="184"/>
      <c r="Q525" s="184"/>
      <c r="R525" s="184"/>
      <c r="S525" s="184"/>
      <c r="T525" s="185"/>
      <c r="AT525" s="179" t="s">
        <v>299</v>
      </c>
      <c r="AU525" s="179" t="s">
        <v>79</v>
      </c>
      <c r="AV525" s="11" t="s">
        <v>79</v>
      </c>
      <c r="AW525" s="11" t="s">
        <v>36</v>
      </c>
      <c r="AX525" s="11" t="s">
        <v>72</v>
      </c>
      <c r="AY525" s="179" t="s">
        <v>291</v>
      </c>
    </row>
    <row r="526" spans="2:51" s="11" customFormat="1" ht="13.5">
      <c r="B526" s="177"/>
      <c r="D526" s="178" t="s">
        <v>299</v>
      </c>
      <c r="E526" s="179" t="s">
        <v>3</v>
      </c>
      <c r="F526" s="180" t="s">
        <v>782</v>
      </c>
      <c r="H526" s="181">
        <v>26.01</v>
      </c>
      <c r="I526" s="182"/>
      <c r="L526" s="177"/>
      <c r="M526" s="183"/>
      <c r="N526" s="184"/>
      <c r="O526" s="184"/>
      <c r="P526" s="184"/>
      <c r="Q526" s="184"/>
      <c r="R526" s="184"/>
      <c r="S526" s="184"/>
      <c r="T526" s="185"/>
      <c r="AT526" s="179" t="s">
        <v>299</v>
      </c>
      <c r="AU526" s="179" t="s">
        <v>79</v>
      </c>
      <c r="AV526" s="11" t="s">
        <v>79</v>
      </c>
      <c r="AW526" s="11" t="s">
        <v>36</v>
      </c>
      <c r="AX526" s="11" t="s">
        <v>72</v>
      </c>
      <c r="AY526" s="179" t="s">
        <v>291</v>
      </c>
    </row>
    <row r="527" spans="2:51" s="11" customFormat="1" ht="13.5">
      <c r="B527" s="177"/>
      <c r="D527" s="178" t="s">
        <v>299</v>
      </c>
      <c r="E527" s="179" t="s">
        <v>3</v>
      </c>
      <c r="F527" s="180" t="s">
        <v>783</v>
      </c>
      <c r="H527" s="181">
        <v>14.69</v>
      </c>
      <c r="I527" s="182"/>
      <c r="L527" s="177"/>
      <c r="M527" s="183"/>
      <c r="N527" s="184"/>
      <c r="O527" s="184"/>
      <c r="P527" s="184"/>
      <c r="Q527" s="184"/>
      <c r="R527" s="184"/>
      <c r="S527" s="184"/>
      <c r="T527" s="185"/>
      <c r="AT527" s="179" t="s">
        <v>299</v>
      </c>
      <c r="AU527" s="179" t="s">
        <v>79</v>
      </c>
      <c r="AV527" s="11" t="s">
        <v>79</v>
      </c>
      <c r="AW527" s="11" t="s">
        <v>36</v>
      </c>
      <c r="AX527" s="11" t="s">
        <v>72</v>
      </c>
      <c r="AY527" s="179" t="s">
        <v>291</v>
      </c>
    </row>
    <row r="528" spans="2:51" s="12" customFormat="1" ht="13.5">
      <c r="B528" s="186"/>
      <c r="D528" s="178" t="s">
        <v>299</v>
      </c>
      <c r="E528" s="195" t="s">
        <v>220</v>
      </c>
      <c r="F528" s="199" t="s">
        <v>784</v>
      </c>
      <c r="H528" s="200">
        <v>213.69</v>
      </c>
      <c r="I528" s="191"/>
      <c r="L528" s="186"/>
      <c r="M528" s="192"/>
      <c r="N528" s="193"/>
      <c r="O528" s="193"/>
      <c r="P528" s="193"/>
      <c r="Q528" s="193"/>
      <c r="R528" s="193"/>
      <c r="S528" s="193"/>
      <c r="T528" s="194"/>
      <c r="AT528" s="195" t="s">
        <v>299</v>
      </c>
      <c r="AU528" s="195" t="s">
        <v>79</v>
      </c>
      <c r="AV528" s="12" t="s">
        <v>82</v>
      </c>
      <c r="AW528" s="12" t="s">
        <v>36</v>
      </c>
      <c r="AX528" s="12" t="s">
        <v>72</v>
      </c>
      <c r="AY528" s="195" t="s">
        <v>291</v>
      </c>
    </row>
    <row r="529" spans="2:51" s="11" customFormat="1" ht="13.5">
      <c r="B529" s="177"/>
      <c r="D529" s="178" t="s">
        <v>299</v>
      </c>
      <c r="E529" s="179" t="s">
        <v>3</v>
      </c>
      <c r="F529" s="180" t="s">
        <v>785</v>
      </c>
      <c r="H529" s="181">
        <v>14.84</v>
      </c>
      <c r="I529" s="182"/>
      <c r="L529" s="177"/>
      <c r="M529" s="183"/>
      <c r="N529" s="184"/>
      <c r="O529" s="184"/>
      <c r="P529" s="184"/>
      <c r="Q529" s="184"/>
      <c r="R529" s="184"/>
      <c r="S529" s="184"/>
      <c r="T529" s="185"/>
      <c r="AT529" s="179" t="s">
        <v>299</v>
      </c>
      <c r="AU529" s="179" t="s">
        <v>79</v>
      </c>
      <c r="AV529" s="11" t="s">
        <v>79</v>
      </c>
      <c r="AW529" s="11" t="s">
        <v>36</v>
      </c>
      <c r="AX529" s="11" t="s">
        <v>72</v>
      </c>
      <c r="AY529" s="179" t="s">
        <v>291</v>
      </c>
    </row>
    <row r="530" spans="2:51" s="11" customFormat="1" ht="13.5">
      <c r="B530" s="177"/>
      <c r="D530" s="178" t="s">
        <v>299</v>
      </c>
      <c r="E530" s="179" t="s">
        <v>3</v>
      </c>
      <c r="F530" s="180" t="s">
        <v>786</v>
      </c>
      <c r="H530" s="181">
        <v>17</v>
      </c>
      <c r="I530" s="182"/>
      <c r="L530" s="177"/>
      <c r="M530" s="183"/>
      <c r="N530" s="184"/>
      <c r="O530" s="184"/>
      <c r="P530" s="184"/>
      <c r="Q530" s="184"/>
      <c r="R530" s="184"/>
      <c r="S530" s="184"/>
      <c r="T530" s="185"/>
      <c r="AT530" s="179" t="s">
        <v>299</v>
      </c>
      <c r="AU530" s="179" t="s">
        <v>79</v>
      </c>
      <c r="AV530" s="11" t="s">
        <v>79</v>
      </c>
      <c r="AW530" s="11" t="s">
        <v>36</v>
      </c>
      <c r="AX530" s="11" t="s">
        <v>72</v>
      </c>
      <c r="AY530" s="179" t="s">
        <v>291</v>
      </c>
    </row>
    <row r="531" spans="2:51" s="12" customFormat="1" ht="13.5">
      <c r="B531" s="186"/>
      <c r="D531" s="178" t="s">
        <v>299</v>
      </c>
      <c r="E531" s="195" t="s">
        <v>224</v>
      </c>
      <c r="F531" s="199" t="s">
        <v>787</v>
      </c>
      <c r="H531" s="200">
        <v>31.84</v>
      </c>
      <c r="I531" s="191"/>
      <c r="L531" s="186"/>
      <c r="M531" s="192"/>
      <c r="N531" s="193"/>
      <c r="O531" s="193"/>
      <c r="P531" s="193"/>
      <c r="Q531" s="193"/>
      <c r="R531" s="193"/>
      <c r="S531" s="193"/>
      <c r="T531" s="194"/>
      <c r="AT531" s="195" t="s">
        <v>299</v>
      </c>
      <c r="AU531" s="195" t="s">
        <v>79</v>
      </c>
      <c r="AV531" s="12" t="s">
        <v>82</v>
      </c>
      <c r="AW531" s="12" t="s">
        <v>36</v>
      </c>
      <c r="AX531" s="12" t="s">
        <v>72</v>
      </c>
      <c r="AY531" s="195" t="s">
        <v>291</v>
      </c>
    </row>
    <row r="532" spans="2:51" s="11" customFormat="1" ht="13.5">
      <c r="B532" s="177"/>
      <c r="D532" s="178" t="s">
        <v>299</v>
      </c>
      <c r="E532" s="179" t="s">
        <v>3</v>
      </c>
      <c r="F532" s="180" t="s">
        <v>788</v>
      </c>
      <c r="H532" s="181">
        <v>82.78</v>
      </c>
      <c r="I532" s="182"/>
      <c r="L532" s="177"/>
      <c r="M532" s="183"/>
      <c r="N532" s="184"/>
      <c r="O532" s="184"/>
      <c r="P532" s="184"/>
      <c r="Q532" s="184"/>
      <c r="R532" s="184"/>
      <c r="S532" s="184"/>
      <c r="T532" s="185"/>
      <c r="AT532" s="179" t="s">
        <v>299</v>
      </c>
      <c r="AU532" s="179" t="s">
        <v>79</v>
      </c>
      <c r="AV532" s="11" t="s">
        <v>79</v>
      </c>
      <c r="AW532" s="11" t="s">
        <v>36</v>
      </c>
      <c r="AX532" s="11" t="s">
        <v>72</v>
      </c>
      <c r="AY532" s="179" t="s">
        <v>291</v>
      </c>
    </row>
    <row r="533" spans="2:51" s="11" customFormat="1" ht="13.5">
      <c r="B533" s="177"/>
      <c r="D533" s="178" t="s">
        <v>299</v>
      </c>
      <c r="E533" s="179" t="s">
        <v>3</v>
      </c>
      <c r="F533" s="180" t="s">
        <v>789</v>
      </c>
      <c r="H533" s="181">
        <v>88.8</v>
      </c>
      <c r="I533" s="182"/>
      <c r="L533" s="177"/>
      <c r="M533" s="183"/>
      <c r="N533" s="184"/>
      <c r="O533" s="184"/>
      <c r="P533" s="184"/>
      <c r="Q533" s="184"/>
      <c r="R533" s="184"/>
      <c r="S533" s="184"/>
      <c r="T533" s="185"/>
      <c r="AT533" s="179" t="s">
        <v>299</v>
      </c>
      <c r="AU533" s="179" t="s">
        <v>79</v>
      </c>
      <c r="AV533" s="11" t="s">
        <v>79</v>
      </c>
      <c r="AW533" s="11" t="s">
        <v>36</v>
      </c>
      <c r="AX533" s="11" t="s">
        <v>72</v>
      </c>
      <c r="AY533" s="179" t="s">
        <v>291</v>
      </c>
    </row>
    <row r="534" spans="2:51" s="11" customFormat="1" ht="13.5">
      <c r="B534" s="177"/>
      <c r="D534" s="178" t="s">
        <v>299</v>
      </c>
      <c r="E534" s="179" t="s">
        <v>3</v>
      </c>
      <c r="F534" s="180" t="s">
        <v>790</v>
      </c>
      <c r="H534" s="181">
        <v>84.6</v>
      </c>
      <c r="I534" s="182"/>
      <c r="L534" s="177"/>
      <c r="M534" s="183"/>
      <c r="N534" s="184"/>
      <c r="O534" s="184"/>
      <c r="P534" s="184"/>
      <c r="Q534" s="184"/>
      <c r="R534" s="184"/>
      <c r="S534" s="184"/>
      <c r="T534" s="185"/>
      <c r="AT534" s="179" t="s">
        <v>299</v>
      </c>
      <c r="AU534" s="179" t="s">
        <v>79</v>
      </c>
      <c r="AV534" s="11" t="s">
        <v>79</v>
      </c>
      <c r="AW534" s="11" t="s">
        <v>36</v>
      </c>
      <c r="AX534" s="11" t="s">
        <v>72</v>
      </c>
      <c r="AY534" s="179" t="s">
        <v>291</v>
      </c>
    </row>
    <row r="535" spans="2:51" s="12" customFormat="1" ht="13.5">
      <c r="B535" s="186"/>
      <c r="D535" s="178" t="s">
        <v>299</v>
      </c>
      <c r="E535" s="195" t="s">
        <v>227</v>
      </c>
      <c r="F535" s="199" t="s">
        <v>791</v>
      </c>
      <c r="H535" s="200">
        <v>256.18</v>
      </c>
      <c r="I535" s="191"/>
      <c r="L535" s="186"/>
      <c r="M535" s="192"/>
      <c r="N535" s="193"/>
      <c r="O535" s="193"/>
      <c r="P535" s="193"/>
      <c r="Q535" s="193"/>
      <c r="R535" s="193"/>
      <c r="S535" s="193"/>
      <c r="T535" s="194"/>
      <c r="AT535" s="195" t="s">
        <v>299</v>
      </c>
      <c r="AU535" s="195" t="s">
        <v>79</v>
      </c>
      <c r="AV535" s="12" t="s">
        <v>82</v>
      </c>
      <c r="AW535" s="12" t="s">
        <v>36</v>
      </c>
      <c r="AX535" s="12" t="s">
        <v>72</v>
      </c>
      <c r="AY535" s="195" t="s">
        <v>291</v>
      </c>
    </row>
    <row r="536" spans="2:51" s="13" customFormat="1" ht="13.5">
      <c r="B536" s="201"/>
      <c r="D536" s="187" t="s">
        <v>299</v>
      </c>
      <c r="E536" s="202" t="s">
        <v>3</v>
      </c>
      <c r="F536" s="203" t="s">
        <v>353</v>
      </c>
      <c r="H536" s="204">
        <v>554.64</v>
      </c>
      <c r="I536" s="205"/>
      <c r="L536" s="201"/>
      <c r="M536" s="206"/>
      <c r="N536" s="207"/>
      <c r="O536" s="207"/>
      <c r="P536" s="207"/>
      <c r="Q536" s="207"/>
      <c r="R536" s="207"/>
      <c r="S536" s="207"/>
      <c r="T536" s="208"/>
      <c r="AT536" s="209" t="s">
        <v>299</v>
      </c>
      <c r="AU536" s="209" t="s">
        <v>79</v>
      </c>
      <c r="AV536" s="13" t="s">
        <v>85</v>
      </c>
      <c r="AW536" s="13" t="s">
        <v>36</v>
      </c>
      <c r="AX536" s="13" t="s">
        <v>9</v>
      </c>
      <c r="AY536" s="209" t="s">
        <v>291</v>
      </c>
    </row>
    <row r="537" spans="2:65" s="1" customFormat="1" ht="22.5" customHeight="1">
      <c r="B537" s="164"/>
      <c r="C537" s="165" t="s">
        <v>792</v>
      </c>
      <c r="D537" s="165" t="s">
        <v>293</v>
      </c>
      <c r="E537" s="166" t="s">
        <v>793</v>
      </c>
      <c r="F537" s="167" t="s">
        <v>794</v>
      </c>
      <c r="G537" s="168" t="s">
        <v>296</v>
      </c>
      <c r="H537" s="169">
        <v>16.667</v>
      </c>
      <c r="I537" s="170"/>
      <c r="J537" s="171">
        <f>ROUND(I537*H537,0)</f>
        <v>0</v>
      </c>
      <c r="K537" s="167" t="s">
        <v>297</v>
      </c>
      <c r="L537" s="34"/>
      <c r="M537" s="172" t="s">
        <v>3</v>
      </c>
      <c r="N537" s="173" t="s">
        <v>43</v>
      </c>
      <c r="O537" s="35"/>
      <c r="P537" s="174">
        <f>O537*H537</f>
        <v>0</v>
      </c>
      <c r="Q537" s="174">
        <v>2.25634</v>
      </c>
      <c r="R537" s="174">
        <f>Q537*H537</f>
        <v>37.60641878</v>
      </c>
      <c r="S537" s="174">
        <v>0</v>
      </c>
      <c r="T537" s="175">
        <f>S537*H537</f>
        <v>0</v>
      </c>
      <c r="AR537" s="17" t="s">
        <v>85</v>
      </c>
      <c r="AT537" s="17" t="s">
        <v>293</v>
      </c>
      <c r="AU537" s="17" t="s">
        <v>79</v>
      </c>
      <c r="AY537" s="17" t="s">
        <v>291</v>
      </c>
      <c r="BE537" s="176">
        <f>IF(N537="základní",J537,0)</f>
        <v>0</v>
      </c>
      <c r="BF537" s="176">
        <f>IF(N537="snížená",J537,0)</f>
        <v>0</v>
      </c>
      <c r="BG537" s="176">
        <f>IF(N537="zákl. přenesená",J537,0)</f>
        <v>0</v>
      </c>
      <c r="BH537" s="176">
        <f>IF(N537="sníž. přenesená",J537,0)</f>
        <v>0</v>
      </c>
      <c r="BI537" s="176">
        <f>IF(N537="nulová",J537,0)</f>
        <v>0</v>
      </c>
      <c r="BJ537" s="17" t="s">
        <v>9</v>
      </c>
      <c r="BK537" s="176">
        <f>ROUND(I537*H537,0)</f>
        <v>0</v>
      </c>
      <c r="BL537" s="17" t="s">
        <v>85</v>
      </c>
      <c r="BM537" s="17" t="s">
        <v>795</v>
      </c>
    </row>
    <row r="538" spans="2:51" s="11" customFormat="1" ht="13.5">
      <c r="B538" s="177"/>
      <c r="D538" s="178" t="s">
        <v>299</v>
      </c>
      <c r="E538" s="179" t="s">
        <v>3</v>
      </c>
      <c r="F538" s="180" t="s">
        <v>796</v>
      </c>
      <c r="H538" s="181">
        <v>8.446</v>
      </c>
      <c r="I538" s="182"/>
      <c r="L538" s="177"/>
      <c r="M538" s="183"/>
      <c r="N538" s="184"/>
      <c r="O538" s="184"/>
      <c r="P538" s="184"/>
      <c r="Q538" s="184"/>
      <c r="R538" s="184"/>
      <c r="S538" s="184"/>
      <c r="T538" s="185"/>
      <c r="AT538" s="179" t="s">
        <v>299</v>
      </c>
      <c r="AU538" s="179" t="s">
        <v>79</v>
      </c>
      <c r="AV538" s="11" t="s">
        <v>79</v>
      </c>
      <c r="AW538" s="11" t="s">
        <v>36</v>
      </c>
      <c r="AX538" s="11" t="s">
        <v>72</v>
      </c>
      <c r="AY538" s="179" t="s">
        <v>291</v>
      </c>
    </row>
    <row r="539" spans="2:51" s="11" customFormat="1" ht="13.5">
      <c r="B539" s="177"/>
      <c r="D539" s="178" t="s">
        <v>299</v>
      </c>
      <c r="E539" s="179" t="s">
        <v>3</v>
      </c>
      <c r="F539" s="180" t="s">
        <v>797</v>
      </c>
      <c r="H539" s="181">
        <v>8.221</v>
      </c>
      <c r="I539" s="182"/>
      <c r="L539" s="177"/>
      <c r="M539" s="183"/>
      <c r="N539" s="184"/>
      <c r="O539" s="184"/>
      <c r="P539" s="184"/>
      <c r="Q539" s="184"/>
      <c r="R539" s="184"/>
      <c r="S539" s="184"/>
      <c r="T539" s="185"/>
      <c r="AT539" s="179" t="s">
        <v>299</v>
      </c>
      <c r="AU539" s="179" t="s">
        <v>79</v>
      </c>
      <c r="AV539" s="11" t="s">
        <v>79</v>
      </c>
      <c r="AW539" s="11" t="s">
        <v>36</v>
      </c>
      <c r="AX539" s="11" t="s">
        <v>72</v>
      </c>
      <c r="AY539" s="179" t="s">
        <v>291</v>
      </c>
    </row>
    <row r="540" spans="2:51" s="12" customFormat="1" ht="13.5">
      <c r="B540" s="186"/>
      <c r="D540" s="187" t="s">
        <v>299</v>
      </c>
      <c r="E540" s="188" t="s">
        <v>3</v>
      </c>
      <c r="F540" s="189" t="s">
        <v>301</v>
      </c>
      <c r="H540" s="190">
        <v>16.667</v>
      </c>
      <c r="I540" s="191"/>
      <c r="L540" s="186"/>
      <c r="M540" s="192"/>
      <c r="N540" s="193"/>
      <c r="O540" s="193"/>
      <c r="P540" s="193"/>
      <c r="Q540" s="193"/>
      <c r="R540" s="193"/>
      <c r="S540" s="193"/>
      <c r="T540" s="194"/>
      <c r="AT540" s="195" t="s">
        <v>299</v>
      </c>
      <c r="AU540" s="195" t="s">
        <v>79</v>
      </c>
      <c r="AV540" s="12" t="s">
        <v>82</v>
      </c>
      <c r="AW540" s="12" t="s">
        <v>36</v>
      </c>
      <c r="AX540" s="12" t="s">
        <v>9</v>
      </c>
      <c r="AY540" s="195" t="s">
        <v>291</v>
      </c>
    </row>
    <row r="541" spans="2:65" s="1" customFormat="1" ht="22.5" customHeight="1">
      <c r="B541" s="164"/>
      <c r="C541" s="165" t="s">
        <v>798</v>
      </c>
      <c r="D541" s="165" t="s">
        <v>293</v>
      </c>
      <c r="E541" s="166" t="s">
        <v>799</v>
      </c>
      <c r="F541" s="167" t="s">
        <v>800</v>
      </c>
      <c r="G541" s="168" t="s">
        <v>296</v>
      </c>
      <c r="H541" s="169">
        <v>14.063</v>
      </c>
      <c r="I541" s="170"/>
      <c r="J541" s="171">
        <f>ROUND(I541*H541,0)</f>
        <v>0</v>
      </c>
      <c r="K541" s="167" t="s">
        <v>297</v>
      </c>
      <c r="L541" s="34"/>
      <c r="M541" s="172" t="s">
        <v>3</v>
      </c>
      <c r="N541" s="173" t="s">
        <v>43</v>
      </c>
      <c r="O541" s="35"/>
      <c r="P541" s="174">
        <f>O541*H541</f>
        <v>0</v>
      </c>
      <c r="Q541" s="174">
        <v>2.25634</v>
      </c>
      <c r="R541" s="174">
        <f>Q541*H541</f>
        <v>31.73090942</v>
      </c>
      <c r="S541" s="174">
        <v>0</v>
      </c>
      <c r="T541" s="175">
        <f>S541*H541</f>
        <v>0</v>
      </c>
      <c r="AR541" s="17" t="s">
        <v>85</v>
      </c>
      <c r="AT541" s="17" t="s">
        <v>293</v>
      </c>
      <c r="AU541" s="17" t="s">
        <v>79</v>
      </c>
      <c r="AY541" s="17" t="s">
        <v>291</v>
      </c>
      <c r="BE541" s="176">
        <f>IF(N541="základní",J541,0)</f>
        <v>0</v>
      </c>
      <c r="BF541" s="176">
        <f>IF(N541="snížená",J541,0)</f>
        <v>0</v>
      </c>
      <c r="BG541" s="176">
        <f>IF(N541="zákl. přenesená",J541,0)</f>
        <v>0</v>
      </c>
      <c r="BH541" s="176">
        <f>IF(N541="sníž. přenesená",J541,0)</f>
        <v>0</v>
      </c>
      <c r="BI541" s="176">
        <f>IF(N541="nulová",J541,0)</f>
        <v>0</v>
      </c>
      <c r="BJ541" s="17" t="s">
        <v>9</v>
      </c>
      <c r="BK541" s="176">
        <f>ROUND(I541*H541,0)</f>
        <v>0</v>
      </c>
      <c r="BL541" s="17" t="s">
        <v>85</v>
      </c>
      <c r="BM541" s="17" t="s">
        <v>801</v>
      </c>
    </row>
    <row r="542" spans="2:51" s="11" customFormat="1" ht="13.5">
      <c r="B542" s="177"/>
      <c r="D542" s="187" t="s">
        <v>299</v>
      </c>
      <c r="E542" s="196" t="s">
        <v>3</v>
      </c>
      <c r="F542" s="197" t="s">
        <v>802</v>
      </c>
      <c r="H542" s="198">
        <v>14.063</v>
      </c>
      <c r="I542" s="182"/>
      <c r="L542" s="177"/>
      <c r="M542" s="183"/>
      <c r="N542" s="184"/>
      <c r="O542" s="184"/>
      <c r="P542" s="184"/>
      <c r="Q542" s="184"/>
      <c r="R542" s="184"/>
      <c r="S542" s="184"/>
      <c r="T542" s="185"/>
      <c r="AT542" s="179" t="s">
        <v>299</v>
      </c>
      <c r="AU542" s="179" t="s">
        <v>79</v>
      </c>
      <c r="AV542" s="11" t="s">
        <v>79</v>
      </c>
      <c r="AW542" s="11" t="s">
        <v>36</v>
      </c>
      <c r="AX542" s="11" t="s">
        <v>9</v>
      </c>
      <c r="AY542" s="179" t="s">
        <v>291</v>
      </c>
    </row>
    <row r="543" spans="2:65" s="1" customFormat="1" ht="22.5" customHeight="1">
      <c r="B543" s="164"/>
      <c r="C543" s="165" t="s">
        <v>803</v>
      </c>
      <c r="D543" s="165" t="s">
        <v>293</v>
      </c>
      <c r="E543" s="166" t="s">
        <v>804</v>
      </c>
      <c r="F543" s="167" t="s">
        <v>805</v>
      </c>
      <c r="G543" s="168" t="s">
        <v>296</v>
      </c>
      <c r="H543" s="169">
        <v>16.667</v>
      </c>
      <c r="I543" s="170"/>
      <c r="J543" s="171">
        <f>ROUND(I543*H543,0)</f>
        <v>0</v>
      </c>
      <c r="K543" s="167" t="s">
        <v>297</v>
      </c>
      <c r="L543" s="34"/>
      <c r="M543" s="172" t="s">
        <v>3</v>
      </c>
      <c r="N543" s="173" t="s">
        <v>43</v>
      </c>
      <c r="O543" s="35"/>
      <c r="P543" s="174">
        <f>O543*H543</f>
        <v>0</v>
      </c>
      <c r="Q543" s="174">
        <v>0</v>
      </c>
      <c r="R543" s="174">
        <f>Q543*H543</f>
        <v>0</v>
      </c>
      <c r="S543" s="174">
        <v>0</v>
      </c>
      <c r="T543" s="175">
        <f>S543*H543</f>
        <v>0</v>
      </c>
      <c r="AR543" s="17" t="s">
        <v>85</v>
      </c>
      <c r="AT543" s="17" t="s">
        <v>293</v>
      </c>
      <c r="AU543" s="17" t="s">
        <v>79</v>
      </c>
      <c r="AY543" s="17" t="s">
        <v>291</v>
      </c>
      <c r="BE543" s="176">
        <f>IF(N543="základní",J543,0)</f>
        <v>0</v>
      </c>
      <c r="BF543" s="176">
        <f>IF(N543="snížená",J543,0)</f>
        <v>0</v>
      </c>
      <c r="BG543" s="176">
        <f>IF(N543="zákl. přenesená",J543,0)</f>
        <v>0</v>
      </c>
      <c r="BH543" s="176">
        <f>IF(N543="sníž. přenesená",J543,0)</f>
        <v>0</v>
      </c>
      <c r="BI543" s="176">
        <f>IF(N543="nulová",J543,0)</f>
        <v>0</v>
      </c>
      <c r="BJ543" s="17" t="s">
        <v>9</v>
      </c>
      <c r="BK543" s="176">
        <f>ROUND(I543*H543,0)</f>
        <v>0</v>
      </c>
      <c r="BL543" s="17" t="s">
        <v>85</v>
      </c>
      <c r="BM543" s="17" t="s">
        <v>806</v>
      </c>
    </row>
    <row r="544" spans="2:51" s="11" customFormat="1" ht="13.5">
      <c r="B544" s="177"/>
      <c r="D544" s="178" t="s">
        <v>299</v>
      </c>
      <c r="E544" s="179" t="s">
        <v>3</v>
      </c>
      <c r="F544" s="180" t="s">
        <v>796</v>
      </c>
      <c r="H544" s="181">
        <v>8.446</v>
      </c>
      <c r="I544" s="182"/>
      <c r="L544" s="177"/>
      <c r="M544" s="183"/>
      <c r="N544" s="184"/>
      <c r="O544" s="184"/>
      <c r="P544" s="184"/>
      <c r="Q544" s="184"/>
      <c r="R544" s="184"/>
      <c r="S544" s="184"/>
      <c r="T544" s="185"/>
      <c r="AT544" s="179" t="s">
        <v>299</v>
      </c>
      <c r="AU544" s="179" t="s">
        <v>79</v>
      </c>
      <c r="AV544" s="11" t="s">
        <v>79</v>
      </c>
      <c r="AW544" s="11" t="s">
        <v>36</v>
      </c>
      <c r="AX544" s="11" t="s">
        <v>72</v>
      </c>
      <c r="AY544" s="179" t="s">
        <v>291</v>
      </c>
    </row>
    <row r="545" spans="2:51" s="11" customFormat="1" ht="13.5">
      <c r="B545" s="177"/>
      <c r="D545" s="178" t="s">
        <v>299</v>
      </c>
      <c r="E545" s="179" t="s">
        <v>3</v>
      </c>
      <c r="F545" s="180" t="s">
        <v>797</v>
      </c>
      <c r="H545" s="181">
        <v>8.221</v>
      </c>
      <c r="I545" s="182"/>
      <c r="L545" s="177"/>
      <c r="M545" s="183"/>
      <c r="N545" s="184"/>
      <c r="O545" s="184"/>
      <c r="P545" s="184"/>
      <c r="Q545" s="184"/>
      <c r="R545" s="184"/>
      <c r="S545" s="184"/>
      <c r="T545" s="185"/>
      <c r="AT545" s="179" t="s">
        <v>299</v>
      </c>
      <c r="AU545" s="179" t="s">
        <v>79</v>
      </c>
      <c r="AV545" s="11" t="s">
        <v>79</v>
      </c>
      <c r="AW545" s="11" t="s">
        <v>36</v>
      </c>
      <c r="AX545" s="11" t="s">
        <v>72</v>
      </c>
      <c r="AY545" s="179" t="s">
        <v>291</v>
      </c>
    </row>
    <row r="546" spans="2:51" s="12" customFormat="1" ht="13.5">
      <c r="B546" s="186"/>
      <c r="D546" s="187" t="s">
        <v>299</v>
      </c>
      <c r="E546" s="188" t="s">
        <v>3</v>
      </c>
      <c r="F546" s="189" t="s">
        <v>301</v>
      </c>
      <c r="H546" s="190">
        <v>16.667</v>
      </c>
      <c r="I546" s="191"/>
      <c r="L546" s="186"/>
      <c r="M546" s="192"/>
      <c r="N546" s="193"/>
      <c r="O546" s="193"/>
      <c r="P546" s="193"/>
      <c r="Q546" s="193"/>
      <c r="R546" s="193"/>
      <c r="S546" s="193"/>
      <c r="T546" s="194"/>
      <c r="AT546" s="195" t="s">
        <v>299</v>
      </c>
      <c r="AU546" s="195" t="s">
        <v>79</v>
      </c>
      <c r="AV546" s="12" t="s">
        <v>82</v>
      </c>
      <c r="AW546" s="12" t="s">
        <v>36</v>
      </c>
      <c r="AX546" s="12" t="s">
        <v>9</v>
      </c>
      <c r="AY546" s="195" t="s">
        <v>291</v>
      </c>
    </row>
    <row r="547" spans="2:65" s="1" customFormat="1" ht="22.5" customHeight="1">
      <c r="B547" s="164"/>
      <c r="C547" s="165" t="s">
        <v>807</v>
      </c>
      <c r="D547" s="165" t="s">
        <v>293</v>
      </c>
      <c r="E547" s="166" t="s">
        <v>808</v>
      </c>
      <c r="F547" s="167" t="s">
        <v>809</v>
      </c>
      <c r="G547" s="168" t="s">
        <v>296</v>
      </c>
      <c r="H547" s="169">
        <v>14.063</v>
      </c>
      <c r="I547" s="170"/>
      <c r="J547" s="171">
        <f>ROUND(I547*H547,0)</f>
        <v>0</v>
      </c>
      <c r="K547" s="167" t="s">
        <v>297</v>
      </c>
      <c r="L547" s="34"/>
      <c r="M547" s="172" t="s">
        <v>3</v>
      </c>
      <c r="N547" s="173" t="s">
        <v>43</v>
      </c>
      <c r="O547" s="35"/>
      <c r="P547" s="174">
        <f>O547*H547</f>
        <v>0</v>
      </c>
      <c r="Q547" s="174">
        <v>0</v>
      </c>
      <c r="R547" s="174">
        <f>Q547*H547</f>
        <v>0</v>
      </c>
      <c r="S547" s="174">
        <v>0</v>
      </c>
      <c r="T547" s="175">
        <f>S547*H547</f>
        <v>0</v>
      </c>
      <c r="AR547" s="17" t="s">
        <v>85</v>
      </c>
      <c r="AT547" s="17" t="s">
        <v>293</v>
      </c>
      <c r="AU547" s="17" t="s">
        <v>79</v>
      </c>
      <c r="AY547" s="17" t="s">
        <v>291</v>
      </c>
      <c r="BE547" s="176">
        <f>IF(N547="základní",J547,0)</f>
        <v>0</v>
      </c>
      <c r="BF547" s="176">
        <f>IF(N547="snížená",J547,0)</f>
        <v>0</v>
      </c>
      <c r="BG547" s="176">
        <f>IF(N547="zákl. přenesená",J547,0)</f>
        <v>0</v>
      </c>
      <c r="BH547" s="176">
        <f>IF(N547="sníž. přenesená",J547,0)</f>
        <v>0</v>
      </c>
      <c r="BI547" s="176">
        <f>IF(N547="nulová",J547,0)</f>
        <v>0</v>
      </c>
      <c r="BJ547" s="17" t="s">
        <v>9</v>
      </c>
      <c r="BK547" s="176">
        <f>ROUND(I547*H547,0)</f>
        <v>0</v>
      </c>
      <c r="BL547" s="17" t="s">
        <v>85</v>
      </c>
      <c r="BM547" s="17" t="s">
        <v>810</v>
      </c>
    </row>
    <row r="548" spans="2:51" s="11" customFormat="1" ht="13.5">
      <c r="B548" s="177"/>
      <c r="D548" s="187" t="s">
        <v>299</v>
      </c>
      <c r="E548" s="196" t="s">
        <v>3</v>
      </c>
      <c r="F548" s="197" t="s">
        <v>802</v>
      </c>
      <c r="H548" s="198">
        <v>14.063</v>
      </c>
      <c r="I548" s="182"/>
      <c r="L548" s="177"/>
      <c r="M548" s="183"/>
      <c r="N548" s="184"/>
      <c r="O548" s="184"/>
      <c r="P548" s="184"/>
      <c r="Q548" s="184"/>
      <c r="R548" s="184"/>
      <c r="S548" s="184"/>
      <c r="T548" s="185"/>
      <c r="AT548" s="179" t="s">
        <v>299</v>
      </c>
      <c r="AU548" s="179" t="s">
        <v>79</v>
      </c>
      <c r="AV548" s="11" t="s">
        <v>79</v>
      </c>
      <c r="AW548" s="11" t="s">
        <v>36</v>
      </c>
      <c r="AX548" s="11" t="s">
        <v>9</v>
      </c>
      <c r="AY548" s="179" t="s">
        <v>291</v>
      </c>
    </row>
    <row r="549" spans="2:65" s="1" customFormat="1" ht="31.5" customHeight="1">
      <c r="B549" s="164"/>
      <c r="C549" s="165" t="s">
        <v>811</v>
      </c>
      <c r="D549" s="165" t="s">
        <v>293</v>
      </c>
      <c r="E549" s="166" t="s">
        <v>812</v>
      </c>
      <c r="F549" s="167" t="s">
        <v>813</v>
      </c>
      <c r="G549" s="168" t="s">
        <v>296</v>
      </c>
      <c r="H549" s="169">
        <v>16.667</v>
      </c>
      <c r="I549" s="170"/>
      <c r="J549" s="171">
        <f>ROUND(I549*H549,0)</f>
        <v>0</v>
      </c>
      <c r="K549" s="167" t="s">
        <v>297</v>
      </c>
      <c r="L549" s="34"/>
      <c r="M549" s="172" t="s">
        <v>3</v>
      </c>
      <c r="N549" s="173" t="s">
        <v>43</v>
      </c>
      <c r="O549" s="35"/>
      <c r="P549" s="174">
        <f>O549*H549</f>
        <v>0</v>
      </c>
      <c r="Q549" s="174">
        <v>0</v>
      </c>
      <c r="R549" s="174">
        <f>Q549*H549</f>
        <v>0</v>
      </c>
      <c r="S549" s="174">
        <v>0</v>
      </c>
      <c r="T549" s="175">
        <f>S549*H549</f>
        <v>0</v>
      </c>
      <c r="AR549" s="17" t="s">
        <v>85</v>
      </c>
      <c r="AT549" s="17" t="s">
        <v>293</v>
      </c>
      <c r="AU549" s="17" t="s">
        <v>79</v>
      </c>
      <c r="AY549" s="17" t="s">
        <v>291</v>
      </c>
      <c r="BE549" s="176">
        <f>IF(N549="základní",J549,0)</f>
        <v>0</v>
      </c>
      <c r="BF549" s="176">
        <f>IF(N549="snížená",J549,0)</f>
        <v>0</v>
      </c>
      <c r="BG549" s="176">
        <f>IF(N549="zákl. přenesená",J549,0)</f>
        <v>0</v>
      </c>
      <c r="BH549" s="176">
        <f>IF(N549="sníž. přenesená",J549,0)</f>
        <v>0</v>
      </c>
      <c r="BI549" s="176">
        <f>IF(N549="nulová",J549,0)</f>
        <v>0</v>
      </c>
      <c r="BJ549" s="17" t="s">
        <v>9</v>
      </c>
      <c r="BK549" s="176">
        <f>ROUND(I549*H549,0)</f>
        <v>0</v>
      </c>
      <c r="BL549" s="17" t="s">
        <v>85</v>
      </c>
      <c r="BM549" s="17" t="s">
        <v>814</v>
      </c>
    </row>
    <row r="550" spans="2:51" s="11" customFormat="1" ht="13.5">
      <c r="B550" s="177"/>
      <c r="D550" s="178" t="s">
        <v>299</v>
      </c>
      <c r="E550" s="179" t="s">
        <v>3</v>
      </c>
      <c r="F550" s="180" t="s">
        <v>796</v>
      </c>
      <c r="H550" s="181">
        <v>8.446</v>
      </c>
      <c r="I550" s="182"/>
      <c r="L550" s="177"/>
      <c r="M550" s="183"/>
      <c r="N550" s="184"/>
      <c r="O550" s="184"/>
      <c r="P550" s="184"/>
      <c r="Q550" s="184"/>
      <c r="R550" s="184"/>
      <c r="S550" s="184"/>
      <c r="T550" s="185"/>
      <c r="AT550" s="179" t="s">
        <v>299</v>
      </c>
      <c r="AU550" s="179" t="s">
        <v>79</v>
      </c>
      <c r="AV550" s="11" t="s">
        <v>79</v>
      </c>
      <c r="AW550" s="11" t="s">
        <v>36</v>
      </c>
      <c r="AX550" s="11" t="s">
        <v>72</v>
      </c>
      <c r="AY550" s="179" t="s">
        <v>291</v>
      </c>
    </row>
    <row r="551" spans="2:51" s="11" customFormat="1" ht="13.5">
      <c r="B551" s="177"/>
      <c r="D551" s="178" t="s">
        <v>299</v>
      </c>
      <c r="E551" s="179" t="s">
        <v>3</v>
      </c>
      <c r="F551" s="180" t="s">
        <v>797</v>
      </c>
      <c r="H551" s="181">
        <v>8.221</v>
      </c>
      <c r="I551" s="182"/>
      <c r="L551" s="177"/>
      <c r="M551" s="183"/>
      <c r="N551" s="184"/>
      <c r="O551" s="184"/>
      <c r="P551" s="184"/>
      <c r="Q551" s="184"/>
      <c r="R551" s="184"/>
      <c r="S551" s="184"/>
      <c r="T551" s="185"/>
      <c r="AT551" s="179" t="s">
        <v>299</v>
      </c>
      <c r="AU551" s="179" t="s">
        <v>79</v>
      </c>
      <c r="AV551" s="11" t="s">
        <v>79</v>
      </c>
      <c r="AW551" s="11" t="s">
        <v>36</v>
      </c>
      <c r="AX551" s="11" t="s">
        <v>72</v>
      </c>
      <c r="AY551" s="179" t="s">
        <v>291</v>
      </c>
    </row>
    <row r="552" spans="2:51" s="12" customFormat="1" ht="13.5">
      <c r="B552" s="186"/>
      <c r="D552" s="187" t="s">
        <v>299</v>
      </c>
      <c r="E552" s="188" t="s">
        <v>3</v>
      </c>
      <c r="F552" s="189" t="s">
        <v>301</v>
      </c>
      <c r="H552" s="190">
        <v>16.667</v>
      </c>
      <c r="I552" s="191"/>
      <c r="L552" s="186"/>
      <c r="M552" s="192"/>
      <c r="N552" s="193"/>
      <c r="O552" s="193"/>
      <c r="P552" s="193"/>
      <c r="Q552" s="193"/>
      <c r="R552" s="193"/>
      <c r="S552" s="193"/>
      <c r="T552" s="194"/>
      <c r="AT552" s="195" t="s">
        <v>299</v>
      </c>
      <c r="AU552" s="195" t="s">
        <v>79</v>
      </c>
      <c r="AV552" s="12" t="s">
        <v>82</v>
      </c>
      <c r="AW552" s="12" t="s">
        <v>36</v>
      </c>
      <c r="AX552" s="12" t="s">
        <v>9</v>
      </c>
      <c r="AY552" s="195" t="s">
        <v>291</v>
      </c>
    </row>
    <row r="553" spans="2:65" s="1" customFormat="1" ht="31.5" customHeight="1">
      <c r="B553" s="164"/>
      <c r="C553" s="165" t="s">
        <v>815</v>
      </c>
      <c r="D553" s="165" t="s">
        <v>293</v>
      </c>
      <c r="E553" s="166" t="s">
        <v>816</v>
      </c>
      <c r="F553" s="167" t="s">
        <v>817</v>
      </c>
      <c r="G553" s="168" t="s">
        <v>296</v>
      </c>
      <c r="H553" s="169">
        <v>14.063</v>
      </c>
      <c r="I553" s="170"/>
      <c r="J553" s="171">
        <f>ROUND(I553*H553,0)</f>
        <v>0</v>
      </c>
      <c r="K553" s="167" t="s">
        <v>297</v>
      </c>
      <c r="L553" s="34"/>
      <c r="M553" s="172" t="s">
        <v>3</v>
      </c>
      <c r="N553" s="173" t="s">
        <v>43</v>
      </c>
      <c r="O553" s="35"/>
      <c r="P553" s="174">
        <f>O553*H553</f>
        <v>0</v>
      </c>
      <c r="Q553" s="174">
        <v>0</v>
      </c>
      <c r="R553" s="174">
        <f>Q553*H553</f>
        <v>0</v>
      </c>
      <c r="S553" s="174">
        <v>0</v>
      </c>
      <c r="T553" s="175">
        <f>S553*H553</f>
        <v>0</v>
      </c>
      <c r="AR553" s="17" t="s">
        <v>85</v>
      </c>
      <c r="AT553" s="17" t="s">
        <v>293</v>
      </c>
      <c r="AU553" s="17" t="s">
        <v>79</v>
      </c>
      <c r="AY553" s="17" t="s">
        <v>291</v>
      </c>
      <c r="BE553" s="176">
        <f>IF(N553="základní",J553,0)</f>
        <v>0</v>
      </c>
      <c r="BF553" s="176">
        <f>IF(N553="snížená",J553,0)</f>
        <v>0</v>
      </c>
      <c r="BG553" s="176">
        <f>IF(N553="zákl. přenesená",J553,0)</f>
        <v>0</v>
      </c>
      <c r="BH553" s="176">
        <f>IF(N553="sníž. přenesená",J553,0)</f>
        <v>0</v>
      </c>
      <c r="BI553" s="176">
        <f>IF(N553="nulová",J553,0)</f>
        <v>0</v>
      </c>
      <c r="BJ553" s="17" t="s">
        <v>9</v>
      </c>
      <c r="BK553" s="176">
        <f>ROUND(I553*H553,0)</f>
        <v>0</v>
      </c>
      <c r="BL553" s="17" t="s">
        <v>85</v>
      </c>
      <c r="BM553" s="17" t="s">
        <v>818</v>
      </c>
    </row>
    <row r="554" spans="2:51" s="11" customFormat="1" ht="13.5">
      <c r="B554" s="177"/>
      <c r="D554" s="187" t="s">
        <v>299</v>
      </c>
      <c r="E554" s="196" t="s">
        <v>3</v>
      </c>
      <c r="F554" s="197" t="s">
        <v>802</v>
      </c>
      <c r="H554" s="198">
        <v>14.063</v>
      </c>
      <c r="I554" s="182"/>
      <c r="L554" s="177"/>
      <c r="M554" s="183"/>
      <c r="N554" s="184"/>
      <c r="O554" s="184"/>
      <c r="P554" s="184"/>
      <c r="Q554" s="184"/>
      <c r="R554" s="184"/>
      <c r="S554" s="184"/>
      <c r="T554" s="185"/>
      <c r="AT554" s="179" t="s">
        <v>299</v>
      </c>
      <c r="AU554" s="179" t="s">
        <v>79</v>
      </c>
      <c r="AV554" s="11" t="s">
        <v>79</v>
      </c>
      <c r="AW554" s="11" t="s">
        <v>36</v>
      </c>
      <c r="AX554" s="11" t="s">
        <v>9</v>
      </c>
      <c r="AY554" s="179" t="s">
        <v>291</v>
      </c>
    </row>
    <row r="555" spans="2:65" s="1" customFormat="1" ht="22.5" customHeight="1">
      <c r="B555" s="164"/>
      <c r="C555" s="165" t="s">
        <v>819</v>
      </c>
      <c r="D555" s="165" t="s">
        <v>293</v>
      </c>
      <c r="E555" s="166" t="s">
        <v>820</v>
      </c>
      <c r="F555" s="167" t="s">
        <v>821</v>
      </c>
      <c r="G555" s="168" t="s">
        <v>822</v>
      </c>
      <c r="H555" s="169">
        <v>1.775</v>
      </c>
      <c r="I555" s="170"/>
      <c r="J555" s="171">
        <f>ROUND(I555*H555,0)</f>
        <v>0</v>
      </c>
      <c r="K555" s="167" t="s">
        <v>297</v>
      </c>
      <c r="L555" s="34"/>
      <c r="M555" s="172" t="s">
        <v>3</v>
      </c>
      <c r="N555" s="173" t="s">
        <v>43</v>
      </c>
      <c r="O555" s="35"/>
      <c r="P555" s="174">
        <f>O555*H555</f>
        <v>0</v>
      </c>
      <c r="Q555" s="174">
        <v>1.0530555952</v>
      </c>
      <c r="R555" s="174">
        <f>Q555*H555</f>
        <v>1.86917368148</v>
      </c>
      <c r="S555" s="174">
        <v>0</v>
      </c>
      <c r="T555" s="175">
        <f>S555*H555</f>
        <v>0</v>
      </c>
      <c r="AR555" s="17" t="s">
        <v>85</v>
      </c>
      <c r="AT555" s="17" t="s">
        <v>293</v>
      </c>
      <c r="AU555" s="17" t="s">
        <v>79</v>
      </c>
      <c r="AY555" s="17" t="s">
        <v>291</v>
      </c>
      <c r="BE555" s="176">
        <f>IF(N555="základní",J555,0)</f>
        <v>0</v>
      </c>
      <c r="BF555" s="176">
        <f>IF(N555="snížená",J555,0)</f>
        <v>0</v>
      </c>
      <c r="BG555" s="176">
        <f>IF(N555="zákl. přenesená",J555,0)</f>
        <v>0</v>
      </c>
      <c r="BH555" s="176">
        <f>IF(N555="sníž. přenesená",J555,0)</f>
        <v>0</v>
      </c>
      <c r="BI555" s="176">
        <f>IF(N555="nulová",J555,0)</f>
        <v>0</v>
      </c>
      <c r="BJ555" s="17" t="s">
        <v>9</v>
      </c>
      <c r="BK555" s="176">
        <f>ROUND(I555*H555,0)</f>
        <v>0</v>
      </c>
      <c r="BL555" s="17" t="s">
        <v>85</v>
      </c>
      <c r="BM555" s="17" t="s">
        <v>823</v>
      </c>
    </row>
    <row r="556" spans="2:51" s="11" customFormat="1" ht="13.5">
      <c r="B556" s="177"/>
      <c r="D556" s="178" t="s">
        <v>299</v>
      </c>
      <c r="E556" s="179" t="s">
        <v>3</v>
      </c>
      <c r="F556" s="180" t="s">
        <v>824</v>
      </c>
      <c r="H556" s="181">
        <v>0.749</v>
      </c>
      <c r="I556" s="182"/>
      <c r="L556" s="177"/>
      <c r="M556" s="183"/>
      <c r="N556" s="184"/>
      <c r="O556" s="184"/>
      <c r="P556" s="184"/>
      <c r="Q556" s="184"/>
      <c r="R556" s="184"/>
      <c r="S556" s="184"/>
      <c r="T556" s="185"/>
      <c r="AT556" s="179" t="s">
        <v>299</v>
      </c>
      <c r="AU556" s="179" t="s">
        <v>79</v>
      </c>
      <c r="AV556" s="11" t="s">
        <v>79</v>
      </c>
      <c r="AW556" s="11" t="s">
        <v>36</v>
      </c>
      <c r="AX556" s="11" t="s">
        <v>72</v>
      </c>
      <c r="AY556" s="179" t="s">
        <v>291</v>
      </c>
    </row>
    <row r="557" spans="2:51" s="11" customFormat="1" ht="13.5">
      <c r="B557" s="177"/>
      <c r="D557" s="178" t="s">
        <v>299</v>
      </c>
      <c r="E557" s="179" t="s">
        <v>3</v>
      </c>
      <c r="F557" s="180" t="s">
        <v>825</v>
      </c>
      <c r="H557" s="181">
        <v>0.52</v>
      </c>
      <c r="I557" s="182"/>
      <c r="L557" s="177"/>
      <c r="M557" s="183"/>
      <c r="N557" s="184"/>
      <c r="O557" s="184"/>
      <c r="P557" s="184"/>
      <c r="Q557" s="184"/>
      <c r="R557" s="184"/>
      <c r="S557" s="184"/>
      <c r="T557" s="185"/>
      <c r="AT557" s="179" t="s">
        <v>299</v>
      </c>
      <c r="AU557" s="179" t="s">
        <v>79</v>
      </c>
      <c r="AV557" s="11" t="s">
        <v>79</v>
      </c>
      <c r="AW557" s="11" t="s">
        <v>36</v>
      </c>
      <c r="AX557" s="11" t="s">
        <v>72</v>
      </c>
      <c r="AY557" s="179" t="s">
        <v>291</v>
      </c>
    </row>
    <row r="558" spans="2:51" s="11" customFormat="1" ht="13.5">
      <c r="B558" s="177"/>
      <c r="D558" s="178" t="s">
        <v>299</v>
      </c>
      <c r="E558" s="179" t="s">
        <v>3</v>
      </c>
      <c r="F558" s="180" t="s">
        <v>826</v>
      </c>
      <c r="H558" s="181">
        <v>0.506</v>
      </c>
      <c r="I558" s="182"/>
      <c r="L558" s="177"/>
      <c r="M558" s="183"/>
      <c r="N558" s="184"/>
      <c r="O558" s="184"/>
      <c r="P558" s="184"/>
      <c r="Q558" s="184"/>
      <c r="R558" s="184"/>
      <c r="S558" s="184"/>
      <c r="T558" s="185"/>
      <c r="AT558" s="179" t="s">
        <v>299</v>
      </c>
      <c r="AU558" s="179" t="s">
        <v>79</v>
      </c>
      <c r="AV558" s="11" t="s">
        <v>79</v>
      </c>
      <c r="AW558" s="11" t="s">
        <v>36</v>
      </c>
      <c r="AX558" s="11" t="s">
        <v>72</v>
      </c>
      <c r="AY558" s="179" t="s">
        <v>291</v>
      </c>
    </row>
    <row r="559" spans="2:51" s="12" customFormat="1" ht="13.5">
      <c r="B559" s="186"/>
      <c r="D559" s="187" t="s">
        <v>299</v>
      </c>
      <c r="E559" s="188" t="s">
        <v>3</v>
      </c>
      <c r="F559" s="189" t="s">
        <v>301</v>
      </c>
      <c r="H559" s="190">
        <v>1.775</v>
      </c>
      <c r="I559" s="191"/>
      <c r="L559" s="186"/>
      <c r="M559" s="192"/>
      <c r="N559" s="193"/>
      <c r="O559" s="193"/>
      <c r="P559" s="193"/>
      <c r="Q559" s="193"/>
      <c r="R559" s="193"/>
      <c r="S559" s="193"/>
      <c r="T559" s="194"/>
      <c r="AT559" s="195" t="s">
        <v>299</v>
      </c>
      <c r="AU559" s="195" t="s">
        <v>79</v>
      </c>
      <c r="AV559" s="12" t="s">
        <v>82</v>
      </c>
      <c r="AW559" s="12" t="s">
        <v>36</v>
      </c>
      <c r="AX559" s="12" t="s">
        <v>9</v>
      </c>
      <c r="AY559" s="195" t="s">
        <v>291</v>
      </c>
    </row>
    <row r="560" spans="2:65" s="1" customFormat="1" ht="22.5" customHeight="1">
      <c r="B560" s="164"/>
      <c r="C560" s="165" t="s">
        <v>827</v>
      </c>
      <c r="D560" s="165" t="s">
        <v>293</v>
      </c>
      <c r="E560" s="166" t="s">
        <v>828</v>
      </c>
      <c r="F560" s="167" t="s">
        <v>829</v>
      </c>
      <c r="G560" s="168" t="s">
        <v>412</v>
      </c>
      <c r="H560" s="169">
        <v>140.63</v>
      </c>
      <c r="I560" s="170"/>
      <c r="J560" s="171">
        <f>ROUND(I560*H560,0)</f>
        <v>0</v>
      </c>
      <c r="K560" s="167" t="s">
        <v>297</v>
      </c>
      <c r="L560" s="34"/>
      <c r="M560" s="172" t="s">
        <v>3</v>
      </c>
      <c r="N560" s="173" t="s">
        <v>43</v>
      </c>
      <c r="O560" s="35"/>
      <c r="P560" s="174">
        <f>O560*H560</f>
        <v>0</v>
      </c>
      <c r="Q560" s="174">
        <v>0.07038</v>
      </c>
      <c r="R560" s="174">
        <f>Q560*H560</f>
        <v>9.8975394</v>
      </c>
      <c r="S560" s="174">
        <v>0</v>
      </c>
      <c r="T560" s="175">
        <f>S560*H560</f>
        <v>0</v>
      </c>
      <c r="AR560" s="17" t="s">
        <v>85</v>
      </c>
      <c r="AT560" s="17" t="s">
        <v>293</v>
      </c>
      <c r="AU560" s="17" t="s">
        <v>79</v>
      </c>
      <c r="AY560" s="17" t="s">
        <v>291</v>
      </c>
      <c r="BE560" s="176">
        <f>IF(N560="základní",J560,0)</f>
        <v>0</v>
      </c>
      <c r="BF560" s="176">
        <f>IF(N560="snížená",J560,0)</f>
        <v>0</v>
      </c>
      <c r="BG560" s="176">
        <f>IF(N560="zákl. přenesená",J560,0)</f>
        <v>0</v>
      </c>
      <c r="BH560" s="176">
        <f>IF(N560="sníž. přenesená",J560,0)</f>
        <v>0</v>
      </c>
      <c r="BI560" s="176">
        <f>IF(N560="nulová",J560,0)</f>
        <v>0</v>
      </c>
      <c r="BJ560" s="17" t="s">
        <v>9</v>
      </c>
      <c r="BK560" s="176">
        <f>ROUND(I560*H560,0)</f>
        <v>0</v>
      </c>
      <c r="BL560" s="17" t="s">
        <v>85</v>
      </c>
      <c r="BM560" s="17" t="s">
        <v>830</v>
      </c>
    </row>
    <row r="561" spans="2:51" s="11" customFormat="1" ht="13.5">
      <c r="B561" s="177"/>
      <c r="D561" s="187" t="s">
        <v>299</v>
      </c>
      <c r="E561" s="196" t="s">
        <v>3</v>
      </c>
      <c r="F561" s="197" t="s">
        <v>101</v>
      </c>
      <c r="H561" s="198">
        <v>140.63</v>
      </c>
      <c r="I561" s="182"/>
      <c r="L561" s="177"/>
      <c r="M561" s="183"/>
      <c r="N561" s="184"/>
      <c r="O561" s="184"/>
      <c r="P561" s="184"/>
      <c r="Q561" s="184"/>
      <c r="R561" s="184"/>
      <c r="S561" s="184"/>
      <c r="T561" s="185"/>
      <c r="AT561" s="179" t="s">
        <v>299</v>
      </c>
      <c r="AU561" s="179" t="s">
        <v>79</v>
      </c>
      <c r="AV561" s="11" t="s">
        <v>79</v>
      </c>
      <c r="AW561" s="11" t="s">
        <v>36</v>
      </c>
      <c r="AX561" s="11" t="s">
        <v>9</v>
      </c>
      <c r="AY561" s="179" t="s">
        <v>291</v>
      </c>
    </row>
    <row r="562" spans="2:65" s="1" customFormat="1" ht="22.5" customHeight="1">
      <c r="B562" s="164"/>
      <c r="C562" s="165" t="s">
        <v>831</v>
      </c>
      <c r="D562" s="165" t="s">
        <v>293</v>
      </c>
      <c r="E562" s="166" t="s">
        <v>832</v>
      </c>
      <c r="F562" s="167" t="s">
        <v>833</v>
      </c>
      <c r="G562" s="168" t="s">
        <v>296</v>
      </c>
      <c r="H562" s="169">
        <v>8.438</v>
      </c>
      <c r="I562" s="170"/>
      <c r="J562" s="171">
        <f>ROUND(I562*H562,0)</f>
        <v>0</v>
      </c>
      <c r="K562" s="167" t="s">
        <v>297</v>
      </c>
      <c r="L562" s="34"/>
      <c r="M562" s="172" t="s">
        <v>3</v>
      </c>
      <c r="N562" s="173" t="s">
        <v>43</v>
      </c>
      <c r="O562" s="35"/>
      <c r="P562" s="174">
        <f>O562*H562</f>
        <v>0</v>
      </c>
      <c r="Q562" s="174">
        <v>1.837</v>
      </c>
      <c r="R562" s="174">
        <f>Q562*H562</f>
        <v>15.500606000000001</v>
      </c>
      <c r="S562" s="174">
        <v>0</v>
      </c>
      <c r="T562" s="175">
        <f>S562*H562</f>
        <v>0</v>
      </c>
      <c r="AR562" s="17" t="s">
        <v>85</v>
      </c>
      <c r="AT562" s="17" t="s">
        <v>293</v>
      </c>
      <c r="AU562" s="17" t="s">
        <v>79</v>
      </c>
      <c r="AY562" s="17" t="s">
        <v>291</v>
      </c>
      <c r="BE562" s="176">
        <f>IF(N562="základní",J562,0)</f>
        <v>0</v>
      </c>
      <c r="BF562" s="176">
        <f>IF(N562="snížená",J562,0)</f>
        <v>0</v>
      </c>
      <c r="BG562" s="176">
        <f>IF(N562="zákl. přenesená",J562,0)</f>
        <v>0</v>
      </c>
      <c r="BH562" s="176">
        <f>IF(N562="sníž. přenesená",J562,0)</f>
        <v>0</v>
      </c>
      <c r="BI562" s="176">
        <f>IF(N562="nulová",J562,0)</f>
        <v>0</v>
      </c>
      <c r="BJ562" s="17" t="s">
        <v>9</v>
      </c>
      <c r="BK562" s="176">
        <f>ROUND(I562*H562,0)</f>
        <v>0</v>
      </c>
      <c r="BL562" s="17" t="s">
        <v>85</v>
      </c>
      <c r="BM562" s="17" t="s">
        <v>834</v>
      </c>
    </row>
    <row r="563" spans="2:51" s="11" customFormat="1" ht="13.5">
      <c r="B563" s="177"/>
      <c r="D563" s="187" t="s">
        <v>299</v>
      </c>
      <c r="E563" s="196" t="s">
        <v>3</v>
      </c>
      <c r="F563" s="197" t="s">
        <v>835</v>
      </c>
      <c r="H563" s="198">
        <v>8.438</v>
      </c>
      <c r="I563" s="182"/>
      <c r="L563" s="177"/>
      <c r="M563" s="183"/>
      <c r="N563" s="184"/>
      <c r="O563" s="184"/>
      <c r="P563" s="184"/>
      <c r="Q563" s="184"/>
      <c r="R563" s="184"/>
      <c r="S563" s="184"/>
      <c r="T563" s="185"/>
      <c r="AT563" s="179" t="s">
        <v>299</v>
      </c>
      <c r="AU563" s="179" t="s">
        <v>79</v>
      </c>
      <c r="AV563" s="11" t="s">
        <v>79</v>
      </c>
      <c r="AW563" s="11" t="s">
        <v>36</v>
      </c>
      <c r="AX563" s="11" t="s">
        <v>9</v>
      </c>
      <c r="AY563" s="179" t="s">
        <v>291</v>
      </c>
    </row>
    <row r="564" spans="2:65" s="1" customFormat="1" ht="22.5" customHeight="1">
      <c r="B564" s="164"/>
      <c r="C564" s="165" t="s">
        <v>836</v>
      </c>
      <c r="D564" s="165" t="s">
        <v>293</v>
      </c>
      <c r="E564" s="166" t="s">
        <v>837</v>
      </c>
      <c r="F564" s="167" t="s">
        <v>838</v>
      </c>
      <c r="G564" s="168" t="s">
        <v>367</v>
      </c>
      <c r="H564" s="169">
        <v>5</v>
      </c>
      <c r="I564" s="170"/>
      <c r="J564" s="171">
        <f>ROUND(I564*H564,0)</f>
        <v>0</v>
      </c>
      <c r="K564" s="167" t="s">
        <v>297</v>
      </c>
      <c r="L564" s="34"/>
      <c r="M564" s="172" t="s">
        <v>3</v>
      </c>
      <c r="N564" s="173" t="s">
        <v>43</v>
      </c>
      <c r="O564" s="35"/>
      <c r="P564" s="174">
        <f>O564*H564</f>
        <v>0</v>
      </c>
      <c r="Q564" s="174">
        <v>0.04684</v>
      </c>
      <c r="R564" s="174">
        <f>Q564*H564</f>
        <v>0.2342</v>
      </c>
      <c r="S564" s="174">
        <v>0</v>
      </c>
      <c r="T564" s="175">
        <f>S564*H564</f>
        <v>0</v>
      </c>
      <c r="AR564" s="17" t="s">
        <v>85</v>
      </c>
      <c r="AT564" s="17" t="s">
        <v>293</v>
      </c>
      <c r="AU564" s="17" t="s">
        <v>79</v>
      </c>
      <c r="AY564" s="17" t="s">
        <v>291</v>
      </c>
      <c r="BE564" s="176">
        <f>IF(N564="základní",J564,0)</f>
        <v>0</v>
      </c>
      <c r="BF564" s="176">
        <f>IF(N564="snížená",J564,0)</f>
        <v>0</v>
      </c>
      <c r="BG564" s="176">
        <f>IF(N564="zákl. přenesená",J564,0)</f>
        <v>0</v>
      </c>
      <c r="BH564" s="176">
        <f>IF(N564="sníž. přenesená",J564,0)</f>
        <v>0</v>
      </c>
      <c r="BI564" s="176">
        <f>IF(N564="nulová",J564,0)</f>
        <v>0</v>
      </c>
      <c r="BJ564" s="17" t="s">
        <v>9</v>
      </c>
      <c r="BK564" s="176">
        <f>ROUND(I564*H564,0)</f>
        <v>0</v>
      </c>
      <c r="BL564" s="17" t="s">
        <v>85</v>
      </c>
      <c r="BM564" s="17" t="s">
        <v>839</v>
      </c>
    </row>
    <row r="565" spans="2:51" s="11" customFormat="1" ht="13.5">
      <c r="B565" s="177"/>
      <c r="D565" s="178" t="s">
        <v>299</v>
      </c>
      <c r="E565" s="179" t="s">
        <v>3</v>
      </c>
      <c r="F565" s="180" t="s">
        <v>840</v>
      </c>
      <c r="H565" s="181">
        <v>1</v>
      </c>
      <c r="I565" s="182"/>
      <c r="L565" s="177"/>
      <c r="M565" s="183"/>
      <c r="N565" s="184"/>
      <c r="O565" s="184"/>
      <c r="P565" s="184"/>
      <c r="Q565" s="184"/>
      <c r="R565" s="184"/>
      <c r="S565" s="184"/>
      <c r="T565" s="185"/>
      <c r="AT565" s="179" t="s">
        <v>299</v>
      </c>
      <c r="AU565" s="179" t="s">
        <v>79</v>
      </c>
      <c r="AV565" s="11" t="s">
        <v>79</v>
      </c>
      <c r="AW565" s="11" t="s">
        <v>36</v>
      </c>
      <c r="AX565" s="11" t="s">
        <v>72</v>
      </c>
      <c r="AY565" s="179" t="s">
        <v>291</v>
      </c>
    </row>
    <row r="566" spans="2:51" s="11" customFormat="1" ht="13.5">
      <c r="B566" s="177"/>
      <c r="D566" s="178" t="s">
        <v>299</v>
      </c>
      <c r="E566" s="179" t="s">
        <v>3</v>
      </c>
      <c r="F566" s="180" t="s">
        <v>841</v>
      </c>
      <c r="H566" s="181">
        <v>2</v>
      </c>
      <c r="I566" s="182"/>
      <c r="L566" s="177"/>
      <c r="M566" s="183"/>
      <c r="N566" s="184"/>
      <c r="O566" s="184"/>
      <c r="P566" s="184"/>
      <c r="Q566" s="184"/>
      <c r="R566" s="184"/>
      <c r="S566" s="184"/>
      <c r="T566" s="185"/>
      <c r="AT566" s="179" t="s">
        <v>299</v>
      </c>
      <c r="AU566" s="179" t="s">
        <v>79</v>
      </c>
      <c r="AV566" s="11" t="s">
        <v>79</v>
      </c>
      <c r="AW566" s="11" t="s">
        <v>36</v>
      </c>
      <c r="AX566" s="11" t="s">
        <v>72</v>
      </c>
      <c r="AY566" s="179" t="s">
        <v>291</v>
      </c>
    </row>
    <row r="567" spans="2:51" s="11" customFormat="1" ht="13.5">
      <c r="B567" s="177"/>
      <c r="D567" s="178" t="s">
        <v>299</v>
      </c>
      <c r="E567" s="179" t="s">
        <v>3</v>
      </c>
      <c r="F567" s="180" t="s">
        <v>842</v>
      </c>
      <c r="H567" s="181">
        <v>2</v>
      </c>
      <c r="I567" s="182"/>
      <c r="L567" s="177"/>
      <c r="M567" s="183"/>
      <c r="N567" s="184"/>
      <c r="O567" s="184"/>
      <c r="P567" s="184"/>
      <c r="Q567" s="184"/>
      <c r="R567" s="184"/>
      <c r="S567" s="184"/>
      <c r="T567" s="185"/>
      <c r="AT567" s="179" t="s">
        <v>299</v>
      </c>
      <c r="AU567" s="179" t="s">
        <v>79</v>
      </c>
      <c r="AV567" s="11" t="s">
        <v>79</v>
      </c>
      <c r="AW567" s="11" t="s">
        <v>36</v>
      </c>
      <c r="AX567" s="11" t="s">
        <v>72</v>
      </c>
      <c r="AY567" s="179" t="s">
        <v>291</v>
      </c>
    </row>
    <row r="568" spans="2:51" s="12" customFormat="1" ht="13.5">
      <c r="B568" s="186"/>
      <c r="D568" s="187" t="s">
        <v>299</v>
      </c>
      <c r="E568" s="188" t="s">
        <v>3</v>
      </c>
      <c r="F568" s="189" t="s">
        <v>301</v>
      </c>
      <c r="H568" s="190">
        <v>5</v>
      </c>
      <c r="I568" s="191"/>
      <c r="L568" s="186"/>
      <c r="M568" s="192"/>
      <c r="N568" s="193"/>
      <c r="O568" s="193"/>
      <c r="P568" s="193"/>
      <c r="Q568" s="193"/>
      <c r="R568" s="193"/>
      <c r="S568" s="193"/>
      <c r="T568" s="194"/>
      <c r="AT568" s="195" t="s">
        <v>299</v>
      </c>
      <c r="AU568" s="195" t="s">
        <v>79</v>
      </c>
      <c r="AV568" s="12" t="s">
        <v>82</v>
      </c>
      <c r="AW568" s="12" t="s">
        <v>36</v>
      </c>
      <c r="AX568" s="12" t="s">
        <v>9</v>
      </c>
      <c r="AY568" s="195" t="s">
        <v>291</v>
      </c>
    </row>
    <row r="569" spans="2:65" s="1" customFormat="1" ht="22.5" customHeight="1">
      <c r="B569" s="164"/>
      <c r="C569" s="210" t="s">
        <v>843</v>
      </c>
      <c r="D569" s="210" t="s">
        <v>379</v>
      </c>
      <c r="E569" s="211" t="s">
        <v>844</v>
      </c>
      <c r="F569" s="212" t="s">
        <v>845</v>
      </c>
      <c r="G569" s="213" t="s">
        <v>367</v>
      </c>
      <c r="H569" s="214">
        <v>1</v>
      </c>
      <c r="I569" s="215"/>
      <c r="J569" s="216">
        <f>ROUND(I569*H569,0)</f>
        <v>0</v>
      </c>
      <c r="K569" s="212" t="s">
        <v>297</v>
      </c>
      <c r="L569" s="217"/>
      <c r="M569" s="218" t="s">
        <v>3</v>
      </c>
      <c r="N569" s="219" t="s">
        <v>43</v>
      </c>
      <c r="O569" s="35"/>
      <c r="P569" s="174">
        <f>O569*H569</f>
        <v>0</v>
      </c>
      <c r="Q569" s="174">
        <v>0.0129</v>
      </c>
      <c r="R569" s="174">
        <f>Q569*H569</f>
        <v>0.0129</v>
      </c>
      <c r="S569" s="174">
        <v>0</v>
      </c>
      <c r="T569" s="175">
        <f>S569*H569</f>
        <v>0</v>
      </c>
      <c r="AR569" s="17" t="s">
        <v>97</v>
      </c>
      <c r="AT569" s="17" t="s">
        <v>379</v>
      </c>
      <c r="AU569" s="17" t="s">
        <v>79</v>
      </c>
      <c r="AY569" s="17" t="s">
        <v>291</v>
      </c>
      <c r="BE569" s="176">
        <f>IF(N569="základní",J569,0)</f>
        <v>0</v>
      </c>
      <c r="BF569" s="176">
        <f>IF(N569="snížená",J569,0)</f>
        <v>0</v>
      </c>
      <c r="BG569" s="176">
        <f>IF(N569="zákl. přenesená",J569,0)</f>
        <v>0</v>
      </c>
      <c r="BH569" s="176">
        <f>IF(N569="sníž. přenesená",J569,0)</f>
        <v>0</v>
      </c>
      <c r="BI569" s="176">
        <f>IF(N569="nulová",J569,0)</f>
        <v>0</v>
      </c>
      <c r="BJ569" s="17" t="s">
        <v>9</v>
      </c>
      <c r="BK569" s="176">
        <f>ROUND(I569*H569,0)</f>
        <v>0</v>
      </c>
      <c r="BL569" s="17" t="s">
        <v>85</v>
      </c>
      <c r="BM569" s="17" t="s">
        <v>846</v>
      </c>
    </row>
    <row r="570" spans="2:51" s="11" customFormat="1" ht="13.5">
      <c r="B570" s="177"/>
      <c r="D570" s="187" t="s">
        <v>299</v>
      </c>
      <c r="E570" s="196" t="s">
        <v>3</v>
      </c>
      <c r="F570" s="197" t="s">
        <v>840</v>
      </c>
      <c r="H570" s="198">
        <v>1</v>
      </c>
      <c r="I570" s="182"/>
      <c r="L570" s="177"/>
      <c r="M570" s="183"/>
      <c r="N570" s="184"/>
      <c r="O570" s="184"/>
      <c r="P570" s="184"/>
      <c r="Q570" s="184"/>
      <c r="R570" s="184"/>
      <c r="S570" s="184"/>
      <c r="T570" s="185"/>
      <c r="AT570" s="179" t="s">
        <v>299</v>
      </c>
      <c r="AU570" s="179" t="s">
        <v>79</v>
      </c>
      <c r="AV570" s="11" t="s">
        <v>79</v>
      </c>
      <c r="AW570" s="11" t="s">
        <v>36</v>
      </c>
      <c r="AX570" s="11" t="s">
        <v>9</v>
      </c>
      <c r="AY570" s="179" t="s">
        <v>291</v>
      </c>
    </row>
    <row r="571" spans="2:65" s="1" customFormat="1" ht="22.5" customHeight="1">
      <c r="B571" s="164"/>
      <c r="C571" s="210" t="s">
        <v>113</v>
      </c>
      <c r="D571" s="210" t="s">
        <v>379</v>
      </c>
      <c r="E571" s="211" t="s">
        <v>847</v>
      </c>
      <c r="F571" s="212" t="s">
        <v>848</v>
      </c>
      <c r="G571" s="213" t="s">
        <v>367</v>
      </c>
      <c r="H571" s="214">
        <v>2</v>
      </c>
      <c r="I571" s="215"/>
      <c r="J571" s="216">
        <f>ROUND(I571*H571,0)</f>
        <v>0</v>
      </c>
      <c r="K571" s="212" t="s">
        <v>297</v>
      </c>
      <c r="L571" s="217"/>
      <c r="M571" s="218" t="s">
        <v>3</v>
      </c>
      <c r="N571" s="219" t="s">
        <v>43</v>
      </c>
      <c r="O571" s="35"/>
      <c r="P571" s="174">
        <f>O571*H571</f>
        <v>0</v>
      </c>
      <c r="Q571" s="174">
        <v>0.0132</v>
      </c>
      <c r="R571" s="174">
        <f>Q571*H571</f>
        <v>0.0264</v>
      </c>
      <c r="S571" s="174">
        <v>0</v>
      </c>
      <c r="T571" s="175">
        <f>S571*H571</f>
        <v>0</v>
      </c>
      <c r="AR571" s="17" t="s">
        <v>97</v>
      </c>
      <c r="AT571" s="17" t="s">
        <v>379</v>
      </c>
      <c r="AU571" s="17" t="s">
        <v>79</v>
      </c>
      <c r="AY571" s="17" t="s">
        <v>291</v>
      </c>
      <c r="BE571" s="176">
        <f>IF(N571="základní",J571,0)</f>
        <v>0</v>
      </c>
      <c r="BF571" s="176">
        <f>IF(N571="snížená",J571,0)</f>
        <v>0</v>
      </c>
      <c r="BG571" s="176">
        <f>IF(N571="zákl. přenesená",J571,0)</f>
        <v>0</v>
      </c>
      <c r="BH571" s="176">
        <f>IF(N571="sníž. přenesená",J571,0)</f>
        <v>0</v>
      </c>
      <c r="BI571" s="176">
        <f>IF(N571="nulová",J571,0)</f>
        <v>0</v>
      </c>
      <c r="BJ571" s="17" t="s">
        <v>9</v>
      </c>
      <c r="BK571" s="176">
        <f>ROUND(I571*H571,0)</f>
        <v>0</v>
      </c>
      <c r="BL571" s="17" t="s">
        <v>85</v>
      </c>
      <c r="BM571" s="17" t="s">
        <v>849</v>
      </c>
    </row>
    <row r="572" spans="2:51" s="11" customFormat="1" ht="13.5">
      <c r="B572" s="177"/>
      <c r="D572" s="187" t="s">
        <v>299</v>
      </c>
      <c r="E572" s="196" t="s">
        <v>3</v>
      </c>
      <c r="F572" s="197" t="s">
        <v>841</v>
      </c>
      <c r="H572" s="198">
        <v>2</v>
      </c>
      <c r="I572" s="182"/>
      <c r="L572" s="177"/>
      <c r="M572" s="183"/>
      <c r="N572" s="184"/>
      <c r="O572" s="184"/>
      <c r="P572" s="184"/>
      <c r="Q572" s="184"/>
      <c r="R572" s="184"/>
      <c r="S572" s="184"/>
      <c r="T572" s="185"/>
      <c r="AT572" s="179" t="s">
        <v>299</v>
      </c>
      <c r="AU572" s="179" t="s">
        <v>79</v>
      </c>
      <c r="AV572" s="11" t="s">
        <v>79</v>
      </c>
      <c r="AW572" s="11" t="s">
        <v>36</v>
      </c>
      <c r="AX572" s="11" t="s">
        <v>9</v>
      </c>
      <c r="AY572" s="179" t="s">
        <v>291</v>
      </c>
    </row>
    <row r="573" spans="2:65" s="1" customFormat="1" ht="22.5" customHeight="1">
      <c r="B573" s="164"/>
      <c r="C573" s="210" t="s">
        <v>850</v>
      </c>
      <c r="D573" s="210" t="s">
        <v>379</v>
      </c>
      <c r="E573" s="211" t="s">
        <v>851</v>
      </c>
      <c r="F573" s="212" t="s">
        <v>852</v>
      </c>
      <c r="G573" s="213" t="s">
        <v>367</v>
      </c>
      <c r="H573" s="214">
        <v>2</v>
      </c>
      <c r="I573" s="215"/>
      <c r="J573" s="216">
        <f>ROUND(I573*H573,0)</f>
        <v>0</v>
      </c>
      <c r="K573" s="212" t="s">
        <v>297</v>
      </c>
      <c r="L573" s="217"/>
      <c r="M573" s="218" t="s">
        <v>3</v>
      </c>
      <c r="N573" s="219" t="s">
        <v>43</v>
      </c>
      <c r="O573" s="35"/>
      <c r="P573" s="174">
        <f>O573*H573</f>
        <v>0</v>
      </c>
      <c r="Q573" s="174">
        <v>0.02188</v>
      </c>
      <c r="R573" s="174">
        <f>Q573*H573</f>
        <v>0.04376</v>
      </c>
      <c r="S573" s="174">
        <v>0</v>
      </c>
      <c r="T573" s="175">
        <f>S573*H573</f>
        <v>0</v>
      </c>
      <c r="AR573" s="17" t="s">
        <v>97</v>
      </c>
      <c r="AT573" s="17" t="s">
        <v>379</v>
      </c>
      <c r="AU573" s="17" t="s">
        <v>79</v>
      </c>
      <c r="AY573" s="17" t="s">
        <v>291</v>
      </c>
      <c r="BE573" s="176">
        <f>IF(N573="základní",J573,0)</f>
        <v>0</v>
      </c>
      <c r="BF573" s="176">
        <f>IF(N573="snížená",J573,0)</f>
        <v>0</v>
      </c>
      <c r="BG573" s="176">
        <f>IF(N573="zákl. přenesená",J573,0)</f>
        <v>0</v>
      </c>
      <c r="BH573" s="176">
        <f>IF(N573="sníž. přenesená",J573,0)</f>
        <v>0</v>
      </c>
      <c r="BI573" s="176">
        <f>IF(N573="nulová",J573,0)</f>
        <v>0</v>
      </c>
      <c r="BJ573" s="17" t="s">
        <v>9</v>
      </c>
      <c r="BK573" s="176">
        <f>ROUND(I573*H573,0)</f>
        <v>0</v>
      </c>
      <c r="BL573" s="17" t="s">
        <v>85</v>
      </c>
      <c r="BM573" s="17" t="s">
        <v>853</v>
      </c>
    </row>
    <row r="574" spans="2:51" s="11" customFormat="1" ht="13.5">
      <c r="B574" s="177"/>
      <c r="D574" s="178" t="s">
        <v>299</v>
      </c>
      <c r="E574" s="179" t="s">
        <v>3</v>
      </c>
      <c r="F574" s="180" t="s">
        <v>842</v>
      </c>
      <c r="H574" s="181">
        <v>2</v>
      </c>
      <c r="I574" s="182"/>
      <c r="L574" s="177"/>
      <c r="M574" s="183"/>
      <c r="N574" s="184"/>
      <c r="O574" s="184"/>
      <c r="P574" s="184"/>
      <c r="Q574" s="184"/>
      <c r="R574" s="184"/>
      <c r="S574" s="184"/>
      <c r="T574" s="185"/>
      <c r="AT574" s="179" t="s">
        <v>299</v>
      </c>
      <c r="AU574" s="179" t="s">
        <v>79</v>
      </c>
      <c r="AV574" s="11" t="s">
        <v>79</v>
      </c>
      <c r="AW574" s="11" t="s">
        <v>36</v>
      </c>
      <c r="AX574" s="11" t="s">
        <v>9</v>
      </c>
      <c r="AY574" s="179" t="s">
        <v>291</v>
      </c>
    </row>
    <row r="575" spans="2:63" s="10" customFormat="1" ht="29.85" customHeight="1">
      <c r="B575" s="150"/>
      <c r="D575" s="161" t="s">
        <v>71</v>
      </c>
      <c r="E575" s="162" t="s">
        <v>325</v>
      </c>
      <c r="F575" s="162" t="s">
        <v>854</v>
      </c>
      <c r="I575" s="153"/>
      <c r="J575" s="163">
        <f>BK575</f>
        <v>0</v>
      </c>
      <c r="L575" s="150"/>
      <c r="M575" s="155"/>
      <c r="N575" s="156"/>
      <c r="O575" s="156"/>
      <c r="P575" s="157">
        <f>SUM(P576:P732)</f>
        <v>0</v>
      </c>
      <c r="Q575" s="156"/>
      <c r="R575" s="157">
        <f>SUM(R576:R732)</f>
        <v>0.12327136</v>
      </c>
      <c r="S575" s="156"/>
      <c r="T575" s="158">
        <f>SUM(T576:T732)</f>
        <v>240.667849</v>
      </c>
      <c r="AR575" s="151" t="s">
        <v>9</v>
      </c>
      <c r="AT575" s="159" t="s">
        <v>71</v>
      </c>
      <c r="AU575" s="159" t="s">
        <v>9</v>
      </c>
      <c r="AY575" s="151" t="s">
        <v>291</v>
      </c>
      <c r="BK575" s="160">
        <f>SUM(BK576:BK732)</f>
        <v>0</v>
      </c>
    </row>
    <row r="576" spans="2:65" s="1" customFormat="1" ht="31.5" customHeight="1">
      <c r="B576" s="164"/>
      <c r="C576" s="165" t="s">
        <v>855</v>
      </c>
      <c r="D576" s="165" t="s">
        <v>293</v>
      </c>
      <c r="E576" s="166" t="s">
        <v>856</v>
      </c>
      <c r="F576" s="167" t="s">
        <v>857</v>
      </c>
      <c r="G576" s="168" t="s">
        <v>412</v>
      </c>
      <c r="H576" s="169">
        <v>620.1</v>
      </c>
      <c r="I576" s="170"/>
      <c r="J576" s="171">
        <f>ROUND(I576*H576,0)</f>
        <v>0</v>
      </c>
      <c r="K576" s="167" t="s">
        <v>297</v>
      </c>
      <c r="L576" s="34"/>
      <c r="M576" s="172" t="s">
        <v>3</v>
      </c>
      <c r="N576" s="173" t="s">
        <v>43</v>
      </c>
      <c r="O576" s="35"/>
      <c r="P576" s="174">
        <f>O576*H576</f>
        <v>0</v>
      </c>
      <c r="Q576" s="174">
        <v>0</v>
      </c>
      <c r="R576" s="174">
        <f>Q576*H576</f>
        <v>0</v>
      </c>
      <c r="S576" s="174">
        <v>0</v>
      </c>
      <c r="T576" s="175">
        <f>S576*H576</f>
        <v>0</v>
      </c>
      <c r="AR576" s="17" t="s">
        <v>85</v>
      </c>
      <c r="AT576" s="17" t="s">
        <v>293</v>
      </c>
      <c r="AU576" s="17" t="s">
        <v>79</v>
      </c>
      <c r="AY576" s="17" t="s">
        <v>291</v>
      </c>
      <c r="BE576" s="176">
        <f>IF(N576="základní",J576,0)</f>
        <v>0</v>
      </c>
      <c r="BF576" s="176">
        <f>IF(N576="snížená",J576,0)</f>
        <v>0</v>
      </c>
      <c r="BG576" s="176">
        <f>IF(N576="zákl. přenesená",J576,0)</f>
        <v>0</v>
      </c>
      <c r="BH576" s="176">
        <f>IF(N576="sníž. přenesená",J576,0)</f>
        <v>0</v>
      </c>
      <c r="BI576" s="176">
        <f>IF(N576="nulová",J576,0)</f>
        <v>0</v>
      </c>
      <c r="BJ576" s="17" t="s">
        <v>9</v>
      </c>
      <c r="BK576" s="176">
        <f>ROUND(I576*H576,0)</f>
        <v>0</v>
      </c>
      <c r="BL576" s="17" t="s">
        <v>85</v>
      </c>
      <c r="BM576" s="17" t="s">
        <v>858</v>
      </c>
    </row>
    <row r="577" spans="2:51" s="11" customFormat="1" ht="13.5">
      <c r="B577" s="177"/>
      <c r="D577" s="178" t="s">
        <v>299</v>
      </c>
      <c r="E577" s="179" t="s">
        <v>3</v>
      </c>
      <c r="F577" s="180" t="s">
        <v>859</v>
      </c>
      <c r="H577" s="181">
        <v>620.1</v>
      </c>
      <c r="I577" s="182"/>
      <c r="L577" s="177"/>
      <c r="M577" s="183"/>
      <c r="N577" s="184"/>
      <c r="O577" s="184"/>
      <c r="P577" s="184"/>
      <c r="Q577" s="184"/>
      <c r="R577" s="184"/>
      <c r="S577" s="184"/>
      <c r="T577" s="185"/>
      <c r="AT577" s="179" t="s">
        <v>299</v>
      </c>
      <c r="AU577" s="179" t="s">
        <v>79</v>
      </c>
      <c r="AV577" s="11" t="s">
        <v>79</v>
      </c>
      <c r="AW577" s="11" t="s">
        <v>36</v>
      </c>
      <c r="AX577" s="11" t="s">
        <v>72</v>
      </c>
      <c r="AY577" s="179" t="s">
        <v>291</v>
      </c>
    </row>
    <row r="578" spans="2:51" s="12" customFormat="1" ht="13.5">
      <c r="B578" s="186"/>
      <c r="D578" s="187" t="s">
        <v>299</v>
      </c>
      <c r="E578" s="188" t="s">
        <v>233</v>
      </c>
      <c r="F578" s="189" t="s">
        <v>301</v>
      </c>
      <c r="H578" s="190">
        <v>620.1</v>
      </c>
      <c r="I578" s="191"/>
      <c r="L578" s="186"/>
      <c r="M578" s="192"/>
      <c r="N578" s="193"/>
      <c r="O578" s="193"/>
      <c r="P578" s="193"/>
      <c r="Q578" s="193"/>
      <c r="R578" s="193"/>
      <c r="S578" s="193"/>
      <c r="T578" s="194"/>
      <c r="AT578" s="195" t="s">
        <v>299</v>
      </c>
      <c r="AU578" s="195" t="s">
        <v>79</v>
      </c>
      <c r="AV578" s="12" t="s">
        <v>82</v>
      </c>
      <c r="AW578" s="12" t="s">
        <v>36</v>
      </c>
      <c r="AX578" s="12" t="s">
        <v>9</v>
      </c>
      <c r="AY578" s="195" t="s">
        <v>291</v>
      </c>
    </row>
    <row r="579" spans="2:65" s="1" customFormat="1" ht="31.5" customHeight="1">
      <c r="B579" s="164"/>
      <c r="C579" s="165" t="s">
        <v>860</v>
      </c>
      <c r="D579" s="165" t="s">
        <v>293</v>
      </c>
      <c r="E579" s="166" t="s">
        <v>861</v>
      </c>
      <c r="F579" s="167" t="s">
        <v>862</v>
      </c>
      <c r="G579" s="168" t="s">
        <v>412</v>
      </c>
      <c r="H579" s="169">
        <v>55809</v>
      </c>
      <c r="I579" s="170"/>
      <c r="J579" s="171">
        <f>ROUND(I579*H579,0)</f>
        <v>0</v>
      </c>
      <c r="K579" s="167" t="s">
        <v>297</v>
      </c>
      <c r="L579" s="34"/>
      <c r="M579" s="172" t="s">
        <v>3</v>
      </c>
      <c r="N579" s="173" t="s">
        <v>43</v>
      </c>
      <c r="O579" s="35"/>
      <c r="P579" s="174">
        <f>O579*H579</f>
        <v>0</v>
      </c>
      <c r="Q579" s="174">
        <v>0</v>
      </c>
      <c r="R579" s="174">
        <f>Q579*H579</f>
        <v>0</v>
      </c>
      <c r="S579" s="174">
        <v>0</v>
      </c>
      <c r="T579" s="175">
        <f>S579*H579</f>
        <v>0</v>
      </c>
      <c r="AR579" s="17" t="s">
        <v>85</v>
      </c>
      <c r="AT579" s="17" t="s">
        <v>293</v>
      </c>
      <c r="AU579" s="17" t="s">
        <v>79</v>
      </c>
      <c r="AY579" s="17" t="s">
        <v>291</v>
      </c>
      <c r="BE579" s="176">
        <f>IF(N579="základní",J579,0)</f>
        <v>0</v>
      </c>
      <c r="BF579" s="176">
        <f>IF(N579="snížená",J579,0)</f>
        <v>0</v>
      </c>
      <c r="BG579" s="176">
        <f>IF(N579="zákl. přenesená",J579,0)</f>
        <v>0</v>
      </c>
      <c r="BH579" s="176">
        <f>IF(N579="sníž. přenesená",J579,0)</f>
        <v>0</v>
      </c>
      <c r="BI579" s="176">
        <f>IF(N579="nulová",J579,0)</f>
        <v>0</v>
      </c>
      <c r="BJ579" s="17" t="s">
        <v>9</v>
      </c>
      <c r="BK579" s="176">
        <f>ROUND(I579*H579,0)</f>
        <v>0</v>
      </c>
      <c r="BL579" s="17" t="s">
        <v>85</v>
      </c>
      <c r="BM579" s="17" t="s">
        <v>863</v>
      </c>
    </row>
    <row r="580" spans="2:51" s="11" customFormat="1" ht="13.5">
      <c r="B580" s="177"/>
      <c r="D580" s="187" t="s">
        <v>299</v>
      </c>
      <c r="E580" s="196" t="s">
        <v>3</v>
      </c>
      <c r="F580" s="197" t="s">
        <v>864</v>
      </c>
      <c r="H580" s="198">
        <v>55809</v>
      </c>
      <c r="I580" s="182"/>
      <c r="L580" s="177"/>
      <c r="M580" s="183"/>
      <c r="N580" s="184"/>
      <c r="O580" s="184"/>
      <c r="P580" s="184"/>
      <c r="Q580" s="184"/>
      <c r="R580" s="184"/>
      <c r="S580" s="184"/>
      <c r="T580" s="185"/>
      <c r="AT580" s="179" t="s">
        <v>299</v>
      </c>
      <c r="AU580" s="179" t="s">
        <v>79</v>
      </c>
      <c r="AV580" s="11" t="s">
        <v>79</v>
      </c>
      <c r="AW580" s="11" t="s">
        <v>36</v>
      </c>
      <c r="AX580" s="11" t="s">
        <v>9</v>
      </c>
      <c r="AY580" s="179" t="s">
        <v>291</v>
      </c>
    </row>
    <row r="581" spans="2:65" s="1" customFormat="1" ht="31.5" customHeight="1">
      <c r="B581" s="164"/>
      <c r="C581" s="165" t="s">
        <v>865</v>
      </c>
      <c r="D581" s="165" t="s">
        <v>293</v>
      </c>
      <c r="E581" s="166" t="s">
        <v>866</v>
      </c>
      <c r="F581" s="167" t="s">
        <v>867</v>
      </c>
      <c r="G581" s="168" t="s">
        <v>412</v>
      </c>
      <c r="H581" s="169">
        <v>620.1</v>
      </c>
      <c r="I581" s="170"/>
      <c r="J581" s="171">
        <f>ROUND(I581*H581,0)</f>
        <v>0</v>
      </c>
      <c r="K581" s="167" t="s">
        <v>297</v>
      </c>
      <c r="L581" s="34"/>
      <c r="M581" s="172" t="s">
        <v>3</v>
      </c>
      <c r="N581" s="173" t="s">
        <v>43</v>
      </c>
      <c r="O581" s="35"/>
      <c r="P581" s="174">
        <f>O581*H581</f>
        <v>0</v>
      </c>
      <c r="Q581" s="174">
        <v>0</v>
      </c>
      <c r="R581" s="174">
        <f>Q581*H581</f>
        <v>0</v>
      </c>
      <c r="S581" s="174">
        <v>0</v>
      </c>
      <c r="T581" s="175">
        <f>S581*H581</f>
        <v>0</v>
      </c>
      <c r="AR581" s="17" t="s">
        <v>85</v>
      </c>
      <c r="AT581" s="17" t="s">
        <v>293</v>
      </c>
      <c r="AU581" s="17" t="s">
        <v>79</v>
      </c>
      <c r="AY581" s="17" t="s">
        <v>291</v>
      </c>
      <c r="BE581" s="176">
        <f>IF(N581="základní",J581,0)</f>
        <v>0</v>
      </c>
      <c r="BF581" s="176">
        <f>IF(N581="snížená",J581,0)</f>
        <v>0</v>
      </c>
      <c r="BG581" s="176">
        <f>IF(N581="zákl. přenesená",J581,0)</f>
        <v>0</v>
      </c>
      <c r="BH581" s="176">
        <f>IF(N581="sníž. přenesená",J581,0)</f>
        <v>0</v>
      </c>
      <c r="BI581" s="176">
        <f>IF(N581="nulová",J581,0)</f>
        <v>0</v>
      </c>
      <c r="BJ581" s="17" t="s">
        <v>9</v>
      </c>
      <c r="BK581" s="176">
        <f>ROUND(I581*H581,0)</f>
        <v>0</v>
      </c>
      <c r="BL581" s="17" t="s">
        <v>85</v>
      </c>
      <c r="BM581" s="17" t="s">
        <v>868</v>
      </c>
    </row>
    <row r="582" spans="2:51" s="11" customFormat="1" ht="13.5">
      <c r="B582" s="177"/>
      <c r="D582" s="187" t="s">
        <v>299</v>
      </c>
      <c r="E582" s="196" t="s">
        <v>3</v>
      </c>
      <c r="F582" s="197" t="s">
        <v>233</v>
      </c>
      <c r="H582" s="198">
        <v>620.1</v>
      </c>
      <c r="I582" s="182"/>
      <c r="L582" s="177"/>
      <c r="M582" s="183"/>
      <c r="N582" s="184"/>
      <c r="O582" s="184"/>
      <c r="P582" s="184"/>
      <c r="Q582" s="184"/>
      <c r="R582" s="184"/>
      <c r="S582" s="184"/>
      <c r="T582" s="185"/>
      <c r="AT582" s="179" t="s">
        <v>299</v>
      </c>
      <c r="AU582" s="179" t="s">
        <v>79</v>
      </c>
      <c r="AV582" s="11" t="s">
        <v>79</v>
      </c>
      <c r="AW582" s="11" t="s">
        <v>36</v>
      </c>
      <c r="AX582" s="11" t="s">
        <v>9</v>
      </c>
      <c r="AY582" s="179" t="s">
        <v>291</v>
      </c>
    </row>
    <row r="583" spans="2:65" s="1" customFormat="1" ht="31.5" customHeight="1">
      <c r="B583" s="164"/>
      <c r="C583" s="165" t="s">
        <v>869</v>
      </c>
      <c r="D583" s="165" t="s">
        <v>293</v>
      </c>
      <c r="E583" s="166" t="s">
        <v>870</v>
      </c>
      <c r="F583" s="167" t="s">
        <v>871</v>
      </c>
      <c r="G583" s="168" t="s">
        <v>412</v>
      </c>
      <c r="H583" s="169">
        <v>565.98</v>
      </c>
      <c r="I583" s="170"/>
      <c r="J583" s="171">
        <f>ROUND(I583*H583,0)</f>
        <v>0</v>
      </c>
      <c r="K583" s="167" t="s">
        <v>297</v>
      </c>
      <c r="L583" s="34"/>
      <c r="M583" s="172" t="s">
        <v>3</v>
      </c>
      <c r="N583" s="173" t="s">
        <v>43</v>
      </c>
      <c r="O583" s="35"/>
      <c r="P583" s="174">
        <f>O583*H583</f>
        <v>0</v>
      </c>
      <c r="Q583" s="174">
        <v>0.00013</v>
      </c>
      <c r="R583" s="174">
        <f>Q583*H583</f>
        <v>0.0735774</v>
      </c>
      <c r="S583" s="174">
        <v>0</v>
      </c>
      <c r="T583" s="175">
        <f>S583*H583</f>
        <v>0</v>
      </c>
      <c r="AR583" s="17" t="s">
        <v>85</v>
      </c>
      <c r="AT583" s="17" t="s">
        <v>293</v>
      </c>
      <c r="AU583" s="17" t="s">
        <v>79</v>
      </c>
      <c r="AY583" s="17" t="s">
        <v>291</v>
      </c>
      <c r="BE583" s="176">
        <f>IF(N583="základní",J583,0)</f>
        <v>0</v>
      </c>
      <c r="BF583" s="176">
        <f>IF(N583="snížená",J583,0)</f>
        <v>0</v>
      </c>
      <c r="BG583" s="176">
        <f>IF(N583="zákl. přenesená",J583,0)</f>
        <v>0</v>
      </c>
      <c r="BH583" s="176">
        <f>IF(N583="sníž. přenesená",J583,0)</f>
        <v>0</v>
      </c>
      <c r="BI583" s="176">
        <f>IF(N583="nulová",J583,0)</f>
        <v>0</v>
      </c>
      <c r="BJ583" s="17" t="s">
        <v>9</v>
      </c>
      <c r="BK583" s="176">
        <f>ROUND(I583*H583,0)</f>
        <v>0</v>
      </c>
      <c r="BL583" s="17" t="s">
        <v>85</v>
      </c>
      <c r="BM583" s="17" t="s">
        <v>872</v>
      </c>
    </row>
    <row r="584" spans="2:51" s="11" customFormat="1" ht="13.5">
      <c r="B584" s="177"/>
      <c r="D584" s="178" t="s">
        <v>299</v>
      </c>
      <c r="E584" s="179" t="s">
        <v>3</v>
      </c>
      <c r="F584" s="180" t="s">
        <v>101</v>
      </c>
      <c r="H584" s="181">
        <v>140.63</v>
      </c>
      <c r="I584" s="182"/>
      <c r="L584" s="177"/>
      <c r="M584" s="183"/>
      <c r="N584" s="184"/>
      <c r="O584" s="184"/>
      <c r="P584" s="184"/>
      <c r="Q584" s="184"/>
      <c r="R584" s="184"/>
      <c r="S584" s="184"/>
      <c r="T584" s="185"/>
      <c r="AT584" s="179" t="s">
        <v>299</v>
      </c>
      <c r="AU584" s="179" t="s">
        <v>79</v>
      </c>
      <c r="AV584" s="11" t="s">
        <v>79</v>
      </c>
      <c r="AW584" s="11" t="s">
        <v>36</v>
      </c>
      <c r="AX584" s="11" t="s">
        <v>72</v>
      </c>
      <c r="AY584" s="179" t="s">
        <v>291</v>
      </c>
    </row>
    <row r="585" spans="2:51" s="11" customFormat="1" ht="13.5">
      <c r="B585" s="177"/>
      <c r="D585" s="178" t="s">
        <v>299</v>
      </c>
      <c r="E585" s="179" t="s">
        <v>3</v>
      </c>
      <c r="F585" s="180" t="s">
        <v>136</v>
      </c>
      <c r="H585" s="181">
        <v>140.76</v>
      </c>
      <c r="I585" s="182"/>
      <c r="L585" s="177"/>
      <c r="M585" s="183"/>
      <c r="N585" s="184"/>
      <c r="O585" s="184"/>
      <c r="P585" s="184"/>
      <c r="Q585" s="184"/>
      <c r="R585" s="184"/>
      <c r="S585" s="184"/>
      <c r="T585" s="185"/>
      <c r="AT585" s="179" t="s">
        <v>299</v>
      </c>
      <c r="AU585" s="179" t="s">
        <v>79</v>
      </c>
      <c r="AV585" s="11" t="s">
        <v>79</v>
      </c>
      <c r="AW585" s="11" t="s">
        <v>36</v>
      </c>
      <c r="AX585" s="11" t="s">
        <v>72</v>
      </c>
      <c r="AY585" s="179" t="s">
        <v>291</v>
      </c>
    </row>
    <row r="586" spans="2:51" s="11" customFormat="1" ht="13.5">
      <c r="B586" s="177"/>
      <c r="D586" s="178" t="s">
        <v>299</v>
      </c>
      <c r="E586" s="179" t="s">
        <v>3</v>
      </c>
      <c r="F586" s="180" t="s">
        <v>166</v>
      </c>
      <c r="H586" s="181">
        <v>137.02</v>
      </c>
      <c r="I586" s="182"/>
      <c r="L586" s="177"/>
      <c r="M586" s="183"/>
      <c r="N586" s="184"/>
      <c r="O586" s="184"/>
      <c r="P586" s="184"/>
      <c r="Q586" s="184"/>
      <c r="R586" s="184"/>
      <c r="S586" s="184"/>
      <c r="T586" s="185"/>
      <c r="AT586" s="179" t="s">
        <v>299</v>
      </c>
      <c r="AU586" s="179" t="s">
        <v>79</v>
      </c>
      <c r="AV586" s="11" t="s">
        <v>79</v>
      </c>
      <c r="AW586" s="11" t="s">
        <v>36</v>
      </c>
      <c r="AX586" s="11" t="s">
        <v>72</v>
      </c>
      <c r="AY586" s="179" t="s">
        <v>291</v>
      </c>
    </row>
    <row r="587" spans="2:51" s="11" customFormat="1" ht="13.5">
      <c r="B587" s="177"/>
      <c r="D587" s="178" t="s">
        <v>299</v>
      </c>
      <c r="E587" s="179" t="s">
        <v>3</v>
      </c>
      <c r="F587" s="180" t="s">
        <v>175</v>
      </c>
      <c r="H587" s="181">
        <v>147.57</v>
      </c>
      <c r="I587" s="182"/>
      <c r="L587" s="177"/>
      <c r="M587" s="183"/>
      <c r="N587" s="184"/>
      <c r="O587" s="184"/>
      <c r="P587" s="184"/>
      <c r="Q587" s="184"/>
      <c r="R587" s="184"/>
      <c r="S587" s="184"/>
      <c r="T587" s="185"/>
      <c r="AT587" s="179" t="s">
        <v>299</v>
      </c>
      <c r="AU587" s="179" t="s">
        <v>79</v>
      </c>
      <c r="AV587" s="11" t="s">
        <v>79</v>
      </c>
      <c r="AW587" s="11" t="s">
        <v>36</v>
      </c>
      <c r="AX587" s="11" t="s">
        <v>72</v>
      </c>
      <c r="AY587" s="179" t="s">
        <v>291</v>
      </c>
    </row>
    <row r="588" spans="2:51" s="12" customFormat="1" ht="13.5">
      <c r="B588" s="186"/>
      <c r="D588" s="187" t="s">
        <v>299</v>
      </c>
      <c r="E588" s="188" t="s">
        <v>3</v>
      </c>
      <c r="F588" s="189" t="s">
        <v>301</v>
      </c>
      <c r="H588" s="190">
        <v>565.98</v>
      </c>
      <c r="I588" s="191"/>
      <c r="L588" s="186"/>
      <c r="M588" s="192"/>
      <c r="N588" s="193"/>
      <c r="O588" s="193"/>
      <c r="P588" s="193"/>
      <c r="Q588" s="193"/>
      <c r="R588" s="193"/>
      <c r="S588" s="193"/>
      <c r="T588" s="194"/>
      <c r="AT588" s="195" t="s">
        <v>299</v>
      </c>
      <c r="AU588" s="195" t="s">
        <v>79</v>
      </c>
      <c r="AV588" s="12" t="s">
        <v>82</v>
      </c>
      <c r="AW588" s="12" t="s">
        <v>36</v>
      </c>
      <c r="AX588" s="12" t="s">
        <v>9</v>
      </c>
      <c r="AY588" s="195" t="s">
        <v>291</v>
      </c>
    </row>
    <row r="589" spans="2:65" s="1" customFormat="1" ht="22.5" customHeight="1">
      <c r="B589" s="164"/>
      <c r="C589" s="165" t="s">
        <v>873</v>
      </c>
      <c r="D589" s="165" t="s">
        <v>293</v>
      </c>
      <c r="E589" s="166" t="s">
        <v>874</v>
      </c>
      <c r="F589" s="167" t="s">
        <v>875</v>
      </c>
      <c r="G589" s="168" t="s">
        <v>412</v>
      </c>
      <c r="H589" s="169">
        <v>810.48</v>
      </c>
      <c r="I589" s="170"/>
      <c r="J589" s="171">
        <f>ROUND(I589*H589,0)</f>
        <v>0</v>
      </c>
      <c r="K589" s="167" t="s">
        <v>297</v>
      </c>
      <c r="L589" s="34"/>
      <c r="M589" s="172" t="s">
        <v>3</v>
      </c>
      <c r="N589" s="173" t="s">
        <v>43</v>
      </c>
      <c r="O589" s="35"/>
      <c r="P589" s="174">
        <f>O589*H589</f>
        <v>0</v>
      </c>
      <c r="Q589" s="174">
        <v>3.95E-05</v>
      </c>
      <c r="R589" s="174">
        <f>Q589*H589</f>
        <v>0.03201396</v>
      </c>
      <c r="S589" s="174">
        <v>0</v>
      </c>
      <c r="T589" s="175">
        <f>S589*H589</f>
        <v>0</v>
      </c>
      <c r="AR589" s="17" t="s">
        <v>85</v>
      </c>
      <c r="AT589" s="17" t="s">
        <v>293</v>
      </c>
      <c r="AU589" s="17" t="s">
        <v>79</v>
      </c>
      <c r="AY589" s="17" t="s">
        <v>291</v>
      </c>
      <c r="BE589" s="176">
        <f>IF(N589="základní",J589,0)</f>
        <v>0</v>
      </c>
      <c r="BF589" s="176">
        <f>IF(N589="snížená",J589,0)</f>
        <v>0</v>
      </c>
      <c r="BG589" s="176">
        <f>IF(N589="zákl. přenesená",J589,0)</f>
        <v>0</v>
      </c>
      <c r="BH589" s="176">
        <f>IF(N589="sníž. přenesená",J589,0)</f>
        <v>0</v>
      </c>
      <c r="BI589" s="176">
        <f>IF(N589="nulová",J589,0)</f>
        <v>0</v>
      </c>
      <c r="BJ589" s="17" t="s">
        <v>9</v>
      </c>
      <c r="BK589" s="176">
        <f>ROUND(I589*H589,0)</f>
        <v>0</v>
      </c>
      <c r="BL589" s="17" t="s">
        <v>85</v>
      </c>
      <c r="BM589" s="17" t="s">
        <v>876</v>
      </c>
    </row>
    <row r="590" spans="2:51" s="11" customFormat="1" ht="13.5">
      <c r="B590" s="177"/>
      <c r="D590" s="178" t="s">
        <v>299</v>
      </c>
      <c r="E590" s="179" t="s">
        <v>3</v>
      </c>
      <c r="F590" s="180" t="s">
        <v>877</v>
      </c>
      <c r="H590" s="181">
        <v>199.155</v>
      </c>
      <c r="I590" s="182"/>
      <c r="L590" s="177"/>
      <c r="M590" s="183"/>
      <c r="N590" s="184"/>
      <c r="O590" s="184"/>
      <c r="P590" s="184"/>
      <c r="Q590" s="184"/>
      <c r="R590" s="184"/>
      <c r="S590" s="184"/>
      <c r="T590" s="185"/>
      <c r="AT590" s="179" t="s">
        <v>299</v>
      </c>
      <c r="AU590" s="179" t="s">
        <v>79</v>
      </c>
      <c r="AV590" s="11" t="s">
        <v>79</v>
      </c>
      <c r="AW590" s="11" t="s">
        <v>36</v>
      </c>
      <c r="AX590" s="11" t="s">
        <v>72</v>
      </c>
      <c r="AY590" s="179" t="s">
        <v>291</v>
      </c>
    </row>
    <row r="591" spans="2:51" s="11" customFormat="1" ht="13.5">
      <c r="B591" s="177"/>
      <c r="D591" s="178" t="s">
        <v>299</v>
      </c>
      <c r="E591" s="179" t="s">
        <v>3</v>
      </c>
      <c r="F591" s="180" t="s">
        <v>878</v>
      </c>
      <c r="H591" s="181">
        <v>195.13</v>
      </c>
      <c r="I591" s="182"/>
      <c r="L591" s="177"/>
      <c r="M591" s="183"/>
      <c r="N591" s="184"/>
      <c r="O591" s="184"/>
      <c r="P591" s="184"/>
      <c r="Q591" s="184"/>
      <c r="R591" s="184"/>
      <c r="S591" s="184"/>
      <c r="T591" s="185"/>
      <c r="AT591" s="179" t="s">
        <v>299</v>
      </c>
      <c r="AU591" s="179" t="s">
        <v>79</v>
      </c>
      <c r="AV591" s="11" t="s">
        <v>79</v>
      </c>
      <c r="AW591" s="11" t="s">
        <v>36</v>
      </c>
      <c r="AX591" s="11" t="s">
        <v>72</v>
      </c>
      <c r="AY591" s="179" t="s">
        <v>291</v>
      </c>
    </row>
    <row r="592" spans="2:51" s="11" customFormat="1" ht="13.5">
      <c r="B592" s="177"/>
      <c r="D592" s="178" t="s">
        <v>299</v>
      </c>
      <c r="E592" s="179" t="s">
        <v>3</v>
      </c>
      <c r="F592" s="180" t="s">
        <v>879</v>
      </c>
      <c r="H592" s="181">
        <v>195.13</v>
      </c>
      <c r="I592" s="182"/>
      <c r="L592" s="177"/>
      <c r="M592" s="183"/>
      <c r="N592" s="184"/>
      <c r="O592" s="184"/>
      <c r="P592" s="184"/>
      <c r="Q592" s="184"/>
      <c r="R592" s="184"/>
      <c r="S592" s="184"/>
      <c r="T592" s="185"/>
      <c r="AT592" s="179" t="s">
        <v>299</v>
      </c>
      <c r="AU592" s="179" t="s">
        <v>79</v>
      </c>
      <c r="AV592" s="11" t="s">
        <v>79</v>
      </c>
      <c r="AW592" s="11" t="s">
        <v>36</v>
      </c>
      <c r="AX592" s="11" t="s">
        <v>72</v>
      </c>
      <c r="AY592" s="179" t="s">
        <v>291</v>
      </c>
    </row>
    <row r="593" spans="2:51" s="11" customFormat="1" ht="13.5">
      <c r="B593" s="177"/>
      <c r="D593" s="178" t="s">
        <v>299</v>
      </c>
      <c r="E593" s="179" t="s">
        <v>3</v>
      </c>
      <c r="F593" s="180" t="s">
        <v>880</v>
      </c>
      <c r="H593" s="181">
        <v>221.065</v>
      </c>
      <c r="I593" s="182"/>
      <c r="L593" s="177"/>
      <c r="M593" s="183"/>
      <c r="N593" s="184"/>
      <c r="O593" s="184"/>
      <c r="P593" s="184"/>
      <c r="Q593" s="184"/>
      <c r="R593" s="184"/>
      <c r="S593" s="184"/>
      <c r="T593" s="185"/>
      <c r="AT593" s="179" t="s">
        <v>299</v>
      </c>
      <c r="AU593" s="179" t="s">
        <v>79</v>
      </c>
      <c r="AV593" s="11" t="s">
        <v>79</v>
      </c>
      <c r="AW593" s="11" t="s">
        <v>36</v>
      </c>
      <c r="AX593" s="11" t="s">
        <v>72</v>
      </c>
      <c r="AY593" s="179" t="s">
        <v>291</v>
      </c>
    </row>
    <row r="594" spans="2:51" s="12" customFormat="1" ht="13.5">
      <c r="B594" s="186"/>
      <c r="D594" s="187" t="s">
        <v>299</v>
      </c>
      <c r="E594" s="188" t="s">
        <v>3</v>
      </c>
      <c r="F594" s="189" t="s">
        <v>301</v>
      </c>
      <c r="H594" s="190">
        <v>810.48</v>
      </c>
      <c r="I594" s="191"/>
      <c r="L594" s="186"/>
      <c r="M594" s="192"/>
      <c r="N594" s="193"/>
      <c r="O594" s="193"/>
      <c r="P594" s="193"/>
      <c r="Q594" s="193"/>
      <c r="R594" s="193"/>
      <c r="S594" s="193"/>
      <c r="T594" s="194"/>
      <c r="AT594" s="195" t="s">
        <v>299</v>
      </c>
      <c r="AU594" s="195" t="s">
        <v>79</v>
      </c>
      <c r="AV594" s="12" t="s">
        <v>82</v>
      </c>
      <c r="AW594" s="12" t="s">
        <v>36</v>
      </c>
      <c r="AX594" s="12" t="s">
        <v>9</v>
      </c>
      <c r="AY594" s="195" t="s">
        <v>291</v>
      </c>
    </row>
    <row r="595" spans="2:65" s="1" customFormat="1" ht="22.5" customHeight="1">
      <c r="B595" s="164"/>
      <c r="C595" s="165" t="s">
        <v>881</v>
      </c>
      <c r="D595" s="165" t="s">
        <v>293</v>
      </c>
      <c r="E595" s="166" t="s">
        <v>882</v>
      </c>
      <c r="F595" s="167" t="s">
        <v>883</v>
      </c>
      <c r="G595" s="168" t="s">
        <v>367</v>
      </c>
      <c r="H595" s="169">
        <v>4</v>
      </c>
      <c r="I595" s="170"/>
      <c r="J595" s="171">
        <f>ROUND(I595*H595,0)</f>
        <v>0</v>
      </c>
      <c r="K595" s="167" t="s">
        <v>297</v>
      </c>
      <c r="L595" s="34"/>
      <c r="M595" s="172" t="s">
        <v>3</v>
      </c>
      <c r="N595" s="173" t="s">
        <v>43</v>
      </c>
      <c r="O595" s="35"/>
      <c r="P595" s="174">
        <f>O595*H595</f>
        <v>0</v>
      </c>
      <c r="Q595" s="174">
        <v>0.00442</v>
      </c>
      <c r="R595" s="174">
        <f>Q595*H595</f>
        <v>0.01768</v>
      </c>
      <c r="S595" s="174">
        <v>0</v>
      </c>
      <c r="T595" s="175">
        <f>S595*H595</f>
        <v>0</v>
      </c>
      <c r="AR595" s="17" t="s">
        <v>85</v>
      </c>
      <c r="AT595" s="17" t="s">
        <v>293</v>
      </c>
      <c r="AU595" s="17" t="s">
        <v>79</v>
      </c>
      <c r="AY595" s="17" t="s">
        <v>291</v>
      </c>
      <c r="BE595" s="176">
        <f>IF(N595="základní",J595,0)</f>
        <v>0</v>
      </c>
      <c r="BF595" s="176">
        <f>IF(N595="snížená",J595,0)</f>
        <v>0</v>
      </c>
      <c r="BG595" s="176">
        <f>IF(N595="zákl. přenesená",J595,0)</f>
        <v>0</v>
      </c>
      <c r="BH595" s="176">
        <f>IF(N595="sníž. přenesená",J595,0)</f>
        <v>0</v>
      </c>
      <c r="BI595" s="176">
        <f>IF(N595="nulová",J595,0)</f>
        <v>0</v>
      </c>
      <c r="BJ595" s="17" t="s">
        <v>9</v>
      </c>
      <c r="BK595" s="176">
        <f>ROUND(I595*H595,0)</f>
        <v>0</v>
      </c>
      <c r="BL595" s="17" t="s">
        <v>85</v>
      </c>
      <c r="BM595" s="17" t="s">
        <v>884</v>
      </c>
    </row>
    <row r="596" spans="2:51" s="11" customFormat="1" ht="13.5">
      <c r="B596" s="177"/>
      <c r="D596" s="187" t="s">
        <v>299</v>
      </c>
      <c r="E596" s="196" t="s">
        <v>3</v>
      </c>
      <c r="F596" s="197" t="s">
        <v>885</v>
      </c>
      <c r="H596" s="198">
        <v>4</v>
      </c>
      <c r="I596" s="182"/>
      <c r="L596" s="177"/>
      <c r="M596" s="183"/>
      <c r="N596" s="184"/>
      <c r="O596" s="184"/>
      <c r="P596" s="184"/>
      <c r="Q596" s="184"/>
      <c r="R596" s="184"/>
      <c r="S596" s="184"/>
      <c r="T596" s="185"/>
      <c r="AT596" s="179" t="s">
        <v>299</v>
      </c>
      <c r="AU596" s="179" t="s">
        <v>79</v>
      </c>
      <c r="AV596" s="11" t="s">
        <v>79</v>
      </c>
      <c r="AW596" s="11" t="s">
        <v>36</v>
      </c>
      <c r="AX596" s="11" t="s">
        <v>9</v>
      </c>
      <c r="AY596" s="179" t="s">
        <v>291</v>
      </c>
    </row>
    <row r="597" spans="2:65" s="1" customFormat="1" ht="22.5" customHeight="1">
      <c r="B597" s="164"/>
      <c r="C597" s="165" t="s">
        <v>886</v>
      </c>
      <c r="D597" s="165" t="s">
        <v>293</v>
      </c>
      <c r="E597" s="166" t="s">
        <v>887</v>
      </c>
      <c r="F597" s="167" t="s">
        <v>888</v>
      </c>
      <c r="G597" s="168" t="s">
        <v>412</v>
      </c>
      <c r="H597" s="169">
        <v>15.345</v>
      </c>
      <c r="I597" s="170"/>
      <c r="J597" s="171">
        <f>ROUND(I597*H597,0)</f>
        <v>0</v>
      </c>
      <c r="K597" s="167" t="s">
        <v>297</v>
      </c>
      <c r="L597" s="34"/>
      <c r="M597" s="172" t="s">
        <v>3</v>
      </c>
      <c r="N597" s="173" t="s">
        <v>43</v>
      </c>
      <c r="O597" s="35"/>
      <c r="P597" s="174">
        <f>O597*H597</f>
        <v>0</v>
      </c>
      <c r="Q597" s="174">
        <v>0</v>
      </c>
      <c r="R597" s="174">
        <f>Q597*H597</f>
        <v>0</v>
      </c>
      <c r="S597" s="174">
        <v>0.131</v>
      </c>
      <c r="T597" s="175">
        <f>S597*H597</f>
        <v>2.010195</v>
      </c>
      <c r="AR597" s="17" t="s">
        <v>85</v>
      </c>
      <c r="AT597" s="17" t="s">
        <v>293</v>
      </c>
      <c r="AU597" s="17" t="s">
        <v>79</v>
      </c>
      <c r="AY597" s="17" t="s">
        <v>291</v>
      </c>
      <c r="BE597" s="176">
        <f>IF(N597="základní",J597,0)</f>
        <v>0</v>
      </c>
      <c r="BF597" s="176">
        <f>IF(N597="snížená",J597,0)</f>
        <v>0</v>
      </c>
      <c r="BG597" s="176">
        <f>IF(N597="zákl. přenesená",J597,0)</f>
        <v>0</v>
      </c>
      <c r="BH597" s="176">
        <f>IF(N597="sníž. přenesená",J597,0)</f>
        <v>0</v>
      </c>
      <c r="BI597" s="176">
        <f>IF(N597="nulová",J597,0)</f>
        <v>0</v>
      </c>
      <c r="BJ597" s="17" t="s">
        <v>9</v>
      </c>
      <c r="BK597" s="176">
        <f>ROUND(I597*H597,0)</f>
        <v>0</v>
      </c>
      <c r="BL597" s="17" t="s">
        <v>85</v>
      </c>
      <c r="BM597" s="17" t="s">
        <v>889</v>
      </c>
    </row>
    <row r="598" spans="2:51" s="11" customFormat="1" ht="13.5">
      <c r="B598" s="177"/>
      <c r="D598" s="178" t="s">
        <v>299</v>
      </c>
      <c r="E598" s="179" t="s">
        <v>3</v>
      </c>
      <c r="F598" s="180" t="s">
        <v>457</v>
      </c>
      <c r="H598" s="181">
        <v>3.121</v>
      </c>
      <c r="I598" s="182"/>
      <c r="L598" s="177"/>
      <c r="M598" s="183"/>
      <c r="N598" s="184"/>
      <c r="O598" s="184"/>
      <c r="P598" s="184"/>
      <c r="Q598" s="184"/>
      <c r="R598" s="184"/>
      <c r="S598" s="184"/>
      <c r="T598" s="185"/>
      <c r="AT598" s="179" t="s">
        <v>299</v>
      </c>
      <c r="AU598" s="179" t="s">
        <v>79</v>
      </c>
      <c r="AV598" s="11" t="s">
        <v>79</v>
      </c>
      <c r="AW598" s="11" t="s">
        <v>36</v>
      </c>
      <c r="AX598" s="11" t="s">
        <v>72</v>
      </c>
      <c r="AY598" s="179" t="s">
        <v>291</v>
      </c>
    </row>
    <row r="599" spans="2:51" s="11" customFormat="1" ht="13.5">
      <c r="B599" s="177"/>
      <c r="D599" s="178" t="s">
        <v>299</v>
      </c>
      <c r="E599" s="179" t="s">
        <v>3</v>
      </c>
      <c r="F599" s="180" t="s">
        <v>890</v>
      </c>
      <c r="H599" s="181">
        <v>12.224</v>
      </c>
      <c r="I599" s="182"/>
      <c r="L599" s="177"/>
      <c r="M599" s="183"/>
      <c r="N599" s="184"/>
      <c r="O599" s="184"/>
      <c r="P599" s="184"/>
      <c r="Q599" s="184"/>
      <c r="R599" s="184"/>
      <c r="S599" s="184"/>
      <c r="T599" s="185"/>
      <c r="AT599" s="179" t="s">
        <v>299</v>
      </c>
      <c r="AU599" s="179" t="s">
        <v>79</v>
      </c>
      <c r="AV599" s="11" t="s">
        <v>79</v>
      </c>
      <c r="AW599" s="11" t="s">
        <v>36</v>
      </c>
      <c r="AX599" s="11" t="s">
        <v>72</v>
      </c>
      <c r="AY599" s="179" t="s">
        <v>291</v>
      </c>
    </row>
    <row r="600" spans="2:51" s="12" customFormat="1" ht="13.5">
      <c r="B600" s="186"/>
      <c r="D600" s="187" t="s">
        <v>299</v>
      </c>
      <c r="E600" s="188" t="s">
        <v>3</v>
      </c>
      <c r="F600" s="189" t="s">
        <v>348</v>
      </c>
      <c r="H600" s="190">
        <v>15.345</v>
      </c>
      <c r="I600" s="191"/>
      <c r="L600" s="186"/>
      <c r="M600" s="192"/>
      <c r="N600" s="193"/>
      <c r="O600" s="193"/>
      <c r="P600" s="193"/>
      <c r="Q600" s="193"/>
      <c r="R600" s="193"/>
      <c r="S600" s="193"/>
      <c r="T600" s="194"/>
      <c r="AT600" s="195" t="s">
        <v>299</v>
      </c>
      <c r="AU600" s="195" t="s">
        <v>79</v>
      </c>
      <c r="AV600" s="12" t="s">
        <v>82</v>
      </c>
      <c r="AW600" s="12" t="s">
        <v>36</v>
      </c>
      <c r="AX600" s="12" t="s">
        <v>9</v>
      </c>
      <c r="AY600" s="195" t="s">
        <v>291</v>
      </c>
    </row>
    <row r="601" spans="2:65" s="1" customFormat="1" ht="22.5" customHeight="1">
      <c r="B601" s="164"/>
      <c r="C601" s="165" t="s">
        <v>891</v>
      </c>
      <c r="D601" s="165" t="s">
        <v>293</v>
      </c>
      <c r="E601" s="166" t="s">
        <v>892</v>
      </c>
      <c r="F601" s="167" t="s">
        <v>893</v>
      </c>
      <c r="G601" s="168" t="s">
        <v>412</v>
      </c>
      <c r="H601" s="169">
        <v>66.029</v>
      </c>
      <c r="I601" s="170"/>
      <c r="J601" s="171">
        <f>ROUND(I601*H601,0)</f>
        <v>0</v>
      </c>
      <c r="K601" s="167" t="s">
        <v>297</v>
      </c>
      <c r="L601" s="34"/>
      <c r="M601" s="172" t="s">
        <v>3</v>
      </c>
      <c r="N601" s="173" t="s">
        <v>43</v>
      </c>
      <c r="O601" s="35"/>
      <c r="P601" s="174">
        <f>O601*H601</f>
        <v>0</v>
      </c>
      <c r="Q601" s="174">
        <v>0</v>
      </c>
      <c r="R601" s="174">
        <f>Q601*H601</f>
        <v>0</v>
      </c>
      <c r="S601" s="174">
        <v>0.261</v>
      </c>
      <c r="T601" s="175">
        <f>S601*H601</f>
        <v>17.233569</v>
      </c>
      <c r="AR601" s="17" t="s">
        <v>85</v>
      </c>
      <c r="AT601" s="17" t="s">
        <v>293</v>
      </c>
      <c r="AU601" s="17" t="s">
        <v>79</v>
      </c>
      <c r="AY601" s="17" t="s">
        <v>291</v>
      </c>
      <c r="BE601" s="176">
        <f>IF(N601="základní",J601,0)</f>
        <v>0</v>
      </c>
      <c r="BF601" s="176">
        <f>IF(N601="snížená",J601,0)</f>
        <v>0</v>
      </c>
      <c r="BG601" s="176">
        <f>IF(N601="zákl. přenesená",J601,0)</f>
        <v>0</v>
      </c>
      <c r="BH601" s="176">
        <f>IF(N601="sníž. přenesená",J601,0)</f>
        <v>0</v>
      </c>
      <c r="BI601" s="176">
        <f>IF(N601="nulová",J601,0)</f>
        <v>0</v>
      </c>
      <c r="BJ601" s="17" t="s">
        <v>9</v>
      </c>
      <c r="BK601" s="176">
        <f>ROUND(I601*H601,0)</f>
        <v>0</v>
      </c>
      <c r="BL601" s="17" t="s">
        <v>85</v>
      </c>
      <c r="BM601" s="17" t="s">
        <v>894</v>
      </c>
    </row>
    <row r="602" spans="2:51" s="11" customFormat="1" ht="13.5">
      <c r="B602" s="177"/>
      <c r="D602" s="178" t="s">
        <v>299</v>
      </c>
      <c r="E602" s="179" t="s">
        <v>3</v>
      </c>
      <c r="F602" s="180" t="s">
        <v>895</v>
      </c>
      <c r="H602" s="181">
        <v>15.158</v>
      </c>
      <c r="I602" s="182"/>
      <c r="L602" s="177"/>
      <c r="M602" s="183"/>
      <c r="N602" s="184"/>
      <c r="O602" s="184"/>
      <c r="P602" s="184"/>
      <c r="Q602" s="184"/>
      <c r="R602" s="184"/>
      <c r="S602" s="184"/>
      <c r="T602" s="185"/>
      <c r="AT602" s="179" t="s">
        <v>299</v>
      </c>
      <c r="AU602" s="179" t="s">
        <v>79</v>
      </c>
      <c r="AV602" s="11" t="s">
        <v>79</v>
      </c>
      <c r="AW602" s="11" t="s">
        <v>36</v>
      </c>
      <c r="AX602" s="11" t="s">
        <v>72</v>
      </c>
      <c r="AY602" s="179" t="s">
        <v>291</v>
      </c>
    </row>
    <row r="603" spans="2:51" s="11" customFormat="1" ht="13.5">
      <c r="B603" s="177"/>
      <c r="D603" s="178" t="s">
        <v>299</v>
      </c>
      <c r="E603" s="179" t="s">
        <v>3</v>
      </c>
      <c r="F603" s="180" t="s">
        <v>896</v>
      </c>
      <c r="H603" s="181">
        <v>5.94</v>
      </c>
      <c r="I603" s="182"/>
      <c r="L603" s="177"/>
      <c r="M603" s="183"/>
      <c r="N603" s="184"/>
      <c r="O603" s="184"/>
      <c r="P603" s="184"/>
      <c r="Q603" s="184"/>
      <c r="R603" s="184"/>
      <c r="S603" s="184"/>
      <c r="T603" s="185"/>
      <c r="AT603" s="179" t="s">
        <v>299</v>
      </c>
      <c r="AU603" s="179" t="s">
        <v>79</v>
      </c>
      <c r="AV603" s="11" t="s">
        <v>79</v>
      </c>
      <c r="AW603" s="11" t="s">
        <v>36</v>
      </c>
      <c r="AX603" s="11" t="s">
        <v>72</v>
      </c>
      <c r="AY603" s="179" t="s">
        <v>291</v>
      </c>
    </row>
    <row r="604" spans="2:51" s="12" customFormat="1" ht="13.5">
      <c r="B604" s="186"/>
      <c r="D604" s="178" t="s">
        <v>299</v>
      </c>
      <c r="E604" s="195" t="s">
        <v>3</v>
      </c>
      <c r="F604" s="199" t="s">
        <v>475</v>
      </c>
      <c r="H604" s="200">
        <v>21.098</v>
      </c>
      <c r="I604" s="191"/>
      <c r="L604" s="186"/>
      <c r="M604" s="192"/>
      <c r="N604" s="193"/>
      <c r="O604" s="193"/>
      <c r="P604" s="193"/>
      <c r="Q604" s="193"/>
      <c r="R604" s="193"/>
      <c r="S604" s="193"/>
      <c r="T604" s="194"/>
      <c r="AT604" s="195" t="s">
        <v>299</v>
      </c>
      <c r="AU604" s="195" t="s">
        <v>79</v>
      </c>
      <c r="AV604" s="12" t="s">
        <v>82</v>
      </c>
      <c r="AW604" s="12" t="s">
        <v>36</v>
      </c>
      <c r="AX604" s="12" t="s">
        <v>72</v>
      </c>
      <c r="AY604" s="195" t="s">
        <v>291</v>
      </c>
    </row>
    <row r="605" spans="2:51" s="11" customFormat="1" ht="13.5">
      <c r="B605" s="177"/>
      <c r="D605" s="178" t="s">
        <v>299</v>
      </c>
      <c r="E605" s="179" t="s">
        <v>3</v>
      </c>
      <c r="F605" s="180" t="s">
        <v>897</v>
      </c>
      <c r="H605" s="181">
        <v>17.16</v>
      </c>
      <c r="I605" s="182"/>
      <c r="L605" s="177"/>
      <c r="M605" s="183"/>
      <c r="N605" s="184"/>
      <c r="O605" s="184"/>
      <c r="P605" s="184"/>
      <c r="Q605" s="184"/>
      <c r="R605" s="184"/>
      <c r="S605" s="184"/>
      <c r="T605" s="185"/>
      <c r="AT605" s="179" t="s">
        <v>299</v>
      </c>
      <c r="AU605" s="179" t="s">
        <v>79</v>
      </c>
      <c r="AV605" s="11" t="s">
        <v>79</v>
      </c>
      <c r="AW605" s="11" t="s">
        <v>36</v>
      </c>
      <c r="AX605" s="11" t="s">
        <v>72</v>
      </c>
      <c r="AY605" s="179" t="s">
        <v>291</v>
      </c>
    </row>
    <row r="606" spans="2:51" s="12" customFormat="1" ht="13.5">
      <c r="B606" s="186"/>
      <c r="D606" s="178" t="s">
        <v>299</v>
      </c>
      <c r="E606" s="195" t="s">
        <v>3</v>
      </c>
      <c r="F606" s="199" t="s">
        <v>898</v>
      </c>
      <c r="H606" s="200">
        <v>17.16</v>
      </c>
      <c r="I606" s="191"/>
      <c r="L606" s="186"/>
      <c r="M606" s="192"/>
      <c r="N606" s="193"/>
      <c r="O606" s="193"/>
      <c r="P606" s="193"/>
      <c r="Q606" s="193"/>
      <c r="R606" s="193"/>
      <c r="S606" s="193"/>
      <c r="T606" s="194"/>
      <c r="AT606" s="195" t="s">
        <v>299</v>
      </c>
      <c r="AU606" s="195" t="s">
        <v>79</v>
      </c>
      <c r="AV606" s="12" t="s">
        <v>82</v>
      </c>
      <c r="AW606" s="12" t="s">
        <v>36</v>
      </c>
      <c r="AX606" s="12" t="s">
        <v>72</v>
      </c>
      <c r="AY606" s="195" t="s">
        <v>291</v>
      </c>
    </row>
    <row r="607" spans="2:51" s="11" customFormat="1" ht="13.5">
      <c r="B607" s="177"/>
      <c r="D607" s="178" t="s">
        <v>299</v>
      </c>
      <c r="E607" s="179" t="s">
        <v>3</v>
      </c>
      <c r="F607" s="180" t="s">
        <v>899</v>
      </c>
      <c r="H607" s="181">
        <v>27.771</v>
      </c>
      <c r="I607" s="182"/>
      <c r="L607" s="177"/>
      <c r="M607" s="183"/>
      <c r="N607" s="184"/>
      <c r="O607" s="184"/>
      <c r="P607" s="184"/>
      <c r="Q607" s="184"/>
      <c r="R607" s="184"/>
      <c r="S607" s="184"/>
      <c r="T607" s="185"/>
      <c r="AT607" s="179" t="s">
        <v>299</v>
      </c>
      <c r="AU607" s="179" t="s">
        <v>79</v>
      </c>
      <c r="AV607" s="11" t="s">
        <v>79</v>
      </c>
      <c r="AW607" s="11" t="s">
        <v>36</v>
      </c>
      <c r="AX607" s="11" t="s">
        <v>72</v>
      </c>
      <c r="AY607" s="179" t="s">
        <v>291</v>
      </c>
    </row>
    <row r="608" spans="2:51" s="12" customFormat="1" ht="13.5">
      <c r="B608" s="186"/>
      <c r="D608" s="178" t="s">
        <v>299</v>
      </c>
      <c r="E608" s="195" t="s">
        <v>3</v>
      </c>
      <c r="F608" s="199" t="s">
        <v>479</v>
      </c>
      <c r="H608" s="200">
        <v>27.771</v>
      </c>
      <c r="I608" s="191"/>
      <c r="L608" s="186"/>
      <c r="M608" s="192"/>
      <c r="N608" s="193"/>
      <c r="O608" s="193"/>
      <c r="P608" s="193"/>
      <c r="Q608" s="193"/>
      <c r="R608" s="193"/>
      <c r="S608" s="193"/>
      <c r="T608" s="194"/>
      <c r="AT608" s="195" t="s">
        <v>299</v>
      </c>
      <c r="AU608" s="195" t="s">
        <v>79</v>
      </c>
      <c r="AV608" s="12" t="s">
        <v>82</v>
      </c>
      <c r="AW608" s="12" t="s">
        <v>36</v>
      </c>
      <c r="AX608" s="12" t="s">
        <v>72</v>
      </c>
      <c r="AY608" s="195" t="s">
        <v>291</v>
      </c>
    </row>
    <row r="609" spans="2:51" s="13" customFormat="1" ht="13.5">
      <c r="B609" s="201"/>
      <c r="D609" s="187" t="s">
        <v>299</v>
      </c>
      <c r="E609" s="202" t="s">
        <v>3</v>
      </c>
      <c r="F609" s="203" t="s">
        <v>353</v>
      </c>
      <c r="H609" s="204">
        <v>66.029</v>
      </c>
      <c r="I609" s="205"/>
      <c r="L609" s="201"/>
      <c r="M609" s="206"/>
      <c r="N609" s="207"/>
      <c r="O609" s="207"/>
      <c r="P609" s="207"/>
      <c r="Q609" s="207"/>
      <c r="R609" s="207"/>
      <c r="S609" s="207"/>
      <c r="T609" s="208"/>
      <c r="AT609" s="209" t="s">
        <v>299</v>
      </c>
      <c r="AU609" s="209" t="s">
        <v>79</v>
      </c>
      <c r="AV609" s="13" t="s">
        <v>85</v>
      </c>
      <c r="AW609" s="13" t="s">
        <v>36</v>
      </c>
      <c r="AX609" s="13" t="s">
        <v>9</v>
      </c>
      <c r="AY609" s="209" t="s">
        <v>291</v>
      </c>
    </row>
    <row r="610" spans="2:65" s="1" customFormat="1" ht="22.5" customHeight="1">
      <c r="B610" s="164"/>
      <c r="C610" s="165" t="s">
        <v>900</v>
      </c>
      <c r="D610" s="165" t="s">
        <v>293</v>
      </c>
      <c r="E610" s="166" t="s">
        <v>901</v>
      </c>
      <c r="F610" s="167" t="s">
        <v>902</v>
      </c>
      <c r="G610" s="168" t="s">
        <v>296</v>
      </c>
      <c r="H610" s="169">
        <v>2.328</v>
      </c>
      <c r="I610" s="170"/>
      <c r="J610" s="171">
        <f>ROUND(I610*H610,0)</f>
        <v>0</v>
      </c>
      <c r="K610" s="167" t="s">
        <v>297</v>
      </c>
      <c r="L610" s="34"/>
      <c r="M610" s="172" t="s">
        <v>3</v>
      </c>
      <c r="N610" s="173" t="s">
        <v>43</v>
      </c>
      <c r="O610" s="35"/>
      <c r="P610" s="174">
        <f>O610*H610</f>
        <v>0</v>
      </c>
      <c r="Q610" s="174">
        <v>0</v>
      </c>
      <c r="R610" s="174">
        <f>Q610*H610</f>
        <v>0</v>
      </c>
      <c r="S610" s="174">
        <v>1.8</v>
      </c>
      <c r="T610" s="175">
        <f>S610*H610</f>
        <v>4.1903999999999995</v>
      </c>
      <c r="AR610" s="17" t="s">
        <v>85</v>
      </c>
      <c r="AT610" s="17" t="s">
        <v>293</v>
      </c>
      <c r="AU610" s="17" t="s">
        <v>79</v>
      </c>
      <c r="AY610" s="17" t="s">
        <v>291</v>
      </c>
      <c r="BE610" s="176">
        <f>IF(N610="základní",J610,0)</f>
        <v>0</v>
      </c>
      <c r="BF610" s="176">
        <f>IF(N610="snížená",J610,0)</f>
        <v>0</v>
      </c>
      <c r="BG610" s="176">
        <f>IF(N610="zákl. přenesená",J610,0)</f>
        <v>0</v>
      </c>
      <c r="BH610" s="176">
        <f>IF(N610="sníž. přenesená",J610,0)</f>
        <v>0</v>
      </c>
      <c r="BI610" s="176">
        <f>IF(N610="nulová",J610,0)</f>
        <v>0</v>
      </c>
      <c r="BJ610" s="17" t="s">
        <v>9</v>
      </c>
      <c r="BK610" s="176">
        <f>ROUND(I610*H610,0)</f>
        <v>0</v>
      </c>
      <c r="BL610" s="17" t="s">
        <v>85</v>
      </c>
      <c r="BM610" s="17" t="s">
        <v>903</v>
      </c>
    </row>
    <row r="611" spans="2:51" s="11" customFormat="1" ht="13.5">
      <c r="B611" s="177"/>
      <c r="D611" s="178" t="s">
        <v>299</v>
      </c>
      <c r="E611" s="179" t="s">
        <v>3</v>
      </c>
      <c r="F611" s="180" t="s">
        <v>904</v>
      </c>
      <c r="H611" s="181">
        <v>1.944</v>
      </c>
      <c r="I611" s="182"/>
      <c r="L611" s="177"/>
      <c r="M611" s="183"/>
      <c r="N611" s="184"/>
      <c r="O611" s="184"/>
      <c r="P611" s="184"/>
      <c r="Q611" s="184"/>
      <c r="R611" s="184"/>
      <c r="S611" s="184"/>
      <c r="T611" s="185"/>
      <c r="AT611" s="179" t="s">
        <v>299</v>
      </c>
      <c r="AU611" s="179" t="s">
        <v>79</v>
      </c>
      <c r="AV611" s="11" t="s">
        <v>79</v>
      </c>
      <c r="AW611" s="11" t="s">
        <v>36</v>
      </c>
      <c r="AX611" s="11" t="s">
        <v>72</v>
      </c>
      <c r="AY611" s="179" t="s">
        <v>291</v>
      </c>
    </row>
    <row r="612" spans="2:51" s="11" customFormat="1" ht="13.5">
      <c r="B612" s="177"/>
      <c r="D612" s="178" t="s">
        <v>299</v>
      </c>
      <c r="E612" s="179" t="s">
        <v>3</v>
      </c>
      <c r="F612" s="180" t="s">
        <v>905</v>
      </c>
      <c r="H612" s="181">
        <v>0.384</v>
      </c>
      <c r="I612" s="182"/>
      <c r="L612" s="177"/>
      <c r="M612" s="183"/>
      <c r="N612" s="184"/>
      <c r="O612" s="184"/>
      <c r="P612" s="184"/>
      <c r="Q612" s="184"/>
      <c r="R612" s="184"/>
      <c r="S612" s="184"/>
      <c r="T612" s="185"/>
      <c r="AT612" s="179" t="s">
        <v>299</v>
      </c>
      <c r="AU612" s="179" t="s">
        <v>79</v>
      </c>
      <c r="AV612" s="11" t="s">
        <v>79</v>
      </c>
      <c r="AW612" s="11" t="s">
        <v>36</v>
      </c>
      <c r="AX612" s="11" t="s">
        <v>72</v>
      </c>
      <c r="AY612" s="179" t="s">
        <v>291</v>
      </c>
    </row>
    <row r="613" spans="2:51" s="12" customFormat="1" ht="13.5">
      <c r="B613" s="186"/>
      <c r="D613" s="187" t="s">
        <v>299</v>
      </c>
      <c r="E613" s="188" t="s">
        <v>3</v>
      </c>
      <c r="F613" s="189" t="s">
        <v>906</v>
      </c>
      <c r="H613" s="190">
        <v>2.328</v>
      </c>
      <c r="I613" s="191"/>
      <c r="L613" s="186"/>
      <c r="M613" s="192"/>
      <c r="N613" s="193"/>
      <c r="O613" s="193"/>
      <c r="P613" s="193"/>
      <c r="Q613" s="193"/>
      <c r="R613" s="193"/>
      <c r="S613" s="193"/>
      <c r="T613" s="194"/>
      <c r="AT613" s="195" t="s">
        <v>299</v>
      </c>
      <c r="AU613" s="195" t="s">
        <v>79</v>
      </c>
      <c r="AV613" s="12" t="s">
        <v>82</v>
      </c>
      <c r="AW613" s="12" t="s">
        <v>36</v>
      </c>
      <c r="AX613" s="12" t="s">
        <v>9</v>
      </c>
      <c r="AY613" s="195" t="s">
        <v>291</v>
      </c>
    </row>
    <row r="614" spans="2:65" s="1" customFormat="1" ht="22.5" customHeight="1">
      <c r="B614" s="164"/>
      <c r="C614" s="165" t="s">
        <v>907</v>
      </c>
      <c r="D614" s="165" t="s">
        <v>293</v>
      </c>
      <c r="E614" s="166" t="s">
        <v>908</v>
      </c>
      <c r="F614" s="167" t="s">
        <v>909</v>
      </c>
      <c r="G614" s="168" t="s">
        <v>296</v>
      </c>
      <c r="H614" s="169">
        <v>4.253</v>
      </c>
      <c r="I614" s="170"/>
      <c r="J614" s="171">
        <f>ROUND(I614*H614,0)</f>
        <v>0</v>
      </c>
      <c r="K614" s="167" t="s">
        <v>297</v>
      </c>
      <c r="L614" s="34"/>
      <c r="M614" s="172" t="s">
        <v>3</v>
      </c>
      <c r="N614" s="173" t="s">
        <v>43</v>
      </c>
      <c r="O614" s="35"/>
      <c r="P614" s="174">
        <f>O614*H614</f>
        <v>0</v>
      </c>
      <c r="Q614" s="174">
        <v>0</v>
      </c>
      <c r="R614" s="174">
        <f>Q614*H614</f>
        <v>0</v>
      </c>
      <c r="S614" s="174">
        <v>1.594</v>
      </c>
      <c r="T614" s="175">
        <f>S614*H614</f>
        <v>6.779282</v>
      </c>
      <c r="AR614" s="17" t="s">
        <v>85</v>
      </c>
      <c r="AT614" s="17" t="s">
        <v>293</v>
      </c>
      <c r="AU614" s="17" t="s">
        <v>79</v>
      </c>
      <c r="AY614" s="17" t="s">
        <v>291</v>
      </c>
      <c r="BE614" s="176">
        <f>IF(N614="základní",J614,0)</f>
        <v>0</v>
      </c>
      <c r="BF614" s="176">
        <f>IF(N614="snížená",J614,0)</f>
        <v>0</v>
      </c>
      <c r="BG614" s="176">
        <f>IF(N614="zákl. přenesená",J614,0)</f>
        <v>0</v>
      </c>
      <c r="BH614" s="176">
        <f>IF(N614="sníž. přenesená",J614,0)</f>
        <v>0</v>
      </c>
      <c r="BI614" s="176">
        <f>IF(N614="nulová",J614,0)</f>
        <v>0</v>
      </c>
      <c r="BJ614" s="17" t="s">
        <v>9</v>
      </c>
      <c r="BK614" s="176">
        <f>ROUND(I614*H614,0)</f>
        <v>0</v>
      </c>
      <c r="BL614" s="17" t="s">
        <v>85</v>
      </c>
      <c r="BM614" s="17" t="s">
        <v>910</v>
      </c>
    </row>
    <row r="615" spans="2:51" s="11" customFormat="1" ht="13.5">
      <c r="B615" s="177"/>
      <c r="D615" s="178" t="s">
        <v>299</v>
      </c>
      <c r="E615" s="179" t="s">
        <v>3</v>
      </c>
      <c r="F615" s="180" t="s">
        <v>911</v>
      </c>
      <c r="H615" s="181">
        <v>4.253</v>
      </c>
      <c r="I615" s="182"/>
      <c r="L615" s="177"/>
      <c r="M615" s="183"/>
      <c r="N615" s="184"/>
      <c r="O615" s="184"/>
      <c r="P615" s="184"/>
      <c r="Q615" s="184"/>
      <c r="R615" s="184"/>
      <c r="S615" s="184"/>
      <c r="T615" s="185"/>
      <c r="AT615" s="179" t="s">
        <v>299</v>
      </c>
      <c r="AU615" s="179" t="s">
        <v>79</v>
      </c>
      <c r="AV615" s="11" t="s">
        <v>79</v>
      </c>
      <c r="AW615" s="11" t="s">
        <v>36</v>
      </c>
      <c r="AX615" s="11" t="s">
        <v>72</v>
      </c>
      <c r="AY615" s="179" t="s">
        <v>291</v>
      </c>
    </row>
    <row r="616" spans="2:51" s="12" customFormat="1" ht="13.5">
      <c r="B616" s="186"/>
      <c r="D616" s="187" t="s">
        <v>299</v>
      </c>
      <c r="E616" s="188" t="s">
        <v>3</v>
      </c>
      <c r="F616" s="189" t="s">
        <v>301</v>
      </c>
      <c r="H616" s="190">
        <v>4.253</v>
      </c>
      <c r="I616" s="191"/>
      <c r="L616" s="186"/>
      <c r="M616" s="192"/>
      <c r="N616" s="193"/>
      <c r="O616" s="193"/>
      <c r="P616" s="193"/>
      <c r="Q616" s="193"/>
      <c r="R616" s="193"/>
      <c r="S616" s="193"/>
      <c r="T616" s="194"/>
      <c r="AT616" s="195" t="s">
        <v>299</v>
      </c>
      <c r="AU616" s="195" t="s">
        <v>79</v>
      </c>
      <c r="AV616" s="12" t="s">
        <v>82</v>
      </c>
      <c r="AW616" s="12" t="s">
        <v>36</v>
      </c>
      <c r="AX616" s="12" t="s">
        <v>9</v>
      </c>
      <c r="AY616" s="195" t="s">
        <v>291</v>
      </c>
    </row>
    <row r="617" spans="2:65" s="1" customFormat="1" ht="31.5" customHeight="1">
      <c r="B617" s="164"/>
      <c r="C617" s="165" t="s">
        <v>912</v>
      </c>
      <c r="D617" s="165" t="s">
        <v>293</v>
      </c>
      <c r="E617" s="166" t="s">
        <v>913</v>
      </c>
      <c r="F617" s="167" t="s">
        <v>914</v>
      </c>
      <c r="G617" s="168" t="s">
        <v>296</v>
      </c>
      <c r="H617" s="169">
        <v>28.126</v>
      </c>
      <c r="I617" s="170"/>
      <c r="J617" s="171">
        <f>ROUND(I617*H617,0)</f>
        <v>0</v>
      </c>
      <c r="K617" s="167" t="s">
        <v>297</v>
      </c>
      <c r="L617" s="34"/>
      <c r="M617" s="172" t="s">
        <v>3</v>
      </c>
      <c r="N617" s="173" t="s">
        <v>43</v>
      </c>
      <c r="O617" s="35"/>
      <c r="P617" s="174">
        <f>O617*H617</f>
        <v>0</v>
      </c>
      <c r="Q617" s="174">
        <v>0</v>
      </c>
      <c r="R617" s="174">
        <f>Q617*H617</f>
        <v>0</v>
      </c>
      <c r="S617" s="174">
        <v>2.2</v>
      </c>
      <c r="T617" s="175">
        <f>S617*H617</f>
        <v>61.87720000000001</v>
      </c>
      <c r="AR617" s="17" t="s">
        <v>85</v>
      </c>
      <c r="AT617" s="17" t="s">
        <v>293</v>
      </c>
      <c r="AU617" s="17" t="s">
        <v>79</v>
      </c>
      <c r="AY617" s="17" t="s">
        <v>291</v>
      </c>
      <c r="BE617" s="176">
        <f>IF(N617="základní",J617,0)</f>
        <v>0</v>
      </c>
      <c r="BF617" s="176">
        <f>IF(N617="snížená",J617,0)</f>
        <v>0</v>
      </c>
      <c r="BG617" s="176">
        <f>IF(N617="zákl. přenesená",J617,0)</f>
        <v>0</v>
      </c>
      <c r="BH617" s="176">
        <f>IF(N617="sníž. přenesená",J617,0)</f>
        <v>0</v>
      </c>
      <c r="BI617" s="176">
        <f>IF(N617="nulová",J617,0)</f>
        <v>0</v>
      </c>
      <c r="BJ617" s="17" t="s">
        <v>9</v>
      </c>
      <c r="BK617" s="176">
        <f>ROUND(I617*H617,0)</f>
        <v>0</v>
      </c>
      <c r="BL617" s="17" t="s">
        <v>85</v>
      </c>
      <c r="BM617" s="17" t="s">
        <v>915</v>
      </c>
    </row>
    <row r="618" spans="2:51" s="11" customFormat="1" ht="13.5">
      <c r="B618" s="177"/>
      <c r="D618" s="178" t="s">
        <v>299</v>
      </c>
      <c r="E618" s="179" t="s">
        <v>3</v>
      </c>
      <c r="F618" s="180" t="s">
        <v>916</v>
      </c>
      <c r="H618" s="181">
        <v>140.63</v>
      </c>
      <c r="I618" s="182"/>
      <c r="L618" s="177"/>
      <c r="M618" s="183"/>
      <c r="N618" s="184"/>
      <c r="O618" s="184"/>
      <c r="P618" s="184"/>
      <c r="Q618" s="184"/>
      <c r="R618" s="184"/>
      <c r="S618" s="184"/>
      <c r="T618" s="185"/>
      <c r="AT618" s="179" t="s">
        <v>299</v>
      </c>
      <c r="AU618" s="179" t="s">
        <v>79</v>
      </c>
      <c r="AV618" s="11" t="s">
        <v>79</v>
      </c>
      <c r="AW618" s="11" t="s">
        <v>36</v>
      </c>
      <c r="AX618" s="11" t="s">
        <v>72</v>
      </c>
      <c r="AY618" s="179" t="s">
        <v>291</v>
      </c>
    </row>
    <row r="619" spans="2:51" s="12" customFormat="1" ht="13.5">
      <c r="B619" s="186"/>
      <c r="D619" s="178" t="s">
        <v>299</v>
      </c>
      <c r="E619" s="195" t="s">
        <v>101</v>
      </c>
      <c r="F619" s="199" t="s">
        <v>917</v>
      </c>
      <c r="H619" s="200">
        <v>140.63</v>
      </c>
      <c r="I619" s="191"/>
      <c r="L619" s="186"/>
      <c r="M619" s="192"/>
      <c r="N619" s="193"/>
      <c r="O619" s="193"/>
      <c r="P619" s="193"/>
      <c r="Q619" s="193"/>
      <c r="R619" s="193"/>
      <c r="S619" s="193"/>
      <c r="T619" s="194"/>
      <c r="AT619" s="195" t="s">
        <v>299</v>
      </c>
      <c r="AU619" s="195" t="s">
        <v>79</v>
      </c>
      <c r="AV619" s="12" t="s">
        <v>82</v>
      </c>
      <c r="AW619" s="12" t="s">
        <v>36</v>
      </c>
      <c r="AX619" s="12" t="s">
        <v>72</v>
      </c>
      <c r="AY619" s="195" t="s">
        <v>291</v>
      </c>
    </row>
    <row r="620" spans="2:51" s="11" customFormat="1" ht="13.5">
      <c r="B620" s="177"/>
      <c r="D620" s="187" t="s">
        <v>299</v>
      </c>
      <c r="E620" s="196" t="s">
        <v>3</v>
      </c>
      <c r="F620" s="197" t="s">
        <v>918</v>
      </c>
      <c r="H620" s="198">
        <v>28.126</v>
      </c>
      <c r="I620" s="182"/>
      <c r="L620" s="177"/>
      <c r="M620" s="183"/>
      <c r="N620" s="184"/>
      <c r="O620" s="184"/>
      <c r="P620" s="184"/>
      <c r="Q620" s="184"/>
      <c r="R620" s="184"/>
      <c r="S620" s="184"/>
      <c r="T620" s="185"/>
      <c r="AT620" s="179" t="s">
        <v>299</v>
      </c>
      <c r="AU620" s="179" t="s">
        <v>79</v>
      </c>
      <c r="AV620" s="11" t="s">
        <v>79</v>
      </c>
      <c r="AW620" s="11" t="s">
        <v>36</v>
      </c>
      <c r="AX620" s="11" t="s">
        <v>9</v>
      </c>
      <c r="AY620" s="179" t="s">
        <v>291</v>
      </c>
    </row>
    <row r="621" spans="2:65" s="1" customFormat="1" ht="22.5" customHeight="1">
      <c r="B621" s="164"/>
      <c r="C621" s="165" t="s">
        <v>919</v>
      </c>
      <c r="D621" s="165" t="s">
        <v>293</v>
      </c>
      <c r="E621" s="166" t="s">
        <v>920</v>
      </c>
      <c r="F621" s="167" t="s">
        <v>921</v>
      </c>
      <c r="G621" s="168" t="s">
        <v>412</v>
      </c>
      <c r="H621" s="169">
        <v>147.57</v>
      </c>
      <c r="I621" s="170"/>
      <c r="J621" s="171">
        <f>ROUND(I621*H621,0)</f>
        <v>0</v>
      </c>
      <c r="K621" s="167" t="s">
        <v>297</v>
      </c>
      <c r="L621" s="34"/>
      <c r="M621" s="172" t="s">
        <v>3</v>
      </c>
      <c r="N621" s="173" t="s">
        <v>43</v>
      </c>
      <c r="O621" s="35"/>
      <c r="P621" s="174">
        <f>O621*H621</f>
        <v>0</v>
      </c>
      <c r="Q621" s="174">
        <v>0</v>
      </c>
      <c r="R621" s="174">
        <f>Q621*H621</f>
        <v>0</v>
      </c>
      <c r="S621" s="174">
        <v>0.045</v>
      </c>
      <c r="T621" s="175">
        <f>S621*H621</f>
        <v>6.640649999999999</v>
      </c>
      <c r="AR621" s="17" t="s">
        <v>85</v>
      </c>
      <c r="AT621" s="17" t="s">
        <v>293</v>
      </c>
      <c r="AU621" s="17" t="s">
        <v>79</v>
      </c>
      <c r="AY621" s="17" t="s">
        <v>291</v>
      </c>
      <c r="BE621" s="176">
        <f>IF(N621="základní",J621,0)</f>
        <v>0</v>
      </c>
      <c r="BF621" s="176">
        <f>IF(N621="snížená",J621,0)</f>
        <v>0</v>
      </c>
      <c r="BG621" s="176">
        <f>IF(N621="zákl. přenesená",J621,0)</f>
        <v>0</v>
      </c>
      <c r="BH621" s="176">
        <f>IF(N621="sníž. přenesená",J621,0)</f>
        <v>0</v>
      </c>
      <c r="BI621" s="176">
        <f>IF(N621="nulová",J621,0)</f>
        <v>0</v>
      </c>
      <c r="BJ621" s="17" t="s">
        <v>9</v>
      </c>
      <c r="BK621" s="176">
        <f>ROUND(I621*H621,0)</f>
        <v>0</v>
      </c>
      <c r="BL621" s="17" t="s">
        <v>85</v>
      </c>
      <c r="BM621" s="17" t="s">
        <v>922</v>
      </c>
    </row>
    <row r="622" spans="2:51" s="11" customFormat="1" ht="13.5">
      <c r="B622" s="177"/>
      <c r="D622" s="178" t="s">
        <v>299</v>
      </c>
      <c r="E622" s="179" t="s">
        <v>3</v>
      </c>
      <c r="F622" s="180" t="s">
        <v>923</v>
      </c>
      <c r="H622" s="181">
        <v>147.57</v>
      </c>
      <c r="I622" s="182"/>
      <c r="L622" s="177"/>
      <c r="M622" s="183"/>
      <c r="N622" s="184"/>
      <c r="O622" s="184"/>
      <c r="P622" s="184"/>
      <c r="Q622" s="184"/>
      <c r="R622" s="184"/>
      <c r="S622" s="184"/>
      <c r="T622" s="185"/>
      <c r="AT622" s="179" t="s">
        <v>299</v>
      </c>
      <c r="AU622" s="179" t="s">
        <v>79</v>
      </c>
      <c r="AV622" s="11" t="s">
        <v>79</v>
      </c>
      <c r="AW622" s="11" t="s">
        <v>36</v>
      </c>
      <c r="AX622" s="11" t="s">
        <v>72</v>
      </c>
      <c r="AY622" s="179" t="s">
        <v>291</v>
      </c>
    </row>
    <row r="623" spans="2:51" s="12" customFormat="1" ht="13.5">
      <c r="B623" s="186"/>
      <c r="D623" s="187" t="s">
        <v>299</v>
      </c>
      <c r="E623" s="188" t="s">
        <v>175</v>
      </c>
      <c r="F623" s="189" t="s">
        <v>301</v>
      </c>
      <c r="H623" s="190">
        <v>147.57</v>
      </c>
      <c r="I623" s="191"/>
      <c r="L623" s="186"/>
      <c r="M623" s="192"/>
      <c r="N623" s="193"/>
      <c r="O623" s="193"/>
      <c r="P623" s="193"/>
      <c r="Q623" s="193"/>
      <c r="R623" s="193"/>
      <c r="S623" s="193"/>
      <c r="T623" s="194"/>
      <c r="AT623" s="195" t="s">
        <v>299</v>
      </c>
      <c r="AU623" s="195" t="s">
        <v>79</v>
      </c>
      <c r="AV623" s="12" t="s">
        <v>82</v>
      </c>
      <c r="AW623" s="12" t="s">
        <v>36</v>
      </c>
      <c r="AX623" s="12" t="s">
        <v>9</v>
      </c>
      <c r="AY623" s="195" t="s">
        <v>291</v>
      </c>
    </row>
    <row r="624" spans="2:65" s="1" customFormat="1" ht="22.5" customHeight="1">
      <c r="B624" s="164"/>
      <c r="C624" s="165" t="s">
        <v>924</v>
      </c>
      <c r="D624" s="165" t="s">
        <v>293</v>
      </c>
      <c r="E624" s="166" t="s">
        <v>925</v>
      </c>
      <c r="F624" s="167" t="s">
        <v>926</v>
      </c>
      <c r="G624" s="168" t="s">
        <v>412</v>
      </c>
      <c r="H624" s="169">
        <v>50.65</v>
      </c>
      <c r="I624" s="170"/>
      <c r="J624" s="171">
        <f>ROUND(I624*H624,0)</f>
        <v>0</v>
      </c>
      <c r="K624" s="167" t="s">
        <v>297</v>
      </c>
      <c r="L624" s="34"/>
      <c r="M624" s="172" t="s">
        <v>3</v>
      </c>
      <c r="N624" s="173" t="s">
        <v>43</v>
      </c>
      <c r="O624" s="35"/>
      <c r="P624" s="174">
        <f>O624*H624</f>
        <v>0</v>
      </c>
      <c r="Q624" s="174">
        <v>0</v>
      </c>
      <c r="R624" s="174">
        <f>Q624*H624</f>
        <v>0</v>
      </c>
      <c r="S624" s="174">
        <v>0.057</v>
      </c>
      <c r="T624" s="175">
        <f>S624*H624</f>
        <v>2.88705</v>
      </c>
      <c r="AR624" s="17" t="s">
        <v>85</v>
      </c>
      <c r="AT624" s="17" t="s">
        <v>293</v>
      </c>
      <c r="AU624" s="17" t="s">
        <v>79</v>
      </c>
      <c r="AY624" s="17" t="s">
        <v>291</v>
      </c>
      <c r="BE624" s="176">
        <f>IF(N624="základní",J624,0)</f>
        <v>0</v>
      </c>
      <c r="BF624" s="176">
        <f>IF(N624="snížená",J624,0)</f>
        <v>0</v>
      </c>
      <c r="BG624" s="176">
        <f>IF(N624="zákl. přenesená",J624,0)</f>
        <v>0</v>
      </c>
      <c r="BH624" s="176">
        <f>IF(N624="sníž. přenesená",J624,0)</f>
        <v>0</v>
      </c>
      <c r="BI624" s="176">
        <f>IF(N624="nulová",J624,0)</f>
        <v>0</v>
      </c>
      <c r="BJ624" s="17" t="s">
        <v>9</v>
      </c>
      <c r="BK624" s="176">
        <f>ROUND(I624*H624,0)</f>
        <v>0</v>
      </c>
      <c r="BL624" s="17" t="s">
        <v>85</v>
      </c>
      <c r="BM624" s="17" t="s">
        <v>927</v>
      </c>
    </row>
    <row r="625" spans="2:51" s="11" customFormat="1" ht="13.5">
      <c r="B625" s="177"/>
      <c r="D625" s="178" t="s">
        <v>299</v>
      </c>
      <c r="E625" s="179" t="s">
        <v>3</v>
      </c>
      <c r="F625" s="180" t="s">
        <v>928</v>
      </c>
      <c r="H625" s="181">
        <v>29.37</v>
      </c>
      <c r="I625" s="182"/>
      <c r="L625" s="177"/>
      <c r="M625" s="183"/>
      <c r="N625" s="184"/>
      <c r="O625" s="184"/>
      <c r="P625" s="184"/>
      <c r="Q625" s="184"/>
      <c r="R625" s="184"/>
      <c r="S625" s="184"/>
      <c r="T625" s="185"/>
      <c r="AT625" s="179" t="s">
        <v>299</v>
      </c>
      <c r="AU625" s="179" t="s">
        <v>79</v>
      </c>
      <c r="AV625" s="11" t="s">
        <v>79</v>
      </c>
      <c r="AW625" s="11" t="s">
        <v>36</v>
      </c>
      <c r="AX625" s="11" t="s">
        <v>72</v>
      </c>
      <c r="AY625" s="179" t="s">
        <v>291</v>
      </c>
    </row>
    <row r="626" spans="2:51" s="11" customFormat="1" ht="13.5">
      <c r="B626" s="177"/>
      <c r="D626" s="178" t="s">
        <v>299</v>
      </c>
      <c r="E626" s="179" t="s">
        <v>3</v>
      </c>
      <c r="F626" s="180" t="s">
        <v>929</v>
      </c>
      <c r="H626" s="181">
        <v>21.28</v>
      </c>
      <c r="I626" s="182"/>
      <c r="L626" s="177"/>
      <c r="M626" s="183"/>
      <c r="N626" s="184"/>
      <c r="O626" s="184"/>
      <c r="P626" s="184"/>
      <c r="Q626" s="184"/>
      <c r="R626" s="184"/>
      <c r="S626" s="184"/>
      <c r="T626" s="185"/>
      <c r="AT626" s="179" t="s">
        <v>299</v>
      </c>
      <c r="AU626" s="179" t="s">
        <v>79</v>
      </c>
      <c r="AV626" s="11" t="s">
        <v>79</v>
      </c>
      <c r="AW626" s="11" t="s">
        <v>36</v>
      </c>
      <c r="AX626" s="11" t="s">
        <v>72</v>
      </c>
      <c r="AY626" s="179" t="s">
        <v>291</v>
      </c>
    </row>
    <row r="627" spans="2:51" s="12" customFormat="1" ht="13.5">
      <c r="B627" s="186"/>
      <c r="D627" s="187" t="s">
        <v>299</v>
      </c>
      <c r="E627" s="188" t="s">
        <v>3</v>
      </c>
      <c r="F627" s="189" t="s">
        <v>301</v>
      </c>
      <c r="H627" s="190">
        <v>50.65</v>
      </c>
      <c r="I627" s="191"/>
      <c r="L627" s="186"/>
      <c r="M627" s="192"/>
      <c r="N627" s="193"/>
      <c r="O627" s="193"/>
      <c r="P627" s="193"/>
      <c r="Q627" s="193"/>
      <c r="R627" s="193"/>
      <c r="S627" s="193"/>
      <c r="T627" s="194"/>
      <c r="AT627" s="195" t="s">
        <v>299</v>
      </c>
      <c r="AU627" s="195" t="s">
        <v>79</v>
      </c>
      <c r="AV627" s="12" t="s">
        <v>82</v>
      </c>
      <c r="AW627" s="12" t="s">
        <v>36</v>
      </c>
      <c r="AX627" s="12" t="s">
        <v>9</v>
      </c>
      <c r="AY627" s="195" t="s">
        <v>291</v>
      </c>
    </row>
    <row r="628" spans="2:65" s="1" customFormat="1" ht="22.5" customHeight="1">
      <c r="B628" s="164"/>
      <c r="C628" s="165" t="s">
        <v>930</v>
      </c>
      <c r="D628" s="165" t="s">
        <v>293</v>
      </c>
      <c r="E628" s="166" t="s">
        <v>931</v>
      </c>
      <c r="F628" s="167" t="s">
        <v>932</v>
      </c>
      <c r="G628" s="168" t="s">
        <v>296</v>
      </c>
      <c r="H628" s="169">
        <v>52.227</v>
      </c>
      <c r="I628" s="170"/>
      <c r="J628" s="171">
        <f>ROUND(I628*H628,0)</f>
        <v>0</v>
      </c>
      <c r="K628" s="167" t="s">
        <v>297</v>
      </c>
      <c r="L628" s="34"/>
      <c r="M628" s="172" t="s">
        <v>3</v>
      </c>
      <c r="N628" s="173" t="s">
        <v>43</v>
      </c>
      <c r="O628" s="35"/>
      <c r="P628" s="174">
        <f>O628*H628</f>
        <v>0</v>
      </c>
      <c r="Q628" s="174">
        <v>0</v>
      </c>
      <c r="R628" s="174">
        <f>Q628*H628</f>
        <v>0</v>
      </c>
      <c r="S628" s="174">
        <v>1.4</v>
      </c>
      <c r="T628" s="175">
        <f>S628*H628</f>
        <v>73.11779999999999</v>
      </c>
      <c r="AR628" s="17" t="s">
        <v>85</v>
      </c>
      <c r="AT628" s="17" t="s">
        <v>293</v>
      </c>
      <c r="AU628" s="17" t="s">
        <v>79</v>
      </c>
      <c r="AY628" s="17" t="s">
        <v>291</v>
      </c>
      <c r="BE628" s="176">
        <f>IF(N628="základní",J628,0)</f>
        <v>0</v>
      </c>
      <c r="BF628" s="176">
        <f>IF(N628="snížená",J628,0)</f>
        <v>0</v>
      </c>
      <c r="BG628" s="176">
        <f>IF(N628="zákl. přenesená",J628,0)</f>
        <v>0</v>
      </c>
      <c r="BH628" s="176">
        <f>IF(N628="sníž. přenesená",J628,0)</f>
        <v>0</v>
      </c>
      <c r="BI628" s="176">
        <f>IF(N628="nulová",J628,0)</f>
        <v>0</v>
      </c>
      <c r="BJ628" s="17" t="s">
        <v>9</v>
      </c>
      <c r="BK628" s="176">
        <f>ROUND(I628*H628,0)</f>
        <v>0</v>
      </c>
      <c r="BL628" s="17" t="s">
        <v>85</v>
      </c>
      <c r="BM628" s="17" t="s">
        <v>933</v>
      </c>
    </row>
    <row r="629" spans="2:51" s="11" customFormat="1" ht="13.5">
      <c r="B629" s="177"/>
      <c r="D629" s="178" t="s">
        <v>299</v>
      </c>
      <c r="E629" s="179" t="s">
        <v>3</v>
      </c>
      <c r="F629" s="180" t="s">
        <v>802</v>
      </c>
      <c r="H629" s="181">
        <v>14.063</v>
      </c>
      <c r="I629" s="182"/>
      <c r="L629" s="177"/>
      <c r="M629" s="183"/>
      <c r="N629" s="184"/>
      <c r="O629" s="184"/>
      <c r="P629" s="184"/>
      <c r="Q629" s="184"/>
      <c r="R629" s="184"/>
      <c r="S629" s="184"/>
      <c r="T629" s="185"/>
      <c r="AT629" s="179" t="s">
        <v>299</v>
      </c>
      <c r="AU629" s="179" t="s">
        <v>79</v>
      </c>
      <c r="AV629" s="11" t="s">
        <v>79</v>
      </c>
      <c r="AW629" s="11" t="s">
        <v>36</v>
      </c>
      <c r="AX629" s="11" t="s">
        <v>72</v>
      </c>
      <c r="AY629" s="179" t="s">
        <v>291</v>
      </c>
    </row>
    <row r="630" spans="2:51" s="11" customFormat="1" ht="13.5">
      <c r="B630" s="177"/>
      <c r="D630" s="178" t="s">
        <v>299</v>
      </c>
      <c r="E630" s="179" t="s">
        <v>3</v>
      </c>
      <c r="F630" s="180" t="s">
        <v>934</v>
      </c>
      <c r="H630" s="181">
        <v>16.187</v>
      </c>
      <c r="I630" s="182"/>
      <c r="L630" s="177"/>
      <c r="M630" s="183"/>
      <c r="N630" s="184"/>
      <c r="O630" s="184"/>
      <c r="P630" s="184"/>
      <c r="Q630" s="184"/>
      <c r="R630" s="184"/>
      <c r="S630" s="184"/>
      <c r="T630" s="185"/>
      <c r="AT630" s="179" t="s">
        <v>299</v>
      </c>
      <c r="AU630" s="179" t="s">
        <v>79</v>
      </c>
      <c r="AV630" s="11" t="s">
        <v>79</v>
      </c>
      <c r="AW630" s="11" t="s">
        <v>36</v>
      </c>
      <c r="AX630" s="11" t="s">
        <v>72</v>
      </c>
      <c r="AY630" s="179" t="s">
        <v>291</v>
      </c>
    </row>
    <row r="631" spans="2:51" s="11" customFormat="1" ht="13.5">
      <c r="B631" s="177"/>
      <c r="D631" s="178" t="s">
        <v>299</v>
      </c>
      <c r="E631" s="179" t="s">
        <v>3</v>
      </c>
      <c r="F631" s="180" t="s">
        <v>935</v>
      </c>
      <c r="H631" s="181">
        <v>11.647</v>
      </c>
      <c r="I631" s="182"/>
      <c r="L631" s="177"/>
      <c r="M631" s="183"/>
      <c r="N631" s="184"/>
      <c r="O631" s="184"/>
      <c r="P631" s="184"/>
      <c r="Q631" s="184"/>
      <c r="R631" s="184"/>
      <c r="S631" s="184"/>
      <c r="T631" s="185"/>
      <c r="AT631" s="179" t="s">
        <v>299</v>
      </c>
      <c r="AU631" s="179" t="s">
        <v>79</v>
      </c>
      <c r="AV631" s="11" t="s">
        <v>79</v>
      </c>
      <c r="AW631" s="11" t="s">
        <v>36</v>
      </c>
      <c r="AX631" s="11" t="s">
        <v>72</v>
      </c>
      <c r="AY631" s="179" t="s">
        <v>291</v>
      </c>
    </row>
    <row r="632" spans="2:51" s="11" customFormat="1" ht="13.5">
      <c r="B632" s="177"/>
      <c r="D632" s="178" t="s">
        <v>299</v>
      </c>
      <c r="E632" s="179" t="s">
        <v>3</v>
      </c>
      <c r="F632" s="180" t="s">
        <v>936</v>
      </c>
      <c r="H632" s="181">
        <v>10.33</v>
      </c>
      <c r="I632" s="182"/>
      <c r="L632" s="177"/>
      <c r="M632" s="183"/>
      <c r="N632" s="184"/>
      <c r="O632" s="184"/>
      <c r="P632" s="184"/>
      <c r="Q632" s="184"/>
      <c r="R632" s="184"/>
      <c r="S632" s="184"/>
      <c r="T632" s="185"/>
      <c r="AT632" s="179" t="s">
        <v>299</v>
      </c>
      <c r="AU632" s="179" t="s">
        <v>79</v>
      </c>
      <c r="AV632" s="11" t="s">
        <v>79</v>
      </c>
      <c r="AW632" s="11" t="s">
        <v>36</v>
      </c>
      <c r="AX632" s="11" t="s">
        <v>72</v>
      </c>
      <c r="AY632" s="179" t="s">
        <v>291</v>
      </c>
    </row>
    <row r="633" spans="2:51" s="12" customFormat="1" ht="13.5">
      <c r="B633" s="186"/>
      <c r="D633" s="187" t="s">
        <v>299</v>
      </c>
      <c r="E633" s="188" t="s">
        <v>3</v>
      </c>
      <c r="F633" s="189" t="s">
        <v>301</v>
      </c>
      <c r="H633" s="190">
        <v>52.227</v>
      </c>
      <c r="I633" s="191"/>
      <c r="L633" s="186"/>
      <c r="M633" s="192"/>
      <c r="N633" s="193"/>
      <c r="O633" s="193"/>
      <c r="P633" s="193"/>
      <c r="Q633" s="193"/>
      <c r="R633" s="193"/>
      <c r="S633" s="193"/>
      <c r="T633" s="194"/>
      <c r="AT633" s="195" t="s">
        <v>299</v>
      </c>
      <c r="AU633" s="195" t="s">
        <v>79</v>
      </c>
      <c r="AV633" s="12" t="s">
        <v>82</v>
      </c>
      <c r="AW633" s="12" t="s">
        <v>36</v>
      </c>
      <c r="AX633" s="12" t="s">
        <v>9</v>
      </c>
      <c r="AY633" s="195" t="s">
        <v>291</v>
      </c>
    </row>
    <row r="634" spans="2:65" s="1" customFormat="1" ht="22.5" customHeight="1">
      <c r="B634" s="164"/>
      <c r="C634" s="165" t="s">
        <v>937</v>
      </c>
      <c r="D634" s="165" t="s">
        <v>293</v>
      </c>
      <c r="E634" s="166" t="s">
        <v>938</v>
      </c>
      <c r="F634" s="167" t="s">
        <v>939</v>
      </c>
      <c r="G634" s="168" t="s">
        <v>412</v>
      </c>
      <c r="H634" s="169">
        <v>98.806</v>
      </c>
      <c r="I634" s="170"/>
      <c r="J634" s="171">
        <f>ROUND(I634*H634,0)</f>
        <v>0</v>
      </c>
      <c r="K634" s="167" t="s">
        <v>297</v>
      </c>
      <c r="L634" s="34"/>
      <c r="M634" s="172" t="s">
        <v>3</v>
      </c>
      <c r="N634" s="173" t="s">
        <v>43</v>
      </c>
      <c r="O634" s="35"/>
      <c r="P634" s="174">
        <f>O634*H634</f>
        <v>0</v>
      </c>
      <c r="Q634" s="174">
        <v>0</v>
      </c>
      <c r="R634" s="174">
        <f>Q634*H634</f>
        <v>0</v>
      </c>
      <c r="S634" s="174">
        <v>0.375</v>
      </c>
      <c r="T634" s="175">
        <f>S634*H634</f>
        <v>37.05225</v>
      </c>
      <c r="AR634" s="17" t="s">
        <v>85</v>
      </c>
      <c r="AT634" s="17" t="s">
        <v>293</v>
      </c>
      <c r="AU634" s="17" t="s">
        <v>79</v>
      </c>
      <c r="AY634" s="17" t="s">
        <v>291</v>
      </c>
      <c r="BE634" s="176">
        <f>IF(N634="základní",J634,0)</f>
        <v>0</v>
      </c>
      <c r="BF634" s="176">
        <f>IF(N634="snížená",J634,0)</f>
        <v>0</v>
      </c>
      <c r="BG634" s="176">
        <f>IF(N634="zákl. přenesená",J634,0)</f>
        <v>0</v>
      </c>
      <c r="BH634" s="176">
        <f>IF(N634="sníž. přenesená",J634,0)</f>
        <v>0</v>
      </c>
      <c r="BI634" s="176">
        <f>IF(N634="nulová",J634,0)</f>
        <v>0</v>
      </c>
      <c r="BJ634" s="17" t="s">
        <v>9</v>
      </c>
      <c r="BK634" s="176">
        <f>ROUND(I634*H634,0)</f>
        <v>0</v>
      </c>
      <c r="BL634" s="17" t="s">
        <v>85</v>
      </c>
      <c r="BM634" s="17" t="s">
        <v>940</v>
      </c>
    </row>
    <row r="635" spans="2:51" s="11" customFormat="1" ht="13.5">
      <c r="B635" s="177"/>
      <c r="D635" s="178" t="s">
        <v>299</v>
      </c>
      <c r="E635" s="179" t="s">
        <v>3</v>
      </c>
      <c r="F635" s="180" t="s">
        <v>941</v>
      </c>
      <c r="H635" s="181">
        <v>16.521</v>
      </c>
      <c r="I635" s="182"/>
      <c r="L635" s="177"/>
      <c r="M635" s="183"/>
      <c r="N635" s="184"/>
      <c r="O635" s="184"/>
      <c r="P635" s="184"/>
      <c r="Q635" s="184"/>
      <c r="R635" s="184"/>
      <c r="S635" s="184"/>
      <c r="T635" s="185"/>
      <c r="AT635" s="179" t="s">
        <v>299</v>
      </c>
      <c r="AU635" s="179" t="s">
        <v>79</v>
      </c>
      <c r="AV635" s="11" t="s">
        <v>79</v>
      </c>
      <c r="AW635" s="11" t="s">
        <v>36</v>
      </c>
      <c r="AX635" s="11" t="s">
        <v>72</v>
      </c>
      <c r="AY635" s="179" t="s">
        <v>291</v>
      </c>
    </row>
    <row r="636" spans="2:51" s="11" customFormat="1" ht="13.5">
      <c r="B636" s="177"/>
      <c r="D636" s="178" t="s">
        <v>299</v>
      </c>
      <c r="E636" s="179" t="s">
        <v>3</v>
      </c>
      <c r="F636" s="180" t="s">
        <v>942</v>
      </c>
      <c r="H636" s="181">
        <v>38.27</v>
      </c>
      <c r="I636" s="182"/>
      <c r="L636" s="177"/>
      <c r="M636" s="183"/>
      <c r="N636" s="184"/>
      <c r="O636" s="184"/>
      <c r="P636" s="184"/>
      <c r="Q636" s="184"/>
      <c r="R636" s="184"/>
      <c r="S636" s="184"/>
      <c r="T636" s="185"/>
      <c r="AT636" s="179" t="s">
        <v>299</v>
      </c>
      <c r="AU636" s="179" t="s">
        <v>79</v>
      </c>
      <c r="AV636" s="11" t="s">
        <v>79</v>
      </c>
      <c r="AW636" s="11" t="s">
        <v>36</v>
      </c>
      <c r="AX636" s="11" t="s">
        <v>72</v>
      </c>
      <c r="AY636" s="179" t="s">
        <v>291</v>
      </c>
    </row>
    <row r="637" spans="2:51" s="11" customFormat="1" ht="13.5">
      <c r="B637" s="177"/>
      <c r="D637" s="178" t="s">
        <v>299</v>
      </c>
      <c r="E637" s="179" t="s">
        <v>3</v>
      </c>
      <c r="F637" s="180" t="s">
        <v>943</v>
      </c>
      <c r="H637" s="181">
        <v>28.595</v>
      </c>
      <c r="I637" s="182"/>
      <c r="L637" s="177"/>
      <c r="M637" s="183"/>
      <c r="N637" s="184"/>
      <c r="O637" s="184"/>
      <c r="P637" s="184"/>
      <c r="Q637" s="184"/>
      <c r="R637" s="184"/>
      <c r="S637" s="184"/>
      <c r="T637" s="185"/>
      <c r="AT637" s="179" t="s">
        <v>299</v>
      </c>
      <c r="AU637" s="179" t="s">
        <v>79</v>
      </c>
      <c r="AV637" s="11" t="s">
        <v>79</v>
      </c>
      <c r="AW637" s="11" t="s">
        <v>36</v>
      </c>
      <c r="AX637" s="11" t="s">
        <v>72</v>
      </c>
      <c r="AY637" s="179" t="s">
        <v>291</v>
      </c>
    </row>
    <row r="638" spans="2:51" s="11" customFormat="1" ht="13.5">
      <c r="B638" s="177"/>
      <c r="D638" s="178" t="s">
        <v>299</v>
      </c>
      <c r="E638" s="179" t="s">
        <v>3</v>
      </c>
      <c r="F638" s="180" t="s">
        <v>944</v>
      </c>
      <c r="H638" s="181">
        <v>15.42</v>
      </c>
      <c r="I638" s="182"/>
      <c r="L638" s="177"/>
      <c r="M638" s="183"/>
      <c r="N638" s="184"/>
      <c r="O638" s="184"/>
      <c r="P638" s="184"/>
      <c r="Q638" s="184"/>
      <c r="R638" s="184"/>
      <c r="S638" s="184"/>
      <c r="T638" s="185"/>
      <c r="AT638" s="179" t="s">
        <v>299</v>
      </c>
      <c r="AU638" s="179" t="s">
        <v>79</v>
      </c>
      <c r="AV638" s="11" t="s">
        <v>79</v>
      </c>
      <c r="AW638" s="11" t="s">
        <v>36</v>
      </c>
      <c r="AX638" s="11" t="s">
        <v>72</v>
      </c>
      <c r="AY638" s="179" t="s">
        <v>291</v>
      </c>
    </row>
    <row r="639" spans="2:51" s="12" customFormat="1" ht="13.5">
      <c r="B639" s="186"/>
      <c r="D639" s="187" t="s">
        <v>299</v>
      </c>
      <c r="E639" s="188" t="s">
        <v>116</v>
      </c>
      <c r="F639" s="189" t="s">
        <v>301</v>
      </c>
      <c r="H639" s="190">
        <v>98.806</v>
      </c>
      <c r="I639" s="191"/>
      <c r="L639" s="186"/>
      <c r="M639" s="192"/>
      <c r="N639" s="193"/>
      <c r="O639" s="193"/>
      <c r="P639" s="193"/>
      <c r="Q639" s="193"/>
      <c r="R639" s="193"/>
      <c r="S639" s="193"/>
      <c r="T639" s="194"/>
      <c r="AT639" s="195" t="s">
        <v>299</v>
      </c>
      <c r="AU639" s="195" t="s">
        <v>79</v>
      </c>
      <c r="AV639" s="12" t="s">
        <v>82</v>
      </c>
      <c r="AW639" s="12" t="s">
        <v>36</v>
      </c>
      <c r="AX639" s="12" t="s">
        <v>9</v>
      </c>
      <c r="AY639" s="195" t="s">
        <v>291</v>
      </c>
    </row>
    <row r="640" spans="2:65" s="1" customFormat="1" ht="22.5" customHeight="1">
      <c r="B640" s="164"/>
      <c r="C640" s="165" t="s">
        <v>945</v>
      </c>
      <c r="D640" s="165" t="s">
        <v>293</v>
      </c>
      <c r="E640" s="166" t="s">
        <v>946</v>
      </c>
      <c r="F640" s="167" t="s">
        <v>947</v>
      </c>
      <c r="G640" s="168" t="s">
        <v>412</v>
      </c>
      <c r="H640" s="169">
        <v>6.78</v>
      </c>
      <c r="I640" s="170"/>
      <c r="J640" s="171">
        <f>ROUND(I640*H640,0)</f>
        <v>0</v>
      </c>
      <c r="K640" s="167" t="s">
        <v>297</v>
      </c>
      <c r="L640" s="34"/>
      <c r="M640" s="172" t="s">
        <v>3</v>
      </c>
      <c r="N640" s="173" t="s">
        <v>43</v>
      </c>
      <c r="O640" s="35"/>
      <c r="P640" s="174">
        <f>O640*H640</f>
        <v>0</v>
      </c>
      <c r="Q640" s="174">
        <v>0</v>
      </c>
      <c r="R640" s="174">
        <f>Q640*H640</f>
        <v>0</v>
      </c>
      <c r="S640" s="174">
        <v>0.075</v>
      </c>
      <c r="T640" s="175">
        <f>S640*H640</f>
        <v>0.5085</v>
      </c>
      <c r="AR640" s="17" t="s">
        <v>85</v>
      </c>
      <c r="AT640" s="17" t="s">
        <v>293</v>
      </c>
      <c r="AU640" s="17" t="s">
        <v>79</v>
      </c>
      <c r="AY640" s="17" t="s">
        <v>291</v>
      </c>
      <c r="BE640" s="176">
        <f>IF(N640="základní",J640,0)</f>
        <v>0</v>
      </c>
      <c r="BF640" s="176">
        <f>IF(N640="snížená",J640,0)</f>
        <v>0</v>
      </c>
      <c r="BG640" s="176">
        <f>IF(N640="zákl. přenesená",J640,0)</f>
        <v>0</v>
      </c>
      <c r="BH640" s="176">
        <f>IF(N640="sníž. přenesená",J640,0)</f>
        <v>0</v>
      </c>
      <c r="BI640" s="176">
        <f>IF(N640="nulová",J640,0)</f>
        <v>0</v>
      </c>
      <c r="BJ640" s="17" t="s">
        <v>9</v>
      </c>
      <c r="BK640" s="176">
        <f>ROUND(I640*H640,0)</f>
        <v>0</v>
      </c>
      <c r="BL640" s="17" t="s">
        <v>85</v>
      </c>
      <c r="BM640" s="17" t="s">
        <v>948</v>
      </c>
    </row>
    <row r="641" spans="2:51" s="11" customFormat="1" ht="13.5">
      <c r="B641" s="177"/>
      <c r="D641" s="178" t="s">
        <v>299</v>
      </c>
      <c r="E641" s="179" t="s">
        <v>3</v>
      </c>
      <c r="F641" s="180" t="s">
        <v>949</v>
      </c>
      <c r="H641" s="181">
        <v>4.68</v>
      </c>
      <c r="I641" s="182"/>
      <c r="L641" s="177"/>
      <c r="M641" s="183"/>
      <c r="N641" s="184"/>
      <c r="O641" s="184"/>
      <c r="P641" s="184"/>
      <c r="Q641" s="184"/>
      <c r="R641" s="184"/>
      <c r="S641" s="184"/>
      <c r="T641" s="185"/>
      <c r="AT641" s="179" t="s">
        <v>299</v>
      </c>
      <c r="AU641" s="179" t="s">
        <v>79</v>
      </c>
      <c r="AV641" s="11" t="s">
        <v>79</v>
      </c>
      <c r="AW641" s="11" t="s">
        <v>36</v>
      </c>
      <c r="AX641" s="11" t="s">
        <v>72</v>
      </c>
      <c r="AY641" s="179" t="s">
        <v>291</v>
      </c>
    </row>
    <row r="642" spans="2:51" s="12" customFormat="1" ht="13.5">
      <c r="B642" s="186"/>
      <c r="D642" s="178" t="s">
        <v>299</v>
      </c>
      <c r="E642" s="195" t="s">
        <v>3</v>
      </c>
      <c r="F642" s="199" t="s">
        <v>950</v>
      </c>
      <c r="H642" s="200">
        <v>4.68</v>
      </c>
      <c r="I642" s="191"/>
      <c r="L642" s="186"/>
      <c r="M642" s="192"/>
      <c r="N642" s="193"/>
      <c r="O642" s="193"/>
      <c r="P642" s="193"/>
      <c r="Q642" s="193"/>
      <c r="R642" s="193"/>
      <c r="S642" s="193"/>
      <c r="T642" s="194"/>
      <c r="AT642" s="195" t="s">
        <v>299</v>
      </c>
      <c r="AU642" s="195" t="s">
        <v>79</v>
      </c>
      <c r="AV642" s="12" t="s">
        <v>82</v>
      </c>
      <c r="AW642" s="12" t="s">
        <v>36</v>
      </c>
      <c r="AX642" s="12" t="s">
        <v>72</v>
      </c>
      <c r="AY642" s="195" t="s">
        <v>291</v>
      </c>
    </row>
    <row r="643" spans="2:51" s="11" customFormat="1" ht="13.5">
      <c r="B643" s="177"/>
      <c r="D643" s="178" t="s">
        <v>299</v>
      </c>
      <c r="E643" s="179" t="s">
        <v>3</v>
      </c>
      <c r="F643" s="180" t="s">
        <v>951</v>
      </c>
      <c r="H643" s="181">
        <v>1.05</v>
      </c>
      <c r="I643" s="182"/>
      <c r="L643" s="177"/>
      <c r="M643" s="183"/>
      <c r="N643" s="184"/>
      <c r="O643" s="184"/>
      <c r="P643" s="184"/>
      <c r="Q643" s="184"/>
      <c r="R643" s="184"/>
      <c r="S643" s="184"/>
      <c r="T643" s="185"/>
      <c r="AT643" s="179" t="s">
        <v>299</v>
      </c>
      <c r="AU643" s="179" t="s">
        <v>79</v>
      </c>
      <c r="AV643" s="11" t="s">
        <v>79</v>
      </c>
      <c r="AW643" s="11" t="s">
        <v>36</v>
      </c>
      <c r="AX643" s="11" t="s">
        <v>72</v>
      </c>
      <c r="AY643" s="179" t="s">
        <v>291</v>
      </c>
    </row>
    <row r="644" spans="2:51" s="12" customFormat="1" ht="13.5">
      <c r="B644" s="186"/>
      <c r="D644" s="178" t="s">
        <v>299</v>
      </c>
      <c r="E644" s="195" t="s">
        <v>3</v>
      </c>
      <c r="F644" s="199" t="s">
        <v>466</v>
      </c>
      <c r="H644" s="200">
        <v>1.05</v>
      </c>
      <c r="I644" s="191"/>
      <c r="L644" s="186"/>
      <c r="M644" s="192"/>
      <c r="N644" s="193"/>
      <c r="O644" s="193"/>
      <c r="P644" s="193"/>
      <c r="Q644" s="193"/>
      <c r="R644" s="193"/>
      <c r="S644" s="193"/>
      <c r="T644" s="194"/>
      <c r="AT644" s="195" t="s">
        <v>299</v>
      </c>
      <c r="AU644" s="195" t="s">
        <v>79</v>
      </c>
      <c r="AV644" s="12" t="s">
        <v>82</v>
      </c>
      <c r="AW644" s="12" t="s">
        <v>36</v>
      </c>
      <c r="AX644" s="12" t="s">
        <v>72</v>
      </c>
      <c r="AY644" s="195" t="s">
        <v>291</v>
      </c>
    </row>
    <row r="645" spans="2:51" s="11" customFormat="1" ht="13.5">
      <c r="B645" s="177"/>
      <c r="D645" s="178" t="s">
        <v>299</v>
      </c>
      <c r="E645" s="179" t="s">
        <v>3</v>
      </c>
      <c r="F645" s="180" t="s">
        <v>951</v>
      </c>
      <c r="H645" s="181">
        <v>1.05</v>
      </c>
      <c r="I645" s="182"/>
      <c r="L645" s="177"/>
      <c r="M645" s="183"/>
      <c r="N645" s="184"/>
      <c r="O645" s="184"/>
      <c r="P645" s="184"/>
      <c r="Q645" s="184"/>
      <c r="R645" s="184"/>
      <c r="S645" s="184"/>
      <c r="T645" s="185"/>
      <c r="AT645" s="179" t="s">
        <v>299</v>
      </c>
      <c r="AU645" s="179" t="s">
        <v>79</v>
      </c>
      <c r="AV645" s="11" t="s">
        <v>79</v>
      </c>
      <c r="AW645" s="11" t="s">
        <v>36</v>
      </c>
      <c r="AX645" s="11" t="s">
        <v>72</v>
      </c>
      <c r="AY645" s="179" t="s">
        <v>291</v>
      </c>
    </row>
    <row r="646" spans="2:51" s="12" customFormat="1" ht="13.5">
      <c r="B646" s="186"/>
      <c r="D646" s="178" t="s">
        <v>299</v>
      </c>
      <c r="E646" s="195" t="s">
        <v>3</v>
      </c>
      <c r="F646" s="199" t="s">
        <v>952</v>
      </c>
      <c r="H646" s="200">
        <v>1.05</v>
      </c>
      <c r="I646" s="191"/>
      <c r="L646" s="186"/>
      <c r="M646" s="192"/>
      <c r="N646" s="193"/>
      <c r="O646" s="193"/>
      <c r="P646" s="193"/>
      <c r="Q646" s="193"/>
      <c r="R646" s="193"/>
      <c r="S646" s="193"/>
      <c r="T646" s="194"/>
      <c r="AT646" s="195" t="s">
        <v>299</v>
      </c>
      <c r="AU646" s="195" t="s">
        <v>79</v>
      </c>
      <c r="AV646" s="12" t="s">
        <v>82</v>
      </c>
      <c r="AW646" s="12" t="s">
        <v>36</v>
      </c>
      <c r="AX646" s="12" t="s">
        <v>72</v>
      </c>
      <c r="AY646" s="195" t="s">
        <v>291</v>
      </c>
    </row>
    <row r="647" spans="2:51" s="13" customFormat="1" ht="13.5">
      <c r="B647" s="201"/>
      <c r="D647" s="187" t="s">
        <v>299</v>
      </c>
      <c r="E647" s="202" t="s">
        <v>3</v>
      </c>
      <c r="F647" s="203" t="s">
        <v>353</v>
      </c>
      <c r="H647" s="204">
        <v>6.78</v>
      </c>
      <c r="I647" s="205"/>
      <c r="L647" s="201"/>
      <c r="M647" s="206"/>
      <c r="N647" s="207"/>
      <c r="O647" s="207"/>
      <c r="P647" s="207"/>
      <c r="Q647" s="207"/>
      <c r="R647" s="207"/>
      <c r="S647" s="207"/>
      <c r="T647" s="208"/>
      <c r="AT647" s="209" t="s">
        <v>299</v>
      </c>
      <c r="AU647" s="209" t="s">
        <v>79</v>
      </c>
      <c r="AV647" s="13" t="s">
        <v>85</v>
      </c>
      <c r="AW647" s="13" t="s">
        <v>36</v>
      </c>
      <c r="AX647" s="13" t="s">
        <v>9</v>
      </c>
      <c r="AY647" s="209" t="s">
        <v>291</v>
      </c>
    </row>
    <row r="648" spans="2:65" s="1" customFormat="1" ht="22.5" customHeight="1">
      <c r="B648" s="164"/>
      <c r="C648" s="165" t="s">
        <v>953</v>
      </c>
      <c r="D648" s="165" t="s">
        <v>293</v>
      </c>
      <c r="E648" s="166" t="s">
        <v>954</v>
      </c>
      <c r="F648" s="167" t="s">
        <v>955</v>
      </c>
      <c r="G648" s="168" t="s">
        <v>412</v>
      </c>
      <c r="H648" s="169">
        <v>14.34</v>
      </c>
      <c r="I648" s="170"/>
      <c r="J648" s="171">
        <f>ROUND(I648*H648,0)</f>
        <v>0</v>
      </c>
      <c r="K648" s="167" t="s">
        <v>297</v>
      </c>
      <c r="L648" s="34"/>
      <c r="M648" s="172" t="s">
        <v>3</v>
      </c>
      <c r="N648" s="173" t="s">
        <v>43</v>
      </c>
      <c r="O648" s="35"/>
      <c r="P648" s="174">
        <f>O648*H648</f>
        <v>0</v>
      </c>
      <c r="Q648" s="174">
        <v>0</v>
      </c>
      <c r="R648" s="174">
        <f>Q648*H648</f>
        <v>0</v>
      </c>
      <c r="S648" s="174">
        <v>0.062</v>
      </c>
      <c r="T648" s="175">
        <f>S648*H648</f>
        <v>0.88908</v>
      </c>
      <c r="AR648" s="17" t="s">
        <v>85</v>
      </c>
      <c r="AT648" s="17" t="s">
        <v>293</v>
      </c>
      <c r="AU648" s="17" t="s">
        <v>79</v>
      </c>
      <c r="AY648" s="17" t="s">
        <v>291</v>
      </c>
      <c r="BE648" s="176">
        <f>IF(N648="základní",J648,0)</f>
        <v>0</v>
      </c>
      <c r="BF648" s="176">
        <f>IF(N648="snížená",J648,0)</f>
        <v>0</v>
      </c>
      <c r="BG648" s="176">
        <f>IF(N648="zákl. přenesená",J648,0)</f>
        <v>0</v>
      </c>
      <c r="BH648" s="176">
        <f>IF(N648="sníž. přenesená",J648,0)</f>
        <v>0</v>
      </c>
      <c r="BI648" s="176">
        <f>IF(N648="nulová",J648,0)</f>
        <v>0</v>
      </c>
      <c r="BJ648" s="17" t="s">
        <v>9</v>
      </c>
      <c r="BK648" s="176">
        <f>ROUND(I648*H648,0)</f>
        <v>0</v>
      </c>
      <c r="BL648" s="17" t="s">
        <v>85</v>
      </c>
      <c r="BM648" s="17" t="s">
        <v>956</v>
      </c>
    </row>
    <row r="649" spans="2:51" s="11" customFormat="1" ht="13.5">
      <c r="B649" s="177"/>
      <c r="D649" s="178" t="s">
        <v>299</v>
      </c>
      <c r="E649" s="179" t="s">
        <v>3</v>
      </c>
      <c r="F649" s="180" t="s">
        <v>957</v>
      </c>
      <c r="H649" s="181">
        <v>5.04</v>
      </c>
      <c r="I649" s="182"/>
      <c r="L649" s="177"/>
      <c r="M649" s="183"/>
      <c r="N649" s="184"/>
      <c r="O649" s="184"/>
      <c r="P649" s="184"/>
      <c r="Q649" s="184"/>
      <c r="R649" s="184"/>
      <c r="S649" s="184"/>
      <c r="T649" s="185"/>
      <c r="AT649" s="179" t="s">
        <v>299</v>
      </c>
      <c r="AU649" s="179" t="s">
        <v>79</v>
      </c>
      <c r="AV649" s="11" t="s">
        <v>79</v>
      </c>
      <c r="AW649" s="11" t="s">
        <v>36</v>
      </c>
      <c r="AX649" s="11" t="s">
        <v>72</v>
      </c>
      <c r="AY649" s="179" t="s">
        <v>291</v>
      </c>
    </row>
    <row r="650" spans="2:51" s="11" customFormat="1" ht="13.5">
      <c r="B650" s="177"/>
      <c r="D650" s="178" t="s">
        <v>299</v>
      </c>
      <c r="E650" s="179" t="s">
        <v>3</v>
      </c>
      <c r="F650" s="180" t="s">
        <v>958</v>
      </c>
      <c r="H650" s="181">
        <v>1.32</v>
      </c>
      <c r="I650" s="182"/>
      <c r="L650" s="177"/>
      <c r="M650" s="183"/>
      <c r="N650" s="184"/>
      <c r="O650" s="184"/>
      <c r="P650" s="184"/>
      <c r="Q650" s="184"/>
      <c r="R650" s="184"/>
      <c r="S650" s="184"/>
      <c r="T650" s="185"/>
      <c r="AT650" s="179" t="s">
        <v>299</v>
      </c>
      <c r="AU650" s="179" t="s">
        <v>79</v>
      </c>
      <c r="AV650" s="11" t="s">
        <v>79</v>
      </c>
      <c r="AW650" s="11" t="s">
        <v>36</v>
      </c>
      <c r="AX650" s="11" t="s">
        <v>72</v>
      </c>
      <c r="AY650" s="179" t="s">
        <v>291</v>
      </c>
    </row>
    <row r="651" spans="2:51" s="12" customFormat="1" ht="13.5">
      <c r="B651" s="186"/>
      <c r="D651" s="178" t="s">
        <v>299</v>
      </c>
      <c r="E651" s="195" t="s">
        <v>3</v>
      </c>
      <c r="F651" s="199" t="s">
        <v>959</v>
      </c>
      <c r="H651" s="200">
        <v>6.36</v>
      </c>
      <c r="I651" s="191"/>
      <c r="L651" s="186"/>
      <c r="M651" s="192"/>
      <c r="N651" s="193"/>
      <c r="O651" s="193"/>
      <c r="P651" s="193"/>
      <c r="Q651" s="193"/>
      <c r="R651" s="193"/>
      <c r="S651" s="193"/>
      <c r="T651" s="194"/>
      <c r="AT651" s="195" t="s">
        <v>299</v>
      </c>
      <c r="AU651" s="195" t="s">
        <v>79</v>
      </c>
      <c r="AV651" s="12" t="s">
        <v>82</v>
      </c>
      <c r="AW651" s="12" t="s">
        <v>36</v>
      </c>
      <c r="AX651" s="12" t="s">
        <v>72</v>
      </c>
      <c r="AY651" s="195" t="s">
        <v>291</v>
      </c>
    </row>
    <row r="652" spans="2:51" s="11" customFormat="1" ht="13.5">
      <c r="B652" s="177"/>
      <c r="D652" s="178" t="s">
        <v>299</v>
      </c>
      <c r="E652" s="179" t="s">
        <v>3</v>
      </c>
      <c r="F652" s="180" t="s">
        <v>960</v>
      </c>
      <c r="H652" s="181">
        <v>6.3</v>
      </c>
      <c r="I652" s="182"/>
      <c r="L652" s="177"/>
      <c r="M652" s="183"/>
      <c r="N652" s="184"/>
      <c r="O652" s="184"/>
      <c r="P652" s="184"/>
      <c r="Q652" s="184"/>
      <c r="R652" s="184"/>
      <c r="S652" s="184"/>
      <c r="T652" s="185"/>
      <c r="AT652" s="179" t="s">
        <v>299</v>
      </c>
      <c r="AU652" s="179" t="s">
        <v>79</v>
      </c>
      <c r="AV652" s="11" t="s">
        <v>79</v>
      </c>
      <c r="AW652" s="11" t="s">
        <v>36</v>
      </c>
      <c r="AX652" s="11" t="s">
        <v>72</v>
      </c>
      <c r="AY652" s="179" t="s">
        <v>291</v>
      </c>
    </row>
    <row r="653" spans="2:51" s="11" customFormat="1" ht="13.5">
      <c r="B653" s="177"/>
      <c r="D653" s="178" t="s">
        <v>299</v>
      </c>
      <c r="E653" s="179" t="s">
        <v>3</v>
      </c>
      <c r="F653" s="180" t="s">
        <v>961</v>
      </c>
      <c r="H653" s="181">
        <v>1.68</v>
      </c>
      <c r="I653" s="182"/>
      <c r="L653" s="177"/>
      <c r="M653" s="183"/>
      <c r="N653" s="184"/>
      <c r="O653" s="184"/>
      <c r="P653" s="184"/>
      <c r="Q653" s="184"/>
      <c r="R653" s="184"/>
      <c r="S653" s="184"/>
      <c r="T653" s="185"/>
      <c r="AT653" s="179" t="s">
        <v>299</v>
      </c>
      <c r="AU653" s="179" t="s">
        <v>79</v>
      </c>
      <c r="AV653" s="11" t="s">
        <v>79</v>
      </c>
      <c r="AW653" s="11" t="s">
        <v>36</v>
      </c>
      <c r="AX653" s="11" t="s">
        <v>72</v>
      </c>
      <c r="AY653" s="179" t="s">
        <v>291</v>
      </c>
    </row>
    <row r="654" spans="2:51" s="12" customFormat="1" ht="13.5">
      <c r="B654" s="186"/>
      <c r="D654" s="178" t="s">
        <v>299</v>
      </c>
      <c r="E654" s="195" t="s">
        <v>3</v>
      </c>
      <c r="F654" s="199" t="s">
        <v>962</v>
      </c>
      <c r="H654" s="200">
        <v>7.98</v>
      </c>
      <c r="I654" s="191"/>
      <c r="L654" s="186"/>
      <c r="M654" s="192"/>
      <c r="N654" s="193"/>
      <c r="O654" s="193"/>
      <c r="P654" s="193"/>
      <c r="Q654" s="193"/>
      <c r="R654" s="193"/>
      <c r="S654" s="193"/>
      <c r="T654" s="194"/>
      <c r="AT654" s="195" t="s">
        <v>299</v>
      </c>
      <c r="AU654" s="195" t="s">
        <v>79</v>
      </c>
      <c r="AV654" s="12" t="s">
        <v>82</v>
      </c>
      <c r="AW654" s="12" t="s">
        <v>36</v>
      </c>
      <c r="AX654" s="12" t="s">
        <v>72</v>
      </c>
      <c r="AY654" s="195" t="s">
        <v>291</v>
      </c>
    </row>
    <row r="655" spans="2:51" s="13" customFormat="1" ht="13.5">
      <c r="B655" s="201"/>
      <c r="D655" s="187" t="s">
        <v>299</v>
      </c>
      <c r="E655" s="202" t="s">
        <v>3</v>
      </c>
      <c r="F655" s="203" t="s">
        <v>353</v>
      </c>
      <c r="H655" s="204">
        <v>14.34</v>
      </c>
      <c r="I655" s="205"/>
      <c r="L655" s="201"/>
      <c r="M655" s="206"/>
      <c r="N655" s="207"/>
      <c r="O655" s="207"/>
      <c r="P655" s="207"/>
      <c r="Q655" s="207"/>
      <c r="R655" s="207"/>
      <c r="S655" s="207"/>
      <c r="T655" s="208"/>
      <c r="AT655" s="209" t="s">
        <v>299</v>
      </c>
      <c r="AU655" s="209" t="s">
        <v>79</v>
      </c>
      <c r="AV655" s="13" t="s">
        <v>85</v>
      </c>
      <c r="AW655" s="13" t="s">
        <v>36</v>
      </c>
      <c r="AX655" s="13" t="s">
        <v>9</v>
      </c>
      <c r="AY655" s="209" t="s">
        <v>291</v>
      </c>
    </row>
    <row r="656" spans="2:65" s="1" customFormat="1" ht="22.5" customHeight="1">
      <c r="B656" s="164"/>
      <c r="C656" s="165" t="s">
        <v>963</v>
      </c>
      <c r="D656" s="165" t="s">
        <v>293</v>
      </c>
      <c r="E656" s="166" t="s">
        <v>964</v>
      </c>
      <c r="F656" s="167" t="s">
        <v>965</v>
      </c>
      <c r="G656" s="168" t="s">
        <v>412</v>
      </c>
      <c r="H656" s="169">
        <v>29.3</v>
      </c>
      <c r="I656" s="170"/>
      <c r="J656" s="171">
        <f>ROUND(I656*H656,0)</f>
        <v>0</v>
      </c>
      <c r="K656" s="167" t="s">
        <v>297</v>
      </c>
      <c r="L656" s="34"/>
      <c r="M656" s="172" t="s">
        <v>3</v>
      </c>
      <c r="N656" s="173" t="s">
        <v>43</v>
      </c>
      <c r="O656" s="35"/>
      <c r="P656" s="174">
        <f>O656*H656</f>
        <v>0</v>
      </c>
      <c r="Q656" s="174">
        <v>0</v>
      </c>
      <c r="R656" s="174">
        <f>Q656*H656</f>
        <v>0</v>
      </c>
      <c r="S656" s="174">
        <v>0.054</v>
      </c>
      <c r="T656" s="175">
        <f>S656*H656</f>
        <v>1.5822</v>
      </c>
      <c r="AR656" s="17" t="s">
        <v>85</v>
      </c>
      <c r="AT656" s="17" t="s">
        <v>293</v>
      </c>
      <c r="AU656" s="17" t="s">
        <v>79</v>
      </c>
      <c r="AY656" s="17" t="s">
        <v>291</v>
      </c>
      <c r="BE656" s="176">
        <f>IF(N656="základní",J656,0)</f>
        <v>0</v>
      </c>
      <c r="BF656" s="176">
        <f>IF(N656="snížená",J656,0)</f>
        <v>0</v>
      </c>
      <c r="BG656" s="176">
        <f>IF(N656="zákl. přenesená",J656,0)</f>
        <v>0</v>
      </c>
      <c r="BH656" s="176">
        <f>IF(N656="sníž. přenesená",J656,0)</f>
        <v>0</v>
      </c>
      <c r="BI656" s="176">
        <f>IF(N656="nulová",J656,0)</f>
        <v>0</v>
      </c>
      <c r="BJ656" s="17" t="s">
        <v>9</v>
      </c>
      <c r="BK656" s="176">
        <f>ROUND(I656*H656,0)</f>
        <v>0</v>
      </c>
      <c r="BL656" s="17" t="s">
        <v>85</v>
      </c>
      <c r="BM656" s="17" t="s">
        <v>966</v>
      </c>
    </row>
    <row r="657" spans="2:51" s="11" customFormat="1" ht="13.5">
      <c r="B657" s="177"/>
      <c r="D657" s="178" t="s">
        <v>299</v>
      </c>
      <c r="E657" s="179" t="s">
        <v>3</v>
      </c>
      <c r="F657" s="180" t="s">
        <v>967</v>
      </c>
      <c r="H657" s="181">
        <v>13.2</v>
      </c>
      <c r="I657" s="182"/>
      <c r="L657" s="177"/>
      <c r="M657" s="183"/>
      <c r="N657" s="184"/>
      <c r="O657" s="184"/>
      <c r="P657" s="184"/>
      <c r="Q657" s="184"/>
      <c r="R657" s="184"/>
      <c r="S657" s="184"/>
      <c r="T657" s="185"/>
      <c r="AT657" s="179" t="s">
        <v>299</v>
      </c>
      <c r="AU657" s="179" t="s">
        <v>79</v>
      </c>
      <c r="AV657" s="11" t="s">
        <v>79</v>
      </c>
      <c r="AW657" s="11" t="s">
        <v>36</v>
      </c>
      <c r="AX657" s="11" t="s">
        <v>72</v>
      </c>
      <c r="AY657" s="179" t="s">
        <v>291</v>
      </c>
    </row>
    <row r="658" spans="2:51" s="11" customFormat="1" ht="13.5">
      <c r="B658" s="177"/>
      <c r="D658" s="178" t="s">
        <v>299</v>
      </c>
      <c r="E658" s="179" t="s">
        <v>3</v>
      </c>
      <c r="F658" s="180" t="s">
        <v>968</v>
      </c>
      <c r="H658" s="181">
        <v>2.9</v>
      </c>
      <c r="I658" s="182"/>
      <c r="L658" s="177"/>
      <c r="M658" s="183"/>
      <c r="N658" s="184"/>
      <c r="O658" s="184"/>
      <c r="P658" s="184"/>
      <c r="Q658" s="184"/>
      <c r="R658" s="184"/>
      <c r="S658" s="184"/>
      <c r="T658" s="185"/>
      <c r="AT658" s="179" t="s">
        <v>299</v>
      </c>
      <c r="AU658" s="179" t="s">
        <v>79</v>
      </c>
      <c r="AV658" s="11" t="s">
        <v>79</v>
      </c>
      <c r="AW658" s="11" t="s">
        <v>36</v>
      </c>
      <c r="AX658" s="11" t="s">
        <v>72</v>
      </c>
      <c r="AY658" s="179" t="s">
        <v>291</v>
      </c>
    </row>
    <row r="659" spans="2:51" s="12" customFormat="1" ht="13.5">
      <c r="B659" s="186"/>
      <c r="D659" s="178" t="s">
        <v>299</v>
      </c>
      <c r="E659" s="195" t="s">
        <v>3</v>
      </c>
      <c r="F659" s="199" t="s">
        <v>969</v>
      </c>
      <c r="H659" s="200">
        <v>16.1</v>
      </c>
      <c r="I659" s="191"/>
      <c r="L659" s="186"/>
      <c r="M659" s="192"/>
      <c r="N659" s="193"/>
      <c r="O659" s="193"/>
      <c r="P659" s="193"/>
      <c r="Q659" s="193"/>
      <c r="R659" s="193"/>
      <c r="S659" s="193"/>
      <c r="T659" s="194"/>
      <c r="AT659" s="195" t="s">
        <v>299</v>
      </c>
      <c r="AU659" s="195" t="s">
        <v>79</v>
      </c>
      <c r="AV659" s="12" t="s">
        <v>82</v>
      </c>
      <c r="AW659" s="12" t="s">
        <v>36</v>
      </c>
      <c r="AX659" s="12" t="s">
        <v>72</v>
      </c>
      <c r="AY659" s="195" t="s">
        <v>291</v>
      </c>
    </row>
    <row r="660" spans="2:51" s="11" customFormat="1" ht="13.5">
      <c r="B660" s="177"/>
      <c r="D660" s="178" t="s">
        <v>299</v>
      </c>
      <c r="E660" s="179" t="s">
        <v>3</v>
      </c>
      <c r="F660" s="180" t="s">
        <v>967</v>
      </c>
      <c r="H660" s="181">
        <v>13.2</v>
      </c>
      <c r="I660" s="182"/>
      <c r="L660" s="177"/>
      <c r="M660" s="183"/>
      <c r="N660" s="184"/>
      <c r="O660" s="184"/>
      <c r="P660" s="184"/>
      <c r="Q660" s="184"/>
      <c r="R660" s="184"/>
      <c r="S660" s="184"/>
      <c r="T660" s="185"/>
      <c r="AT660" s="179" t="s">
        <v>299</v>
      </c>
      <c r="AU660" s="179" t="s">
        <v>79</v>
      </c>
      <c r="AV660" s="11" t="s">
        <v>79</v>
      </c>
      <c r="AW660" s="11" t="s">
        <v>36</v>
      </c>
      <c r="AX660" s="11" t="s">
        <v>72</v>
      </c>
      <c r="AY660" s="179" t="s">
        <v>291</v>
      </c>
    </row>
    <row r="661" spans="2:51" s="12" customFormat="1" ht="13.5">
      <c r="B661" s="186"/>
      <c r="D661" s="178" t="s">
        <v>299</v>
      </c>
      <c r="E661" s="195" t="s">
        <v>3</v>
      </c>
      <c r="F661" s="199" t="s">
        <v>970</v>
      </c>
      <c r="H661" s="200">
        <v>13.2</v>
      </c>
      <c r="I661" s="191"/>
      <c r="L661" s="186"/>
      <c r="M661" s="192"/>
      <c r="N661" s="193"/>
      <c r="O661" s="193"/>
      <c r="P661" s="193"/>
      <c r="Q661" s="193"/>
      <c r="R661" s="193"/>
      <c r="S661" s="193"/>
      <c r="T661" s="194"/>
      <c r="AT661" s="195" t="s">
        <v>299</v>
      </c>
      <c r="AU661" s="195" t="s">
        <v>79</v>
      </c>
      <c r="AV661" s="12" t="s">
        <v>82</v>
      </c>
      <c r="AW661" s="12" t="s">
        <v>36</v>
      </c>
      <c r="AX661" s="12" t="s">
        <v>72</v>
      </c>
      <c r="AY661" s="195" t="s">
        <v>291</v>
      </c>
    </row>
    <row r="662" spans="2:51" s="13" customFormat="1" ht="13.5">
      <c r="B662" s="201"/>
      <c r="D662" s="187" t="s">
        <v>299</v>
      </c>
      <c r="E662" s="202" t="s">
        <v>3</v>
      </c>
      <c r="F662" s="203" t="s">
        <v>353</v>
      </c>
      <c r="H662" s="204">
        <v>29.3</v>
      </c>
      <c r="I662" s="205"/>
      <c r="L662" s="201"/>
      <c r="M662" s="206"/>
      <c r="N662" s="207"/>
      <c r="O662" s="207"/>
      <c r="P662" s="207"/>
      <c r="Q662" s="207"/>
      <c r="R662" s="207"/>
      <c r="S662" s="207"/>
      <c r="T662" s="208"/>
      <c r="AT662" s="209" t="s">
        <v>299</v>
      </c>
      <c r="AU662" s="209" t="s">
        <v>79</v>
      </c>
      <c r="AV662" s="13" t="s">
        <v>85</v>
      </c>
      <c r="AW662" s="13" t="s">
        <v>36</v>
      </c>
      <c r="AX662" s="13" t="s">
        <v>9</v>
      </c>
      <c r="AY662" s="209" t="s">
        <v>291</v>
      </c>
    </row>
    <row r="663" spans="2:65" s="1" customFormat="1" ht="22.5" customHeight="1">
      <c r="B663" s="164"/>
      <c r="C663" s="165" t="s">
        <v>971</v>
      </c>
      <c r="D663" s="165" t="s">
        <v>293</v>
      </c>
      <c r="E663" s="166" t="s">
        <v>972</v>
      </c>
      <c r="F663" s="167" t="s">
        <v>973</v>
      </c>
      <c r="G663" s="168" t="s">
        <v>412</v>
      </c>
      <c r="H663" s="169">
        <v>4.455</v>
      </c>
      <c r="I663" s="170"/>
      <c r="J663" s="171">
        <f>ROUND(I663*H663,0)</f>
        <v>0</v>
      </c>
      <c r="K663" s="167" t="s">
        <v>297</v>
      </c>
      <c r="L663" s="34"/>
      <c r="M663" s="172" t="s">
        <v>3</v>
      </c>
      <c r="N663" s="173" t="s">
        <v>43</v>
      </c>
      <c r="O663" s="35"/>
      <c r="P663" s="174">
        <f>O663*H663</f>
        <v>0</v>
      </c>
      <c r="Q663" s="174">
        <v>0</v>
      </c>
      <c r="R663" s="174">
        <f>Q663*H663</f>
        <v>0</v>
      </c>
      <c r="S663" s="174">
        <v>0.047</v>
      </c>
      <c r="T663" s="175">
        <f>S663*H663</f>
        <v>0.20938500000000002</v>
      </c>
      <c r="AR663" s="17" t="s">
        <v>85</v>
      </c>
      <c r="AT663" s="17" t="s">
        <v>293</v>
      </c>
      <c r="AU663" s="17" t="s">
        <v>79</v>
      </c>
      <c r="AY663" s="17" t="s">
        <v>291</v>
      </c>
      <c r="BE663" s="176">
        <f>IF(N663="základní",J663,0)</f>
        <v>0</v>
      </c>
      <c r="BF663" s="176">
        <f>IF(N663="snížená",J663,0)</f>
        <v>0</v>
      </c>
      <c r="BG663" s="176">
        <f>IF(N663="zákl. přenesená",J663,0)</f>
        <v>0</v>
      </c>
      <c r="BH663" s="176">
        <f>IF(N663="sníž. přenesená",J663,0)</f>
        <v>0</v>
      </c>
      <c r="BI663" s="176">
        <f>IF(N663="nulová",J663,0)</f>
        <v>0</v>
      </c>
      <c r="BJ663" s="17" t="s">
        <v>9</v>
      </c>
      <c r="BK663" s="176">
        <f>ROUND(I663*H663,0)</f>
        <v>0</v>
      </c>
      <c r="BL663" s="17" t="s">
        <v>85</v>
      </c>
      <c r="BM663" s="17" t="s">
        <v>974</v>
      </c>
    </row>
    <row r="664" spans="2:51" s="11" customFormat="1" ht="13.5">
      <c r="B664" s="177"/>
      <c r="D664" s="178" t="s">
        <v>299</v>
      </c>
      <c r="E664" s="179" t="s">
        <v>3</v>
      </c>
      <c r="F664" s="180" t="s">
        <v>975</v>
      </c>
      <c r="H664" s="181">
        <v>4.455</v>
      </c>
      <c r="I664" s="182"/>
      <c r="L664" s="177"/>
      <c r="M664" s="183"/>
      <c r="N664" s="184"/>
      <c r="O664" s="184"/>
      <c r="P664" s="184"/>
      <c r="Q664" s="184"/>
      <c r="R664" s="184"/>
      <c r="S664" s="184"/>
      <c r="T664" s="185"/>
      <c r="AT664" s="179" t="s">
        <v>299</v>
      </c>
      <c r="AU664" s="179" t="s">
        <v>79</v>
      </c>
      <c r="AV664" s="11" t="s">
        <v>79</v>
      </c>
      <c r="AW664" s="11" t="s">
        <v>36</v>
      </c>
      <c r="AX664" s="11" t="s">
        <v>72</v>
      </c>
      <c r="AY664" s="179" t="s">
        <v>291</v>
      </c>
    </row>
    <row r="665" spans="2:51" s="12" customFormat="1" ht="13.5">
      <c r="B665" s="186"/>
      <c r="D665" s="187" t="s">
        <v>299</v>
      </c>
      <c r="E665" s="188" t="s">
        <v>3</v>
      </c>
      <c r="F665" s="189" t="s">
        <v>976</v>
      </c>
      <c r="H665" s="190">
        <v>4.455</v>
      </c>
      <c r="I665" s="191"/>
      <c r="L665" s="186"/>
      <c r="M665" s="192"/>
      <c r="N665" s="193"/>
      <c r="O665" s="193"/>
      <c r="P665" s="193"/>
      <c r="Q665" s="193"/>
      <c r="R665" s="193"/>
      <c r="S665" s="193"/>
      <c r="T665" s="194"/>
      <c r="AT665" s="195" t="s">
        <v>299</v>
      </c>
      <c r="AU665" s="195" t="s">
        <v>79</v>
      </c>
      <c r="AV665" s="12" t="s">
        <v>82</v>
      </c>
      <c r="AW665" s="12" t="s">
        <v>36</v>
      </c>
      <c r="AX665" s="12" t="s">
        <v>9</v>
      </c>
      <c r="AY665" s="195" t="s">
        <v>291</v>
      </c>
    </row>
    <row r="666" spans="2:65" s="1" customFormat="1" ht="22.5" customHeight="1">
      <c r="B666" s="164"/>
      <c r="C666" s="165" t="s">
        <v>977</v>
      </c>
      <c r="D666" s="165" t="s">
        <v>293</v>
      </c>
      <c r="E666" s="166" t="s">
        <v>978</v>
      </c>
      <c r="F666" s="167" t="s">
        <v>979</v>
      </c>
      <c r="G666" s="168" t="s">
        <v>412</v>
      </c>
      <c r="H666" s="169">
        <v>44.4</v>
      </c>
      <c r="I666" s="170"/>
      <c r="J666" s="171">
        <f>ROUND(I666*H666,0)</f>
        <v>0</v>
      </c>
      <c r="K666" s="167" t="s">
        <v>297</v>
      </c>
      <c r="L666" s="34"/>
      <c r="M666" s="172" t="s">
        <v>3</v>
      </c>
      <c r="N666" s="173" t="s">
        <v>43</v>
      </c>
      <c r="O666" s="35"/>
      <c r="P666" s="174">
        <f>O666*H666</f>
        <v>0</v>
      </c>
      <c r="Q666" s="174">
        <v>0</v>
      </c>
      <c r="R666" s="174">
        <f>Q666*H666</f>
        <v>0</v>
      </c>
      <c r="S666" s="174">
        <v>0.088</v>
      </c>
      <c r="T666" s="175">
        <f>S666*H666</f>
        <v>3.9071999999999996</v>
      </c>
      <c r="AR666" s="17" t="s">
        <v>85</v>
      </c>
      <c r="AT666" s="17" t="s">
        <v>293</v>
      </c>
      <c r="AU666" s="17" t="s">
        <v>79</v>
      </c>
      <c r="AY666" s="17" t="s">
        <v>291</v>
      </c>
      <c r="BE666" s="176">
        <f>IF(N666="základní",J666,0)</f>
        <v>0</v>
      </c>
      <c r="BF666" s="176">
        <f>IF(N666="snížená",J666,0)</f>
        <v>0</v>
      </c>
      <c r="BG666" s="176">
        <f>IF(N666="zákl. přenesená",J666,0)</f>
        <v>0</v>
      </c>
      <c r="BH666" s="176">
        <f>IF(N666="sníž. přenesená",J666,0)</f>
        <v>0</v>
      </c>
      <c r="BI666" s="176">
        <f>IF(N666="nulová",J666,0)</f>
        <v>0</v>
      </c>
      <c r="BJ666" s="17" t="s">
        <v>9</v>
      </c>
      <c r="BK666" s="176">
        <f>ROUND(I666*H666,0)</f>
        <v>0</v>
      </c>
      <c r="BL666" s="17" t="s">
        <v>85</v>
      </c>
      <c r="BM666" s="17" t="s">
        <v>980</v>
      </c>
    </row>
    <row r="667" spans="2:51" s="11" customFormat="1" ht="13.5">
      <c r="B667" s="177"/>
      <c r="D667" s="178" t="s">
        <v>299</v>
      </c>
      <c r="E667" s="179" t="s">
        <v>3</v>
      </c>
      <c r="F667" s="180" t="s">
        <v>981</v>
      </c>
      <c r="H667" s="181">
        <v>11.9</v>
      </c>
      <c r="I667" s="182"/>
      <c r="L667" s="177"/>
      <c r="M667" s="183"/>
      <c r="N667" s="184"/>
      <c r="O667" s="184"/>
      <c r="P667" s="184"/>
      <c r="Q667" s="184"/>
      <c r="R667" s="184"/>
      <c r="S667" s="184"/>
      <c r="T667" s="185"/>
      <c r="AT667" s="179" t="s">
        <v>299</v>
      </c>
      <c r="AU667" s="179" t="s">
        <v>79</v>
      </c>
      <c r="AV667" s="11" t="s">
        <v>79</v>
      </c>
      <c r="AW667" s="11" t="s">
        <v>36</v>
      </c>
      <c r="AX667" s="11" t="s">
        <v>72</v>
      </c>
      <c r="AY667" s="179" t="s">
        <v>291</v>
      </c>
    </row>
    <row r="668" spans="2:51" s="12" customFormat="1" ht="13.5">
      <c r="B668" s="186"/>
      <c r="D668" s="178" t="s">
        <v>299</v>
      </c>
      <c r="E668" s="195" t="s">
        <v>3</v>
      </c>
      <c r="F668" s="199" t="s">
        <v>982</v>
      </c>
      <c r="H668" s="200">
        <v>11.9</v>
      </c>
      <c r="I668" s="191"/>
      <c r="L668" s="186"/>
      <c r="M668" s="192"/>
      <c r="N668" s="193"/>
      <c r="O668" s="193"/>
      <c r="P668" s="193"/>
      <c r="Q668" s="193"/>
      <c r="R668" s="193"/>
      <c r="S668" s="193"/>
      <c r="T668" s="194"/>
      <c r="AT668" s="195" t="s">
        <v>299</v>
      </c>
      <c r="AU668" s="195" t="s">
        <v>79</v>
      </c>
      <c r="AV668" s="12" t="s">
        <v>82</v>
      </c>
      <c r="AW668" s="12" t="s">
        <v>36</v>
      </c>
      <c r="AX668" s="12" t="s">
        <v>72</v>
      </c>
      <c r="AY668" s="195" t="s">
        <v>291</v>
      </c>
    </row>
    <row r="669" spans="2:51" s="11" customFormat="1" ht="13.5">
      <c r="B669" s="177"/>
      <c r="D669" s="178" t="s">
        <v>299</v>
      </c>
      <c r="E669" s="179" t="s">
        <v>3</v>
      </c>
      <c r="F669" s="180" t="s">
        <v>983</v>
      </c>
      <c r="H669" s="181">
        <v>7.8</v>
      </c>
      <c r="I669" s="182"/>
      <c r="L669" s="177"/>
      <c r="M669" s="183"/>
      <c r="N669" s="184"/>
      <c r="O669" s="184"/>
      <c r="P669" s="184"/>
      <c r="Q669" s="184"/>
      <c r="R669" s="184"/>
      <c r="S669" s="184"/>
      <c r="T669" s="185"/>
      <c r="AT669" s="179" t="s">
        <v>299</v>
      </c>
      <c r="AU669" s="179" t="s">
        <v>79</v>
      </c>
      <c r="AV669" s="11" t="s">
        <v>79</v>
      </c>
      <c r="AW669" s="11" t="s">
        <v>36</v>
      </c>
      <c r="AX669" s="11" t="s">
        <v>72</v>
      </c>
      <c r="AY669" s="179" t="s">
        <v>291</v>
      </c>
    </row>
    <row r="670" spans="2:51" s="11" customFormat="1" ht="13.5">
      <c r="B670" s="177"/>
      <c r="D670" s="178" t="s">
        <v>299</v>
      </c>
      <c r="E670" s="179" t="s">
        <v>3</v>
      </c>
      <c r="F670" s="180" t="s">
        <v>981</v>
      </c>
      <c r="H670" s="181">
        <v>11.9</v>
      </c>
      <c r="I670" s="182"/>
      <c r="L670" s="177"/>
      <c r="M670" s="183"/>
      <c r="N670" s="184"/>
      <c r="O670" s="184"/>
      <c r="P670" s="184"/>
      <c r="Q670" s="184"/>
      <c r="R670" s="184"/>
      <c r="S670" s="184"/>
      <c r="T670" s="185"/>
      <c r="AT670" s="179" t="s">
        <v>299</v>
      </c>
      <c r="AU670" s="179" t="s">
        <v>79</v>
      </c>
      <c r="AV670" s="11" t="s">
        <v>79</v>
      </c>
      <c r="AW670" s="11" t="s">
        <v>36</v>
      </c>
      <c r="AX670" s="11" t="s">
        <v>72</v>
      </c>
      <c r="AY670" s="179" t="s">
        <v>291</v>
      </c>
    </row>
    <row r="671" spans="2:51" s="12" customFormat="1" ht="13.5">
      <c r="B671" s="186"/>
      <c r="D671" s="178" t="s">
        <v>299</v>
      </c>
      <c r="E671" s="195" t="s">
        <v>3</v>
      </c>
      <c r="F671" s="199" t="s">
        <v>984</v>
      </c>
      <c r="H671" s="200">
        <v>19.7</v>
      </c>
      <c r="I671" s="191"/>
      <c r="L671" s="186"/>
      <c r="M671" s="192"/>
      <c r="N671" s="193"/>
      <c r="O671" s="193"/>
      <c r="P671" s="193"/>
      <c r="Q671" s="193"/>
      <c r="R671" s="193"/>
      <c r="S671" s="193"/>
      <c r="T671" s="194"/>
      <c r="AT671" s="195" t="s">
        <v>299</v>
      </c>
      <c r="AU671" s="195" t="s">
        <v>79</v>
      </c>
      <c r="AV671" s="12" t="s">
        <v>82</v>
      </c>
      <c r="AW671" s="12" t="s">
        <v>36</v>
      </c>
      <c r="AX671" s="12" t="s">
        <v>72</v>
      </c>
      <c r="AY671" s="195" t="s">
        <v>291</v>
      </c>
    </row>
    <row r="672" spans="2:51" s="11" customFormat="1" ht="13.5">
      <c r="B672" s="177"/>
      <c r="D672" s="178" t="s">
        <v>299</v>
      </c>
      <c r="E672" s="179" t="s">
        <v>3</v>
      </c>
      <c r="F672" s="180" t="s">
        <v>985</v>
      </c>
      <c r="H672" s="181">
        <v>2.6</v>
      </c>
      <c r="I672" s="182"/>
      <c r="L672" s="177"/>
      <c r="M672" s="183"/>
      <c r="N672" s="184"/>
      <c r="O672" s="184"/>
      <c r="P672" s="184"/>
      <c r="Q672" s="184"/>
      <c r="R672" s="184"/>
      <c r="S672" s="184"/>
      <c r="T672" s="185"/>
      <c r="AT672" s="179" t="s">
        <v>299</v>
      </c>
      <c r="AU672" s="179" t="s">
        <v>79</v>
      </c>
      <c r="AV672" s="11" t="s">
        <v>79</v>
      </c>
      <c r="AW672" s="11" t="s">
        <v>36</v>
      </c>
      <c r="AX672" s="11" t="s">
        <v>72</v>
      </c>
      <c r="AY672" s="179" t="s">
        <v>291</v>
      </c>
    </row>
    <row r="673" spans="2:51" s="11" customFormat="1" ht="13.5">
      <c r="B673" s="177"/>
      <c r="D673" s="178" t="s">
        <v>299</v>
      </c>
      <c r="E673" s="179" t="s">
        <v>3</v>
      </c>
      <c r="F673" s="180" t="s">
        <v>986</v>
      </c>
      <c r="H673" s="181">
        <v>10.2</v>
      </c>
      <c r="I673" s="182"/>
      <c r="L673" s="177"/>
      <c r="M673" s="183"/>
      <c r="N673" s="184"/>
      <c r="O673" s="184"/>
      <c r="P673" s="184"/>
      <c r="Q673" s="184"/>
      <c r="R673" s="184"/>
      <c r="S673" s="184"/>
      <c r="T673" s="185"/>
      <c r="AT673" s="179" t="s">
        <v>299</v>
      </c>
      <c r="AU673" s="179" t="s">
        <v>79</v>
      </c>
      <c r="AV673" s="11" t="s">
        <v>79</v>
      </c>
      <c r="AW673" s="11" t="s">
        <v>36</v>
      </c>
      <c r="AX673" s="11" t="s">
        <v>72</v>
      </c>
      <c r="AY673" s="179" t="s">
        <v>291</v>
      </c>
    </row>
    <row r="674" spans="2:51" s="12" customFormat="1" ht="13.5">
      <c r="B674" s="186"/>
      <c r="D674" s="178" t="s">
        <v>299</v>
      </c>
      <c r="E674" s="195" t="s">
        <v>3</v>
      </c>
      <c r="F674" s="199" t="s">
        <v>987</v>
      </c>
      <c r="H674" s="200">
        <v>12.8</v>
      </c>
      <c r="I674" s="191"/>
      <c r="L674" s="186"/>
      <c r="M674" s="192"/>
      <c r="N674" s="193"/>
      <c r="O674" s="193"/>
      <c r="P674" s="193"/>
      <c r="Q674" s="193"/>
      <c r="R674" s="193"/>
      <c r="S674" s="193"/>
      <c r="T674" s="194"/>
      <c r="AT674" s="195" t="s">
        <v>299</v>
      </c>
      <c r="AU674" s="195" t="s">
        <v>79</v>
      </c>
      <c r="AV674" s="12" t="s">
        <v>82</v>
      </c>
      <c r="AW674" s="12" t="s">
        <v>36</v>
      </c>
      <c r="AX674" s="12" t="s">
        <v>72</v>
      </c>
      <c r="AY674" s="195" t="s">
        <v>291</v>
      </c>
    </row>
    <row r="675" spans="2:51" s="13" customFormat="1" ht="13.5">
      <c r="B675" s="201"/>
      <c r="D675" s="187" t="s">
        <v>299</v>
      </c>
      <c r="E675" s="202" t="s">
        <v>3</v>
      </c>
      <c r="F675" s="203" t="s">
        <v>353</v>
      </c>
      <c r="H675" s="204">
        <v>44.4</v>
      </c>
      <c r="I675" s="205"/>
      <c r="L675" s="201"/>
      <c r="M675" s="206"/>
      <c r="N675" s="207"/>
      <c r="O675" s="207"/>
      <c r="P675" s="207"/>
      <c r="Q675" s="207"/>
      <c r="R675" s="207"/>
      <c r="S675" s="207"/>
      <c r="T675" s="208"/>
      <c r="AT675" s="209" t="s">
        <v>299</v>
      </c>
      <c r="AU675" s="209" t="s">
        <v>79</v>
      </c>
      <c r="AV675" s="13" t="s">
        <v>85</v>
      </c>
      <c r="AW675" s="13" t="s">
        <v>36</v>
      </c>
      <c r="AX675" s="13" t="s">
        <v>9</v>
      </c>
      <c r="AY675" s="209" t="s">
        <v>291</v>
      </c>
    </row>
    <row r="676" spans="2:65" s="1" customFormat="1" ht="22.5" customHeight="1">
      <c r="B676" s="164"/>
      <c r="C676" s="165" t="s">
        <v>988</v>
      </c>
      <c r="D676" s="165" t="s">
        <v>293</v>
      </c>
      <c r="E676" s="166" t="s">
        <v>989</v>
      </c>
      <c r="F676" s="167" t="s">
        <v>990</v>
      </c>
      <c r="G676" s="168" t="s">
        <v>412</v>
      </c>
      <c r="H676" s="169">
        <v>18.819</v>
      </c>
      <c r="I676" s="170"/>
      <c r="J676" s="171">
        <f>ROUND(I676*H676,0)</f>
        <v>0</v>
      </c>
      <c r="K676" s="167" t="s">
        <v>297</v>
      </c>
      <c r="L676" s="34"/>
      <c r="M676" s="172" t="s">
        <v>3</v>
      </c>
      <c r="N676" s="173" t="s">
        <v>43</v>
      </c>
      <c r="O676" s="35"/>
      <c r="P676" s="174">
        <f>O676*H676</f>
        <v>0</v>
      </c>
      <c r="Q676" s="174">
        <v>0</v>
      </c>
      <c r="R676" s="174">
        <f>Q676*H676</f>
        <v>0</v>
      </c>
      <c r="S676" s="174">
        <v>0.067</v>
      </c>
      <c r="T676" s="175">
        <f>S676*H676</f>
        <v>1.260873</v>
      </c>
      <c r="AR676" s="17" t="s">
        <v>85</v>
      </c>
      <c r="AT676" s="17" t="s">
        <v>293</v>
      </c>
      <c r="AU676" s="17" t="s">
        <v>79</v>
      </c>
      <c r="AY676" s="17" t="s">
        <v>291</v>
      </c>
      <c r="BE676" s="176">
        <f>IF(N676="základní",J676,0)</f>
        <v>0</v>
      </c>
      <c r="BF676" s="176">
        <f>IF(N676="snížená",J676,0)</f>
        <v>0</v>
      </c>
      <c r="BG676" s="176">
        <f>IF(N676="zákl. přenesená",J676,0)</f>
        <v>0</v>
      </c>
      <c r="BH676" s="176">
        <f>IF(N676="sníž. přenesená",J676,0)</f>
        <v>0</v>
      </c>
      <c r="BI676" s="176">
        <f>IF(N676="nulová",J676,0)</f>
        <v>0</v>
      </c>
      <c r="BJ676" s="17" t="s">
        <v>9</v>
      </c>
      <c r="BK676" s="176">
        <f>ROUND(I676*H676,0)</f>
        <v>0</v>
      </c>
      <c r="BL676" s="17" t="s">
        <v>85</v>
      </c>
      <c r="BM676" s="17" t="s">
        <v>991</v>
      </c>
    </row>
    <row r="677" spans="2:51" s="11" customFormat="1" ht="13.5">
      <c r="B677" s="177"/>
      <c r="D677" s="178" t="s">
        <v>299</v>
      </c>
      <c r="E677" s="179" t="s">
        <v>3</v>
      </c>
      <c r="F677" s="180" t="s">
        <v>992</v>
      </c>
      <c r="H677" s="181">
        <v>4.181</v>
      </c>
      <c r="I677" s="182"/>
      <c r="L677" s="177"/>
      <c r="M677" s="183"/>
      <c r="N677" s="184"/>
      <c r="O677" s="184"/>
      <c r="P677" s="184"/>
      <c r="Q677" s="184"/>
      <c r="R677" s="184"/>
      <c r="S677" s="184"/>
      <c r="T677" s="185"/>
      <c r="AT677" s="179" t="s">
        <v>299</v>
      </c>
      <c r="AU677" s="179" t="s">
        <v>79</v>
      </c>
      <c r="AV677" s="11" t="s">
        <v>79</v>
      </c>
      <c r="AW677" s="11" t="s">
        <v>36</v>
      </c>
      <c r="AX677" s="11" t="s">
        <v>72</v>
      </c>
      <c r="AY677" s="179" t="s">
        <v>291</v>
      </c>
    </row>
    <row r="678" spans="2:51" s="11" customFormat="1" ht="13.5">
      <c r="B678" s="177"/>
      <c r="D678" s="178" t="s">
        <v>299</v>
      </c>
      <c r="E678" s="179" t="s">
        <v>3</v>
      </c>
      <c r="F678" s="180" t="s">
        <v>993</v>
      </c>
      <c r="H678" s="181">
        <v>3.47</v>
      </c>
      <c r="I678" s="182"/>
      <c r="L678" s="177"/>
      <c r="M678" s="183"/>
      <c r="N678" s="184"/>
      <c r="O678" s="184"/>
      <c r="P678" s="184"/>
      <c r="Q678" s="184"/>
      <c r="R678" s="184"/>
      <c r="S678" s="184"/>
      <c r="T678" s="185"/>
      <c r="AT678" s="179" t="s">
        <v>299</v>
      </c>
      <c r="AU678" s="179" t="s">
        <v>79</v>
      </c>
      <c r="AV678" s="11" t="s">
        <v>79</v>
      </c>
      <c r="AW678" s="11" t="s">
        <v>36</v>
      </c>
      <c r="AX678" s="11" t="s">
        <v>72</v>
      </c>
      <c r="AY678" s="179" t="s">
        <v>291</v>
      </c>
    </row>
    <row r="679" spans="2:51" s="12" customFormat="1" ht="13.5">
      <c r="B679" s="186"/>
      <c r="D679" s="178" t="s">
        <v>299</v>
      </c>
      <c r="E679" s="195" t="s">
        <v>3</v>
      </c>
      <c r="F679" s="199" t="s">
        <v>617</v>
      </c>
      <c r="H679" s="200">
        <v>7.651</v>
      </c>
      <c r="I679" s="191"/>
      <c r="L679" s="186"/>
      <c r="M679" s="192"/>
      <c r="N679" s="193"/>
      <c r="O679" s="193"/>
      <c r="P679" s="193"/>
      <c r="Q679" s="193"/>
      <c r="R679" s="193"/>
      <c r="S679" s="193"/>
      <c r="T679" s="194"/>
      <c r="AT679" s="195" t="s">
        <v>299</v>
      </c>
      <c r="AU679" s="195" t="s">
        <v>79</v>
      </c>
      <c r="AV679" s="12" t="s">
        <v>82</v>
      </c>
      <c r="AW679" s="12" t="s">
        <v>36</v>
      </c>
      <c r="AX679" s="12" t="s">
        <v>72</v>
      </c>
      <c r="AY679" s="195" t="s">
        <v>291</v>
      </c>
    </row>
    <row r="680" spans="2:51" s="11" customFormat="1" ht="13.5">
      <c r="B680" s="177"/>
      <c r="D680" s="178" t="s">
        <v>299</v>
      </c>
      <c r="E680" s="179" t="s">
        <v>3</v>
      </c>
      <c r="F680" s="180" t="s">
        <v>994</v>
      </c>
      <c r="H680" s="181">
        <v>11.168</v>
      </c>
      <c r="I680" s="182"/>
      <c r="L680" s="177"/>
      <c r="M680" s="183"/>
      <c r="N680" s="184"/>
      <c r="O680" s="184"/>
      <c r="P680" s="184"/>
      <c r="Q680" s="184"/>
      <c r="R680" s="184"/>
      <c r="S680" s="184"/>
      <c r="T680" s="185"/>
      <c r="AT680" s="179" t="s">
        <v>299</v>
      </c>
      <c r="AU680" s="179" t="s">
        <v>79</v>
      </c>
      <c r="AV680" s="11" t="s">
        <v>79</v>
      </c>
      <c r="AW680" s="11" t="s">
        <v>36</v>
      </c>
      <c r="AX680" s="11" t="s">
        <v>72</v>
      </c>
      <c r="AY680" s="179" t="s">
        <v>291</v>
      </c>
    </row>
    <row r="681" spans="2:51" s="12" customFormat="1" ht="13.5">
      <c r="B681" s="186"/>
      <c r="D681" s="178" t="s">
        <v>299</v>
      </c>
      <c r="E681" s="195" t="s">
        <v>3</v>
      </c>
      <c r="F681" s="199" t="s">
        <v>348</v>
      </c>
      <c r="H681" s="200">
        <v>11.168</v>
      </c>
      <c r="I681" s="191"/>
      <c r="L681" s="186"/>
      <c r="M681" s="192"/>
      <c r="N681" s="193"/>
      <c r="O681" s="193"/>
      <c r="P681" s="193"/>
      <c r="Q681" s="193"/>
      <c r="R681" s="193"/>
      <c r="S681" s="193"/>
      <c r="T681" s="194"/>
      <c r="AT681" s="195" t="s">
        <v>299</v>
      </c>
      <c r="AU681" s="195" t="s">
        <v>79</v>
      </c>
      <c r="AV681" s="12" t="s">
        <v>82</v>
      </c>
      <c r="AW681" s="12" t="s">
        <v>36</v>
      </c>
      <c r="AX681" s="12" t="s">
        <v>72</v>
      </c>
      <c r="AY681" s="195" t="s">
        <v>291</v>
      </c>
    </row>
    <row r="682" spans="2:51" s="13" customFormat="1" ht="13.5">
      <c r="B682" s="201"/>
      <c r="D682" s="187" t="s">
        <v>299</v>
      </c>
      <c r="E682" s="202" t="s">
        <v>3</v>
      </c>
      <c r="F682" s="203" t="s">
        <v>353</v>
      </c>
      <c r="H682" s="204">
        <v>18.819</v>
      </c>
      <c r="I682" s="205"/>
      <c r="L682" s="201"/>
      <c r="M682" s="206"/>
      <c r="N682" s="207"/>
      <c r="O682" s="207"/>
      <c r="P682" s="207"/>
      <c r="Q682" s="207"/>
      <c r="R682" s="207"/>
      <c r="S682" s="207"/>
      <c r="T682" s="208"/>
      <c r="AT682" s="209" t="s">
        <v>299</v>
      </c>
      <c r="AU682" s="209" t="s">
        <v>79</v>
      </c>
      <c r="AV682" s="13" t="s">
        <v>85</v>
      </c>
      <c r="AW682" s="13" t="s">
        <v>36</v>
      </c>
      <c r="AX682" s="13" t="s">
        <v>9</v>
      </c>
      <c r="AY682" s="209" t="s">
        <v>291</v>
      </c>
    </row>
    <row r="683" spans="2:65" s="1" customFormat="1" ht="22.5" customHeight="1">
      <c r="B683" s="164"/>
      <c r="C683" s="165" t="s">
        <v>995</v>
      </c>
      <c r="D683" s="165" t="s">
        <v>293</v>
      </c>
      <c r="E683" s="166" t="s">
        <v>996</v>
      </c>
      <c r="F683" s="167" t="s">
        <v>997</v>
      </c>
      <c r="G683" s="168" t="s">
        <v>412</v>
      </c>
      <c r="H683" s="169">
        <v>8.865</v>
      </c>
      <c r="I683" s="170"/>
      <c r="J683" s="171">
        <f>ROUND(I683*H683,0)</f>
        <v>0</v>
      </c>
      <c r="K683" s="167" t="s">
        <v>297</v>
      </c>
      <c r="L683" s="34"/>
      <c r="M683" s="172" t="s">
        <v>3</v>
      </c>
      <c r="N683" s="173" t="s">
        <v>43</v>
      </c>
      <c r="O683" s="35"/>
      <c r="P683" s="174">
        <f>O683*H683</f>
        <v>0</v>
      </c>
      <c r="Q683" s="174">
        <v>0</v>
      </c>
      <c r="R683" s="174">
        <f>Q683*H683</f>
        <v>0</v>
      </c>
      <c r="S683" s="174">
        <v>0.076</v>
      </c>
      <c r="T683" s="175">
        <f>S683*H683</f>
        <v>0.67374</v>
      </c>
      <c r="AR683" s="17" t="s">
        <v>85</v>
      </c>
      <c r="AT683" s="17" t="s">
        <v>293</v>
      </c>
      <c r="AU683" s="17" t="s">
        <v>79</v>
      </c>
      <c r="AY683" s="17" t="s">
        <v>291</v>
      </c>
      <c r="BE683" s="176">
        <f>IF(N683="základní",J683,0)</f>
        <v>0</v>
      </c>
      <c r="BF683" s="176">
        <f>IF(N683="snížená",J683,0)</f>
        <v>0</v>
      </c>
      <c r="BG683" s="176">
        <f>IF(N683="zákl. přenesená",J683,0)</f>
        <v>0</v>
      </c>
      <c r="BH683" s="176">
        <f>IF(N683="sníž. přenesená",J683,0)</f>
        <v>0</v>
      </c>
      <c r="BI683" s="176">
        <f>IF(N683="nulová",J683,0)</f>
        <v>0</v>
      </c>
      <c r="BJ683" s="17" t="s">
        <v>9</v>
      </c>
      <c r="BK683" s="176">
        <f>ROUND(I683*H683,0)</f>
        <v>0</v>
      </c>
      <c r="BL683" s="17" t="s">
        <v>85</v>
      </c>
      <c r="BM683" s="17" t="s">
        <v>998</v>
      </c>
    </row>
    <row r="684" spans="2:51" s="11" customFormat="1" ht="13.5">
      <c r="B684" s="177"/>
      <c r="D684" s="178" t="s">
        <v>299</v>
      </c>
      <c r="E684" s="179" t="s">
        <v>3</v>
      </c>
      <c r="F684" s="180" t="s">
        <v>999</v>
      </c>
      <c r="H684" s="181">
        <v>2.758</v>
      </c>
      <c r="I684" s="182"/>
      <c r="L684" s="177"/>
      <c r="M684" s="183"/>
      <c r="N684" s="184"/>
      <c r="O684" s="184"/>
      <c r="P684" s="184"/>
      <c r="Q684" s="184"/>
      <c r="R684" s="184"/>
      <c r="S684" s="184"/>
      <c r="T684" s="185"/>
      <c r="AT684" s="179" t="s">
        <v>299</v>
      </c>
      <c r="AU684" s="179" t="s">
        <v>79</v>
      </c>
      <c r="AV684" s="11" t="s">
        <v>79</v>
      </c>
      <c r="AW684" s="11" t="s">
        <v>36</v>
      </c>
      <c r="AX684" s="11" t="s">
        <v>72</v>
      </c>
      <c r="AY684" s="179" t="s">
        <v>291</v>
      </c>
    </row>
    <row r="685" spans="2:51" s="11" customFormat="1" ht="13.5">
      <c r="B685" s="177"/>
      <c r="D685" s="178" t="s">
        <v>299</v>
      </c>
      <c r="E685" s="179" t="s">
        <v>3</v>
      </c>
      <c r="F685" s="180" t="s">
        <v>1000</v>
      </c>
      <c r="H685" s="181">
        <v>1.576</v>
      </c>
      <c r="I685" s="182"/>
      <c r="L685" s="177"/>
      <c r="M685" s="183"/>
      <c r="N685" s="184"/>
      <c r="O685" s="184"/>
      <c r="P685" s="184"/>
      <c r="Q685" s="184"/>
      <c r="R685" s="184"/>
      <c r="S685" s="184"/>
      <c r="T685" s="185"/>
      <c r="AT685" s="179" t="s">
        <v>299</v>
      </c>
      <c r="AU685" s="179" t="s">
        <v>79</v>
      </c>
      <c r="AV685" s="11" t="s">
        <v>79</v>
      </c>
      <c r="AW685" s="11" t="s">
        <v>36</v>
      </c>
      <c r="AX685" s="11" t="s">
        <v>72</v>
      </c>
      <c r="AY685" s="179" t="s">
        <v>291</v>
      </c>
    </row>
    <row r="686" spans="2:51" s="12" customFormat="1" ht="13.5">
      <c r="B686" s="186"/>
      <c r="D686" s="178" t="s">
        <v>299</v>
      </c>
      <c r="E686" s="195" t="s">
        <v>3</v>
      </c>
      <c r="F686" s="199" t="s">
        <v>348</v>
      </c>
      <c r="H686" s="200">
        <v>4.334</v>
      </c>
      <c r="I686" s="191"/>
      <c r="L686" s="186"/>
      <c r="M686" s="192"/>
      <c r="N686" s="193"/>
      <c r="O686" s="193"/>
      <c r="P686" s="193"/>
      <c r="Q686" s="193"/>
      <c r="R686" s="193"/>
      <c r="S686" s="193"/>
      <c r="T686" s="194"/>
      <c r="AT686" s="195" t="s">
        <v>299</v>
      </c>
      <c r="AU686" s="195" t="s">
        <v>79</v>
      </c>
      <c r="AV686" s="12" t="s">
        <v>82</v>
      </c>
      <c r="AW686" s="12" t="s">
        <v>36</v>
      </c>
      <c r="AX686" s="12" t="s">
        <v>72</v>
      </c>
      <c r="AY686" s="195" t="s">
        <v>291</v>
      </c>
    </row>
    <row r="687" spans="2:51" s="11" customFormat="1" ht="13.5">
      <c r="B687" s="177"/>
      <c r="D687" s="178" t="s">
        <v>299</v>
      </c>
      <c r="E687" s="179" t="s">
        <v>3</v>
      </c>
      <c r="F687" s="180" t="s">
        <v>999</v>
      </c>
      <c r="H687" s="181">
        <v>2.758</v>
      </c>
      <c r="I687" s="182"/>
      <c r="L687" s="177"/>
      <c r="M687" s="183"/>
      <c r="N687" s="184"/>
      <c r="O687" s="184"/>
      <c r="P687" s="184"/>
      <c r="Q687" s="184"/>
      <c r="R687" s="184"/>
      <c r="S687" s="184"/>
      <c r="T687" s="185"/>
      <c r="AT687" s="179" t="s">
        <v>299</v>
      </c>
      <c r="AU687" s="179" t="s">
        <v>79</v>
      </c>
      <c r="AV687" s="11" t="s">
        <v>79</v>
      </c>
      <c r="AW687" s="11" t="s">
        <v>36</v>
      </c>
      <c r="AX687" s="11" t="s">
        <v>72</v>
      </c>
      <c r="AY687" s="179" t="s">
        <v>291</v>
      </c>
    </row>
    <row r="688" spans="2:51" s="12" customFormat="1" ht="13.5">
      <c r="B688" s="186"/>
      <c r="D688" s="178" t="s">
        <v>299</v>
      </c>
      <c r="E688" s="195" t="s">
        <v>3</v>
      </c>
      <c r="F688" s="199" t="s">
        <v>352</v>
      </c>
      <c r="H688" s="200">
        <v>2.758</v>
      </c>
      <c r="I688" s="191"/>
      <c r="L688" s="186"/>
      <c r="M688" s="192"/>
      <c r="N688" s="193"/>
      <c r="O688" s="193"/>
      <c r="P688" s="193"/>
      <c r="Q688" s="193"/>
      <c r="R688" s="193"/>
      <c r="S688" s="193"/>
      <c r="T688" s="194"/>
      <c r="AT688" s="195" t="s">
        <v>299</v>
      </c>
      <c r="AU688" s="195" t="s">
        <v>79</v>
      </c>
      <c r="AV688" s="12" t="s">
        <v>82</v>
      </c>
      <c r="AW688" s="12" t="s">
        <v>36</v>
      </c>
      <c r="AX688" s="12" t="s">
        <v>72</v>
      </c>
      <c r="AY688" s="195" t="s">
        <v>291</v>
      </c>
    </row>
    <row r="689" spans="2:51" s="11" customFormat="1" ht="13.5">
      <c r="B689" s="177"/>
      <c r="D689" s="178" t="s">
        <v>299</v>
      </c>
      <c r="E689" s="179" t="s">
        <v>3</v>
      </c>
      <c r="F689" s="180" t="s">
        <v>1001</v>
      </c>
      <c r="H689" s="181">
        <v>1.773</v>
      </c>
      <c r="I689" s="182"/>
      <c r="L689" s="177"/>
      <c r="M689" s="183"/>
      <c r="N689" s="184"/>
      <c r="O689" s="184"/>
      <c r="P689" s="184"/>
      <c r="Q689" s="184"/>
      <c r="R689" s="184"/>
      <c r="S689" s="184"/>
      <c r="T689" s="185"/>
      <c r="AT689" s="179" t="s">
        <v>299</v>
      </c>
      <c r="AU689" s="179" t="s">
        <v>79</v>
      </c>
      <c r="AV689" s="11" t="s">
        <v>79</v>
      </c>
      <c r="AW689" s="11" t="s">
        <v>36</v>
      </c>
      <c r="AX689" s="11" t="s">
        <v>72</v>
      </c>
      <c r="AY689" s="179" t="s">
        <v>291</v>
      </c>
    </row>
    <row r="690" spans="2:51" s="12" customFormat="1" ht="13.5">
      <c r="B690" s="186"/>
      <c r="D690" s="178" t="s">
        <v>299</v>
      </c>
      <c r="E690" s="195" t="s">
        <v>3</v>
      </c>
      <c r="F690" s="199" t="s">
        <v>906</v>
      </c>
      <c r="H690" s="200">
        <v>1.773</v>
      </c>
      <c r="I690" s="191"/>
      <c r="L690" s="186"/>
      <c r="M690" s="192"/>
      <c r="N690" s="193"/>
      <c r="O690" s="193"/>
      <c r="P690" s="193"/>
      <c r="Q690" s="193"/>
      <c r="R690" s="193"/>
      <c r="S690" s="193"/>
      <c r="T690" s="194"/>
      <c r="AT690" s="195" t="s">
        <v>299</v>
      </c>
      <c r="AU690" s="195" t="s">
        <v>79</v>
      </c>
      <c r="AV690" s="12" t="s">
        <v>82</v>
      </c>
      <c r="AW690" s="12" t="s">
        <v>36</v>
      </c>
      <c r="AX690" s="12" t="s">
        <v>72</v>
      </c>
      <c r="AY690" s="195" t="s">
        <v>291</v>
      </c>
    </row>
    <row r="691" spans="2:51" s="13" customFormat="1" ht="13.5">
      <c r="B691" s="201"/>
      <c r="D691" s="187" t="s">
        <v>299</v>
      </c>
      <c r="E691" s="202" t="s">
        <v>3</v>
      </c>
      <c r="F691" s="203" t="s">
        <v>353</v>
      </c>
      <c r="H691" s="204">
        <v>8.865</v>
      </c>
      <c r="I691" s="205"/>
      <c r="L691" s="201"/>
      <c r="M691" s="206"/>
      <c r="N691" s="207"/>
      <c r="O691" s="207"/>
      <c r="P691" s="207"/>
      <c r="Q691" s="207"/>
      <c r="R691" s="207"/>
      <c r="S691" s="207"/>
      <c r="T691" s="208"/>
      <c r="AT691" s="209" t="s">
        <v>299</v>
      </c>
      <c r="AU691" s="209" t="s">
        <v>79</v>
      </c>
      <c r="AV691" s="13" t="s">
        <v>85</v>
      </c>
      <c r="AW691" s="13" t="s">
        <v>36</v>
      </c>
      <c r="AX691" s="13" t="s">
        <v>9</v>
      </c>
      <c r="AY691" s="209" t="s">
        <v>291</v>
      </c>
    </row>
    <row r="692" spans="2:65" s="1" customFormat="1" ht="22.5" customHeight="1">
      <c r="B692" s="164"/>
      <c r="C692" s="165" t="s">
        <v>1002</v>
      </c>
      <c r="D692" s="165" t="s">
        <v>293</v>
      </c>
      <c r="E692" s="166" t="s">
        <v>1003</v>
      </c>
      <c r="F692" s="167" t="s">
        <v>1004</v>
      </c>
      <c r="G692" s="168" t="s">
        <v>367</v>
      </c>
      <c r="H692" s="169">
        <v>13</v>
      </c>
      <c r="I692" s="170"/>
      <c r="J692" s="171">
        <f>ROUND(I692*H692,0)</f>
        <v>0</v>
      </c>
      <c r="K692" s="167" t="s">
        <v>297</v>
      </c>
      <c r="L692" s="34"/>
      <c r="M692" s="172" t="s">
        <v>3</v>
      </c>
      <c r="N692" s="173" t="s">
        <v>43</v>
      </c>
      <c r="O692" s="35"/>
      <c r="P692" s="174">
        <f>O692*H692</f>
        <v>0</v>
      </c>
      <c r="Q692" s="174">
        <v>0</v>
      </c>
      <c r="R692" s="174">
        <f>Q692*H692</f>
        <v>0</v>
      </c>
      <c r="S692" s="174">
        <v>0.004</v>
      </c>
      <c r="T692" s="175">
        <f>S692*H692</f>
        <v>0.052000000000000005</v>
      </c>
      <c r="AR692" s="17" t="s">
        <v>85</v>
      </c>
      <c r="AT692" s="17" t="s">
        <v>293</v>
      </c>
      <c r="AU692" s="17" t="s">
        <v>79</v>
      </c>
      <c r="AY692" s="17" t="s">
        <v>291</v>
      </c>
      <c r="BE692" s="176">
        <f>IF(N692="základní",J692,0)</f>
        <v>0</v>
      </c>
      <c r="BF692" s="176">
        <f>IF(N692="snížená",J692,0)</f>
        <v>0</v>
      </c>
      <c r="BG692" s="176">
        <f>IF(N692="zákl. přenesená",J692,0)</f>
        <v>0</v>
      </c>
      <c r="BH692" s="176">
        <f>IF(N692="sníž. přenesená",J692,0)</f>
        <v>0</v>
      </c>
      <c r="BI692" s="176">
        <f>IF(N692="nulová",J692,0)</f>
        <v>0</v>
      </c>
      <c r="BJ692" s="17" t="s">
        <v>9</v>
      </c>
      <c r="BK692" s="176">
        <f>ROUND(I692*H692,0)</f>
        <v>0</v>
      </c>
      <c r="BL692" s="17" t="s">
        <v>85</v>
      </c>
      <c r="BM692" s="17" t="s">
        <v>1005</v>
      </c>
    </row>
    <row r="693" spans="2:51" s="11" customFormat="1" ht="13.5">
      <c r="B693" s="177"/>
      <c r="D693" s="187" t="s">
        <v>299</v>
      </c>
      <c r="E693" s="196" t="s">
        <v>3</v>
      </c>
      <c r="F693" s="197" t="s">
        <v>1006</v>
      </c>
      <c r="H693" s="198">
        <v>13</v>
      </c>
      <c r="I693" s="182"/>
      <c r="L693" s="177"/>
      <c r="M693" s="183"/>
      <c r="N693" s="184"/>
      <c r="O693" s="184"/>
      <c r="P693" s="184"/>
      <c r="Q693" s="184"/>
      <c r="R693" s="184"/>
      <c r="S693" s="184"/>
      <c r="T693" s="185"/>
      <c r="AT693" s="179" t="s">
        <v>299</v>
      </c>
      <c r="AU693" s="179" t="s">
        <v>79</v>
      </c>
      <c r="AV693" s="11" t="s">
        <v>79</v>
      </c>
      <c r="AW693" s="11" t="s">
        <v>36</v>
      </c>
      <c r="AX693" s="11" t="s">
        <v>9</v>
      </c>
      <c r="AY693" s="179" t="s">
        <v>291</v>
      </c>
    </row>
    <row r="694" spans="2:65" s="1" customFormat="1" ht="22.5" customHeight="1">
      <c r="B694" s="164"/>
      <c r="C694" s="165" t="s">
        <v>27</v>
      </c>
      <c r="D694" s="165" t="s">
        <v>293</v>
      </c>
      <c r="E694" s="166" t="s">
        <v>1007</v>
      </c>
      <c r="F694" s="167" t="s">
        <v>1008</v>
      </c>
      <c r="G694" s="168" t="s">
        <v>367</v>
      </c>
      <c r="H694" s="169">
        <v>3</v>
      </c>
      <c r="I694" s="170"/>
      <c r="J694" s="171">
        <f>ROUND(I694*H694,0)</f>
        <v>0</v>
      </c>
      <c r="K694" s="167" t="s">
        <v>297</v>
      </c>
      <c r="L694" s="34"/>
      <c r="M694" s="172" t="s">
        <v>3</v>
      </c>
      <c r="N694" s="173" t="s">
        <v>43</v>
      </c>
      <c r="O694" s="35"/>
      <c r="P694" s="174">
        <f>O694*H694</f>
        <v>0</v>
      </c>
      <c r="Q694" s="174">
        <v>0</v>
      </c>
      <c r="R694" s="174">
        <f>Q694*H694</f>
        <v>0</v>
      </c>
      <c r="S694" s="174">
        <v>0.012</v>
      </c>
      <c r="T694" s="175">
        <f>S694*H694</f>
        <v>0.036000000000000004</v>
      </c>
      <c r="AR694" s="17" t="s">
        <v>85</v>
      </c>
      <c r="AT694" s="17" t="s">
        <v>293</v>
      </c>
      <c r="AU694" s="17" t="s">
        <v>79</v>
      </c>
      <c r="AY694" s="17" t="s">
        <v>291</v>
      </c>
      <c r="BE694" s="176">
        <f>IF(N694="základní",J694,0)</f>
        <v>0</v>
      </c>
      <c r="BF694" s="176">
        <f>IF(N694="snížená",J694,0)</f>
        <v>0</v>
      </c>
      <c r="BG694" s="176">
        <f>IF(N694="zákl. přenesená",J694,0)</f>
        <v>0</v>
      </c>
      <c r="BH694" s="176">
        <f>IF(N694="sníž. přenesená",J694,0)</f>
        <v>0</v>
      </c>
      <c r="BI694" s="176">
        <f>IF(N694="nulová",J694,0)</f>
        <v>0</v>
      </c>
      <c r="BJ694" s="17" t="s">
        <v>9</v>
      </c>
      <c r="BK694" s="176">
        <f>ROUND(I694*H694,0)</f>
        <v>0</v>
      </c>
      <c r="BL694" s="17" t="s">
        <v>85</v>
      </c>
      <c r="BM694" s="17" t="s">
        <v>1009</v>
      </c>
    </row>
    <row r="695" spans="2:51" s="11" customFormat="1" ht="13.5">
      <c r="B695" s="177"/>
      <c r="D695" s="187" t="s">
        <v>299</v>
      </c>
      <c r="E695" s="196" t="s">
        <v>3</v>
      </c>
      <c r="F695" s="197" t="s">
        <v>1010</v>
      </c>
      <c r="H695" s="198">
        <v>3</v>
      </c>
      <c r="I695" s="182"/>
      <c r="L695" s="177"/>
      <c r="M695" s="183"/>
      <c r="N695" s="184"/>
      <c r="O695" s="184"/>
      <c r="P695" s="184"/>
      <c r="Q695" s="184"/>
      <c r="R695" s="184"/>
      <c r="S695" s="184"/>
      <c r="T695" s="185"/>
      <c r="AT695" s="179" t="s">
        <v>299</v>
      </c>
      <c r="AU695" s="179" t="s">
        <v>79</v>
      </c>
      <c r="AV695" s="11" t="s">
        <v>79</v>
      </c>
      <c r="AW695" s="11" t="s">
        <v>36</v>
      </c>
      <c r="AX695" s="11" t="s">
        <v>9</v>
      </c>
      <c r="AY695" s="179" t="s">
        <v>291</v>
      </c>
    </row>
    <row r="696" spans="2:65" s="1" customFormat="1" ht="22.5" customHeight="1">
      <c r="B696" s="164"/>
      <c r="C696" s="165" t="s">
        <v>1011</v>
      </c>
      <c r="D696" s="165" t="s">
        <v>293</v>
      </c>
      <c r="E696" s="166" t="s">
        <v>1012</v>
      </c>
      <c r="F696" s="167" t="s">
        <v>1013</v>
      </c>
      <c r="G696" s="168" t="s">
        <v>367</v>
      </c>
      <c r="H696" s="169">
        <v>2</v>
      </c>
      <c r="I696" s="170"/>
      <c r="J696" s="171">
        <f>ROUND(I696*H696,0)</f>
        <v>0</v>
      </c>
      <c r="K696" s="167" t="s">
        <v>297</v>
      </c>
      <c r="L696" s="34"/>
      <c r="M696" s="172" t="s">
        <v>3</v>
      </c>
      <c r="N696" s="173" t="s">
        <v>43</v>
      </c>
      <c r="O696" s="35"/>
      <c r="P696" s="174">
        <f>O696*H696</f>
        <v>0</v>
      </c>
      <c r="Q696" s="174">
        <v>0</v>
      </c>
      <c r="R696" s="174">
        <f>Q696*H696</f>
        <v>0</v>
      </c>
      <c r="S696" s="174">
        <v>0.054</v>
      </c>
      <c r="T696" s="175">
        <f>S696*H696</f>
        <v>0.108</v>
      </c>
      <c r="AR696" s="17" t="s">
        <v>85</v>
      </c>
      <c r="AT696" s="17" t="s">
        <v>293</v>
      </c>
      <c r="AU696" s="17" t="s">
        <v>79</v>
      </c>
      <c r="AY696" s="17" t="s">
        <v>291</v>
      </c>
      <c r="BE696" s="176">
        <f>IF(N696="základní",J696,0)</f>
        <v>0</v>
      </c>
      <c r="BF696" s="176">
        <f>IF(N696="snížená",J696,0)</f>
        <v>0</v>
      </c>
      <c r="BG696" s="176">
        <f>IF(N696="zákl. přenesená",J696,0)</f>
        <v>0</v>
      </c>
      <c r="BH696" s="176">
        <f>IF(N696="sníž. přenesená",J696,0)</f>
        <v>0</v>
      </c>
      <c r="BI696" s="176">
        <f>IF(N696="nulová",J696,0)</f>
        <v>0</v>
      </c>
      <c r="BJ696" s="17" t="s">
        <v>9</v>
      </c>
      <c r="BK696" s="176">
        <f>ROUND(I696*H696,0)</f>
        <v>0</v>
      </c>
      <c r="BL696" s="17" t="s">
        <v>85</v>
      </c>
      <c r="BM696" s="17" t="s">
        <v>1014</v>
      </c>
    </row>
    <row r="697" spans="2:51" s="11" customFormat="1" ht="13.5">
      <c r="B697" s="177"/>
      <c r="D697" s="187" t="s">
        <v>299</v>
      </c>
      <c r="E697" s="196" t="s">
        <v>3</v>
      </c>
      <c r="F697" s="197" t="s">
        <v>79</v>
      </c>
      <c r="H697" s="198">
        <v>2</v>
      </c>
      <c r="I697" s="182"/>
      <c r="L697" s="177"/>
      <c r="M697" s="183"/>
      <c r="N697" s="184"/>
      <c r="O697" s="184"/>
      <c r="P697" s="184"/>
      <c r="Q697" s="184"/>
      <c r="R697" s="184"/>
      <c r="S697" s="184"/>
      <c r="T697" s="185"/>
      <c r="AT697" s="179" t="s">
        <v>299</v>
      </c>
      <c r="AU697" s="179" t="s">
        <v>79</v>
      </c>
      <c r="AV697" s="11" t="s">
        <v>79</v>
      </c>
      <c r="AW697" s="11" t="s">
        <v>36</v>
      </c>
      <c r="AX697" s="11" t="s">
        <v>9</v>
      </c>
      <c r="AY697" s="179" t="s">
        <v>291</v>
      </c>
    </row>
    <row r="698" spans="2:65" s="1" customFormat="1" ht="22.5" customHeight="1">
      <c r="B698" s="164"/>
      <c r="C698" s="165" t="s">
        <v>1015</v>
      </c>
      <c r="D698" s="165" t="s">
        <v>293</v>
      </c>
      <c r="E698" s="166" t="s">
        <v>1016</v>
      </c>
      <c r="F698" s="167" t="s">
        <v>1017</v>
      </c>
      <c r="G698" s="168" t="s">
        <v>367</v>
      </c>
      <c r="H698" s="169">
        <v>2</v>
      </c>
      <c r="I698" s="170"/>
      <c r="J698" s="171">
        <f>ROUND(I698*H698,0)</f>
        <v>0</v>
      </c>
      <c r="K698" s="167" t="s">
        <v>297</v>
      </c>
      <c r="L698" s="34"/>
      <c r="M698" s="172" t="s">
        <v>3</v>
      </c>
      <c r="N698" s="173" t="s">
        <v>43</v>
      </c>
      <c r="O698" s="35"/>
      <c r="P698" s="174">
        <f>O698*H698</f>
        <v>0</v>
      </c>
      <c r="Q698" s="174">
        <v>0</v>
      </c>
      <c r="R698" s="174">
        <f>Q698*H698</f>
        <v>0</v>
      </c>
      <c r="S698" s="174">
        <v>0.074</v>
      </c>
      <c r="T698" s="175">
        <f>S698*H698</f>
        <v>0.148</v>
      </c>
      <c r="AR698" s="17" t="s">
        <v>85</v>
      </c>
      <c r="AT698" s="17" t="s">
        <v>293</v>
      </c>
      <c r="AU698" s="17" t="s">
        <v>79</v>
      </c>
      <c r="AY698" s="17" t="s">
        <v>291</v>
      </c>
      <c r="BE698" s="176">
        <f>IF(N698="základní",J698,0)</f>
        <v>0</v>
      </c>
      <c r="BF698" s="176">
        <f>IF(N698="snížená",J698,0)</f>
        <v>0</v>
      </c>
      <c r="BG698" s="176">
        <f>IF(N698="zákl. přenesená",J698,0)</f>
        <v>0</v>
      </c>
      <c r="BH698" s="176">
        <f>IF(N698="sníž. přenesená",J698,0)</f>
        <v>0</v>
      </c>
      <c r="BI698" s="176">
        <f>IF(N698="nulová",J698,0)</f>
        <v>0</v>
      </c>
      <c r="BJ698" s="17" t="s">
        <v>9</v>
      </c>
      <c r="BK698" s="176">
        <f>ROUND(I698*H698,0)</f>
        <v>0</v>
      </c>
      <c r="BL698" s="17" t="s">
        <v>85</v>
      </c>
      <c r="BM698" s="17" t="s">
        <v>1018</v>
      </c>
    </row>
    <row r="699" spans="2:51" s="11" customFormat="1" ht="13.5">
      <c r="B699" s="177"/>
      <c r="D699" s="187" t="s">
        <v>299</v>
      </c>
      <c r="E699" s="196" t="s">
        <v>3</v>
      </c>
      <c r="F699" s="197" t="s">
        <v>1019</v>
      </c>
      <c r="H699" s="198">
        <v>2</v>
      </c>
      <c r="I699" s="182"/>
      <c r="L699" s="177"/>
      <c r="M699" s="183"/>
      <c r="N699" s="184"/>
      <c r="O699" s="184"/>
      <c r="P699" s="184"/>
      <c r="Q699" s="184"/>
      <c r="R699" s="184"/>
      <c r="S699" s="184"/>
      <c r="T699" s="185"/>
      <c r="AT699" s="179" t="s">
        <v>299</v>
      </c>
      <c r="AU699" s="179" t="s">
        <v>79</v>
      </c>
      <c r="AV699" s="11" t="s">
        <v>79</v>
      </c>
      <c r="AW699" s="11" t="s">
        <v>36</v>
      </c>
      <c r="AX699" s="11" t="s">
        <v>9</v>
      </c>
      <c r="AY699" s="179" t="s">
        <v>291</v>
      </c>
    </row>
    <row r="700" spans="2:65" s="1" customFormat="1" ht="22.5" customHeight="1">
      <c r="B700" s="164"/>
      <c r="C700" s="165" t="s">
        <v>1020</v>
      </c>
      <c r="D700" s="165" t="s">
        <v>293</v>
      </c>
      <c r="E700" s="166" t="s">
        <v>1021</v>
      </c>
      <c r="F700" s="167" t="s">
        <v>1022</v>
      </c>
      <c r="G700" s="168" t="s">
        <v>367</v>
      </c>
      <c r="H700" s="169">
        <v>1</v>
      </c>
      <c r="I700" s="170"/>
      <c r="J700" s="171">
        <f>ROUND(I700*H700,0)</f>
        <v>0</v>
      </c>
      <c r="K700" s="167" t="s">
        <v>297</v>
      </c>
      <c r="L700" s="34"/>
      <c r="M700" s="172" t="s">
        <v>3</v>
      </c>
      <c r="N700" s="173" t="s">
        <v>43</v>
      </c>
      <c r="O700" s="35"/>
      <c r="P700" s="174">
        <f>O700*H700</f>
        <v>0</v>
      </c>
      <c r="Q700" s="174">
        <v>0</v>
      </c>
      <c r="R700" s="174">
        <f>Q700*H700</f>
        <v>0</v>
      </c>
      <c r="S700" s="174">
        <v>0.207</v>
      </c>
      <c r="T700" s="175">
        <f>S700*H700</f>
        <v>0.207</v>
      </c>
      <c r="AR700" s="17" t="s">
        <v>85</v>
      </c>
      <c r="AT700" s="17" t="s">
        <v>293</v>
      </c>
      <c r="AU700" s="17" t="s">
        <v>79</v>
      </c>
      <c r="AY700" s="17" t="s">
        <v>291</v>
      </c>
      <c r="BE700" s="176">
        <f>IF(N700="základní",J700,0)</f>
        <v>0</v>
      </c>
      <c r="BF700" s="176">
        <f>IF(N700="snížená",J700,0)</f>
        <v>0</v>
      </c>
      <c r="BG700" s="176">
        <f>IF(N700="zákl. přenesená",J700,0)</f>
        <v>0</v>
      </c>
      <c r="BH700" s="176">
        <f>IF(N700="sníž. přenesená",J700,0)</f>
        <v>0</v>
      </c>
      <c r="BI700" s="176">
        <f>IF(N700="nulová",J700,0)</f>
        <v>0</v>
      </c>
      <c r="BJ700" s="17" t="s">
        <v>9</v>
      </c>
      <c r="BK700" s="176">
        <f>ROUND(I700*H700,0)</f>
        <v>0</v>
      </c>
      <c r="BL700" s="17" t="s">
        <v>85</v>
      </c>
      <c r="BM700" s="17" t="s">
        <v>1023</v>
      </c>
    </row>
    <row r="701" spans="2:51" s="11" customFormat="1" ht="13.5">
      <c r="B701" s="177"/>
      <c r="D701" s="187" t="s">
        <v>299</v>
      </c>
      <c r="E701" s="196" t="s">
        <v>3</v>
      </c>
      <c r="F701" s="197" t="s">
        <v>9</v>
      </c>
      <c r="H701" s="198">
        <v>1</v>
      </c>
      <c r="I701" s="182"/>
      <c r="L701" s="177"/>
      <c r="M701" s="183"/>
      <c r="N701" s="184"/>
      <c r="O701" s="184"/>
      <c r="P701" s="184"/>
      <c r="Q701" s="184"/>
      <c r="R701" s="184"/>
      <c r="S701" s="184"/>
      <c r="T701" s="185"/>
      <c r="AT701" s="179" t="s">
        <v>299</v>
      </c>
      <c r="AU701" s="179" t="s">
        <v>79</v>
      </c>
      <c r="AV701" s="11" t="s">
        <v>79</v>
      </c>
      <c r="AW701" s="11" t="s">
        <v>36</v>
      </c>
      <c r="AX701" s="11" t="s">
        <v>9</v>
      </c>
      <c r="AY701" s="179" t="s">
        <v>291</v>
      </c>
    </row>
    <row r="702" spans="2:65" s="1" customFormat="1" ht="22.5" customHeight="1">
      <c r="B702" s="164"/>
      <c r="C702" s="165" t="s">
        <v>1024</v>
      </c>
      <c r="D702" s="165" t="s">
        <v>293</v>
      </c>
      <c r="E702" s="166" t="s">
        <v>1025</v>
      </c>
      <c r="F702" s="167" t="s">
        <v>1026</v>
      </c>
      <c r="G702" s="168" t="s">
        <v>296</v>
      </c>
      <c r="H702" s="169">
        <v>0.42</v>
      </c>
      <c r="I702" s="170"/>
      <c r="J702" s="171">
        <f>ROUND(I702*H702,0)</f>
        <v>0</v>
      </c>
      <c r="K702" s="167" t="s">
        <v>297</v>
      </c>
      <c r="L702" s="34"/>
      <c r="M702" s="172" t="s">
        <v>3</v>
      </c>
      <c r="N702" s="173" t="s">
        <v>43</v>
      </c>
      <c r="O702" s="35"/>
      <c r="P702" s="174">
        <f>O702*H702</f>
        <v>0</v>
      </c>
      <c r="Q702" s="174">
        <v>0</v>
      </c>
      <c r="R702" s="174">
        <f>Q702*H702</f>
        <v>0</v>
      </c>
      <c r="S702" s="174">
        <v>1.8</v>
      </c>
      <c r="T702" s="175">
        <f>S702*H702</f>
        <v>0.756</v>
      </c>
      <c r="AR702" s="17" t="s">
        <v>85</v>
      </c>
      <c r="AT702" s="17" t="s">
        <v>293</v>
      </c>
      <c r="AU702" s="17" t="s">
        <v>79</v>
      </c>
      <c r="AY702" s="17" t="s">
        <v>291</v>
      </c>
      <c r="BE702" s="176">
        <f>IF(N702="základní",J702,0)</f>
        <v>0</v>
      </c>
      <c r="BF702" s="176">
        <f>IF(N702="snížená",J702,0)</f>
        <v>0</v>
      </c>
      <c r="BG702" s="176">
        <f>IF(N702="zákl. přenesená",J702,0)</f>
        <v>0</v>
      </c>
      <c r="BH702" s="176">
        <f>IF(N702="sníž. přenesená",J702,0)</f>
        <v>0</v>
      </c>
      <c r="BI702" s="176">
        <f>IF(N702="nulová",J702,0)</f>
        <v>0</v>
      </c>
      <c r="BJ702" s="17" t="s">
        <v>9</v>
      </c>
      <c r="BK702" s="176">
        <f>ROUND(I702*H702,0)</f>
        <v>0</v>
      </c>
      <c r="BL702" s="17" t="s">
        <v>85</v>
      </c>
      <c r="BM702" s="17" t="s">
        <v>1027</v>
      </c>
    </row>
    <row r="703" spans="2:51" s="11" customFormat="1" ht="13.5">
      <c r="B703" s="177"/>
      <c r="D703" s="178" t="s">
        <v>299</v>
      </c>
      <c r="E703" s="179" t="s">
        <v>3</v>
      </c>
      <c r="F703" s="180" t="s">
        <v>1028</v>
      </c>
      <c r="H703" s="181">
        <v>0.42</v>
      </c>
      <c r="I703" s="182"/>
      <c r="L703" s="177"/>
      <c r="M703" s="183"/>
      <c r="N703" s="184"/>
      <c r="O703" s="184"/>
      <c r="P703" s="184"/>
      <c r="Q703" s="184"/>
      <c r="R703" s="184"/>
      <c r="S703" s="184"/>
      <c r="T703" s="185"/>
      <c r="AT703" s="179" t="s">
        <v>299</v>
      </c>
      <c r="AU703" s="179" t="s">
        <v>79</v>
      </c>
      <c r="AV703" s="11" t="s">
        <v>79</v>
      </c>
      <c r="AW703" s="11" t="s">
        <v>36</v>
      </c>
      <c r="AX703" s="11" t="s">
        <v>72</v>
      </c>
      <c r="AY703" s="179" t="s">
        <v>291</v>
      </c>
    </row>
    <row r="704" spans="2:51" s="12" customFormat="1" ht="13.5">
      <c r="B704" s="186"/>
      <c r="D704" s="187" t="s">
        <v>299</v>
      </c>
      <c r="E704" s="188" t="s">
        <v>3</v>
      </c>
      <c r="F704" s="189" t="s">
        <v>950</v>
      </c>
      <c r="H704" s="190">
        <v>0.42</v>
      </c>
      <c r="I704" s="191"/>
      <c r="L704" s="186"/>
      <c r="M704" s="192"/>
      <c r="N704" s="193"/>
      <c r="O704" s="193"/>
      <c r="P704" s="193"/>
      <c r="Q704" s="193"/>
      <c r="R704" s="193"/>
      <c r="S704" s="193"/>
      <c r="T704" s="194"/>
      <c r="AT704" s="195" t="s">
        <v>299</v>
      </c>
      <c r="AU704" s="195" t="s">
        <v>79</v>
      </c>
      <c r="AV704" s="12" t="s">
        <v>82</v>
      </c>
      <c r="AW704" s="12" t="s">
        <v>36</v>
      </c>
      <c r="AX704" s="12" t="s">
        <v>9</v>
      </c>
      <c r="AY704" s="195" t="s">
        <v>291</v>
      </c>
    </row>
    <row r="705" spans="2:65" s="1" customFormat="1" ht="22.5" customHeight="1">
      <c r="B705" s="164"/>
      <c r="C705" s="165" t="s">
        <v>1029</v>
      </c>
      <c r="D705" s="165" t="s">
        <v>293</v>
      </c>
      <c r="E705" s="166" t="s">
        <v>1030</v>
      </c>
      <c r="F705" s="167" t="s">
        <v>1031</v>
      </c>
      <c r="G705" s="168" t="s">
        <v>296</v>
      </c>
      <c r="H705" s="169">
        <v>0.864</v>
      </c>
      <c r="I705" s="170"/>
      <c r="J705" s="171">
        <f>ROUND(I705*H705,0)</f>
        <v>0</v>
      </c>
      <c r="K705" s="167" t="s">
        <v>297</v>
      </c>
      <c r="L705" s="34"/>
      <c r="M705" s="172" t="s">
        <v>3</v>
      </c>
      <c r="N705" s="173" t="s">
        <v>43</v>
      </c>
      <c r="O705" s="35"/>
      <c r="P705" s="174">
        <f>O705*H705</f>
        <v>0</v>
      </c>
      <c r="Q705" s="174">
        <v>0</v>
      </c>
      <c r="R705" s="174">
        <f>Q705*H705</f>
        <v>0</v>
      </c>
      <c r="S705" s="174">
        <v>1.8</v>
      </c>
      <c r="T705" s="175">
        <f>S705*H705</f>
        <v>1.5552</v>
      </c>
      <c r="AR705" s="17" t="s">
        <v>85</v>
      </c>
      <c r="AT705" s="17" t="s">
        <v>293</v>
      </c>
      <c r="AU705" s="17" t="s">
        <v>79</v>
      </c>
      <c r="AY705" s="17" t="s">
        <v>291</v>
      </c>
      <c r="BE705" s="176">
        <f>IF(N705="základní",J705,0)</f>
        <v>0</v>
      </c>
      <c r="BF705" s="176">
        <f>IF(N705="snížená",J705,0)</f>
        <v>0</v>
      </c>
      <c r="BG705" s="176">
        <f>IF(N705="zákl. přenesená",J705,0)</f>
        <v>0</v>
      </c>
      <c r="BH705" s="176">
        <f>IF(N705="sníž. přenesená",J705,0)</f>
        <v>0</v>
      </c>
      <c r="BI705" s="176">
        <f>IF(N705="nulová",J705,0)</f>
        <v>0</v>
      </c>
      <c r="BJ705" s="17" t="s">
        <v>9</v>
      </c>
      <c r="BK705" s="176">
        <f>ROUND(I705*H705,0)</f>
        <v>0</v>
      </c>
      <c r="BL705" s="17" t="s">
        <v>85</v>
      </c>
      <c r="BM705" s="17" t="s">
        <v>1032</v>
      </c>
    </row>
    <row r="706" spans="2:51" s="11" customFormat="1" ht="13.5">
      <c r="B706" s="177"/>
      <c r="D706" s="178" t="s">
        <v>299</v>
      </c>
      <c r="E706" s="179" t="s">
        <v>3</v>
      </c>
      <c r="F706" s="180" t="s">
        <v>1033</v>
      </c>
      <c r="H706" s="181">
        <v>0.864</v>
      </c>
      <c r="I706" s="182"/>
      <c r="L706" s="177"/>
      <c r="M706" s="183"/>
      <c r="N706" s="184"/>
      <c r="O706" s="184"/>
      <c r="P706" s="184"/>
      <c r="Q706" s="184"/>
      <c r="R706" s="184"/>
      <c r="S706" s="184"/>
      <c r="T706" s="185"/>
      <c r="AT706" s="179" t="s">
        <v>299</v>
      </c>
      <c r="AU706" s="179" t="s">
        <v>79</v>
      </c>
      <c r="AV706" s="11" t="s">
        <v>79</v>
      </c>
      <c r="AW706" s="11" t="s">
        <v>36</v>
      </c>
      <c r="AX706" s="11" t="s">
        <v>72</v>
      </c>
      <c r="AY706" s="179" t="s">
        <v>291</v>
      </c>
    </row>
    <row r="707" spans="2:51" s="12" customFormat="1" ht="13.5">
      <c r="B707" s="186"/>
      <c r="D707" s="187" t="s">
        <v>299</v>
      </c>
      <c r="E707" s="188" t="s">
        <v>3</v>
      </c>
      <c r="F707" s="189" t="s">
        <v>493</v>
      </c>
      <c r="H707" s="190">
        <v>0.864</v>
      </c>
      <c r="I707" s="191"/>
      <c r="L707" s="186"/>
      <c r="M707" s="192"/>
      <c r="N707" s="193"/>
      <c r="O707" s="193"/>
      <c r="P707" s="193"/>
      <c r="Q707" s="193"/>
      <c r="R707" s="193"/>
      <c r="S707" s="193"/>
      <c r="T707" s="194"/>
      <c r="AT707" s="195" t="s">
        <v>299</v>
      </c>
      <c r="AU707" s="195" t="s">
        <v>79</v>
      </c>
      <c r="AV707" s="12" t="s">
        <v>82</v>
      </c>
      <c r="AW707" s="12" t="s">
        <v>36</v>
      </c>
      <c r="AX707" s="12" t="s">
        <v>9</v>
      </c>
      <c r="AY707" s="195" t="s">
        <v>291</v>
      </c>
    </row>
    <row r="708" spans="2:65" s="1" customFormat="1" ht="22.5" customHeight="1">
      <c r="B708" s="164"/>
      <c r="C708" s="165" t="s">
        <v>1034</v>
      </c>
      <c r="D708" s="165" t="s">
        <v>293</v>
      </c>
      <c r="E708" s="166" t="s">
        <v>1035</v>
      </c>
      <c r="F708" s="167" t="s">
        <v>1036</v>
      </c>
      <c r="G708" s="168" t="s">
        <v>367</v>
      </c>
      <c r="H708" s="169">
        <v>13</v>
      </c>
      <c r="I708" s="170"/>
      <c r="J708" s="171">
        <f>ROUND(I708*H708,0)</f>
        <v>0</v>
      </c>
      <c r="K708" s="167" t="s">
        <v>297</v>
      </c>
      <c r="L708" s="34"/>
      <c r="M708" s="172" t="s">
        <v>3</v>
      </c>
      <c r="N708" s="173" t="s">
        <v>43</v>
      </c>
      <c r="O708" s="35"/>
      <c r="P708" s="174">
        <f>O708*H708</f>
        <v>0</v>
      </c>
      <c r="Q708" s="174">
        <v>0</v>
      </c>
      <c r="R708" s="174">
        <f>Q708*H708</f>
        <v>0</v>
      </c>
      <c r="S708" s="174">
        <v>0.032</v>
      </c>
      <c r="T708" s="175">
        <f>S708*H708</f>
        <v>0.41600000000000004</v>
      </c>
      <c r="AR708" s="17" t="s">
        <v>85</v>
      </c>
      <c r="AT708" s="17" t="s">
        <v>293</v>
      </c>
      <c r="AU708" s="17" t="s">
        <v>79</v>
      </c>
      <c r="AY708" s="17" t="s">
        <v>291</v>
      </c>
      <c r="BE708" s="176">
        <f>IF(N708="základní",J708,0)</f>
        <v>0</v>
      </c>
      <c r="BF708" s="176">
        <f>IF(N708="snížená",J708,0)</f>
        <v>0</v>
      </c>
      <c r="BG708" s="176">
        <f>IF(N708="zákl. přenesená",J708,0)</f>
        <v>0</v>
      </c>
      <c r="BH708" s="176">
        <f>IF(N708="sníž. přenesená",J708,0)</f>
        <v>0</v>
      </c>
      <c r="BI708" s="176">
        <f>IF(N708="nulová",J708,0)</f>
        <v>0</v>
      </c>
      <c r="BJ708" s="17" t="s">
        <v>9</v>
      </c>
      <c r="BK708" s="176">
        <f>ROUND(I708*H708,0)</f>
        <v>0</v>
      </c>
      <c r="BL708" s="17" t="s">
        <v>85</v>
      </c>
      <c r="BM708" s="17" t="s">
        <v>1037</v>
      </c>
    </row>
    <row r="709" spans="2:51" s="11" customFormat="1" ht="13.5">
      <c r="B709" s="177"/>
      <c r="D709" s="187" t="s">
        <v>299</v>
      </c>
      <c r="E709" s="196" t="s">
        <v>3</v>
      </c>
      <c r="F709" s="197" t="s">
        <v>1006</v>
      </c>
      <c r="H709" s="198">
        <v>13</v>
      </c>
      <c r="I709" s="182"/>
      <c r="L709" s="177"/>
      <c r="M709" s="183"/>
      <c r="N709" s="184"/>
      <c r="O709" s="184"/>
      <c r="P709" s="184"/>
      <c r="Q709" s="184"/>
      <c r="R709" s="184"/>
      <c r="S709" s="184"/>
      <c r="T709" s="185"/>
      <c r="AT709" s="179" t="s">
        <v>299</v>
      </c>
      <c r="AU709" s="179" t="s">
        <v>79</v>
      </c>
      <c r="AV709" s="11" t="s">
        <v>79</v>
      </c>
      <c r="AW709" s="11" t="s">
        <v>36</v>
      </c>
      <c r="AX709" s="11" t="s">
        <v>9</v>
      </c>
      <c r="AY709" s="179" t="s">
        <v>291</v>
      </c>
    </row>
    <row r="710" spans="2:65" s="1" customFormat="1" ht="31.5" customHeight="1">
      <c r="B710" s="164"/>
      <c r="C710" s="165" t="s">
        <v>1038</v>
      </c>
      <c r="D710" s="165" t="s">
        <v>293</v>
      </c>
      <c r="E710" s="166" t="s">
        <v>1039</v>
      </c>
      <c r="F710" s="167" t="s">
        <v>1040</v>
      </c>
      <c r="G710" s="168" t="s">
        <v>338</v>
      </c>
      <c r="H710" s="169">
        <v>11.5</v>
      </c>
      <c r="I710" s="170"/>
      <c r="J710" s="171">
        <f>ROUND(I710*H710,0)</f>
        <v>0</v>
      </c>
      <c r="K710" s="167" t="s">
        <v>297</v>
      </c>
      <c r="L710" s="34"/>
      <c r="M710" s="172" t="s">
        <v>3</v>
      </c>
      <c r="N710" s="173" t="s">
        <v>43</v>
      </c>
      <c r="O710" s="35"/>
      <c r="P710" s="174">
        <f>O710*H710</f>
        <v>0</v>
      </c>
      <c r="Q710" s="174">
        <v>0</v>
      </c>
      <c r="R710" s="174">
        <f>Q710*H710</f>
        <v>0</v>
      </c>
      <c r="S710" s="174">
        <v>0.162</v>
      </c>
      <c r="T710" s="175">
        <f>S710*H710</f>
        <v>1.863</v>
      </c>
      <c r="AR710" s="17" t="s">
        <v>85</v>
      </c>
      <c r="AT710" s="17" t="s">
        <v>293</v>
      </c>
      <c r="AU710" s="17" t="s">
        <v>79</v>
      </c>
      <c r="AY710" s="17" t="s">
        <v>291</v>
      </c>
      <c r="BE710" s="176">
        <f>IF(N710="základní",J710,0)</f>
        <v>0</v>
      </c>
      <c r="BF710" s="176">
        <f>IF(N710="snížená",J710,0)</f>
        <v>0</v>
      </c>
      <c r="BG710" s="176">
        <f>IF(N710="zákl. přenesená",J710,0)</f>
        <v>0</v>
      </c>
      <c r="BH710" s="176">
        <f>IF(N710="sníž. přenesená",J710,0)</f>
        <v>0</v>
      </c>
      <c r="BI710" s="176">
        <f>IF(N710="nulová",J710,0)</f>
        <v>0</v>
      </c>
      <c r="BJ710" s="17" t="s">
        <v>9</v>
      </c>
      <c r="BK710" s="176">
        <f>ROUND(I710*H710,0)</f>
        <v>0</v>
      </c>
      <c r="BL710" s="17" t="s">
        <v>85</v>
      </c>
      <c r="BM710" s="17" t="s">
        <v>1041</v>
      </c>
    </row>
    <row r="711" spans="2:51" s="11" customFormat="1" ht="13.5">
      <c r="B711" s="177"/>
      <c r="D711" s="178" t="s">
        <v>299</v>
      </c>
      <c r="E711" s="179" t="s">
        <v>3</v>
      </c>
      <c r="F711" s="180" t="s">
        <v>1042</v>
      </c>
      <c r="H711" s="181">
        <v>11.5</v>
      </c>
      <c r="I711" s="182"/>
      <c r="L711" s="177"/>
      <c r="M711" s="183"/>
      <c r="N711" s="184"/>
      <c r="O711" s="184"/>
      <c r="P711" s="184"/>
      <c r="Q711" s="184"/>
      <c r="R711" s="184"/>
      <c r="S711" s="184"/>
      <c r="T711" s="185"/>
      <c r="AT711" s="179" t="s">
        <v>299</v>
      </c>
      <c r="AU711" s="179" t="s">
        <v>79</v>
      </c>
      <c r="AV711" s="11" t="s">
        <v>79</v>
      </c>
      <c r="AW711" s="11" t="s">
        <v>36</v>
      </c>
      <c r="AX711" s="11" t="s">
        <v>72</v>
      </c>
      <c r="AY711" s="179" t="s">
        <v>291</v>
      </c>
    </row>
    <row r="712" spans="2:51" s="12" customFormat="1" ht="13.5">
      <c r="B712" s="186"/>
      <c r="D712" s="187" t="s">
        <v>299</v>
      </c>
      <c r="E712" s="188" t="s">
        <v>3</v>
      </c>
      <c r="F712" s="189" t="s">
        <v>301</v>
      </c>
      <c r="H712" s="190">
        <v>11.5</v>
      </c>
      <c r="I712" s="191"/>
      <c r="L712" s="186"/>
      <c r="M712" s="192"/>
      <c r="N712" s="193"/>
      <c r="O712" s="193"/>
      <c r="P712" s="193"/>
      <c r="Q712" s="193"/>
      <c r="R712" s="193"/>
      <c r="S712" s="193"/>
      <c r="T712" s="194"/>
      <c r="AT712" s="195" t="s">
        <v>299</v>
      </c>
      <c r="AU712" s="195" t="s">
        <v>79</v>
      </c>
      <c r="AV712" s="12" t="s">
        <v>82</v>
      </c>
      <c r="AW712" s="12" t="s">
        <v>36</v>
      </c>
      <c r="AX712" s="12" t="s">
        <v>9</v>
      </c>
      <c r="AY712" s="195" t="s">
        <v>291</v>
      </c>
    </row>
    <row r="713" spans="2:65" s="1" customFormat="1" ht="31.5" customHeight="1">
      <c r="B713" s="164"/>
      <c r="C713" s="165" t="s">
        <v>1043</v>
      </c>
      <c r="D713" s="165" t="s">
        <v>293</v>
      </c>
      <c r="E713" s="166" t="s">
        <v>1044</v>
      </c>
      <c r="F713" s="167" t="s">
        <v>1045</v>
      </c>
      <c r="G713" s="168" t="s">
        <v>338</v>
      </c>
      <c r="H713" s="169">
        <v>13.8</v>
      </c>
      <c r="I713" s="170"/>
      <c r="J713" s="171">
        <f>ROUND(I713*H713,0)</f>
        <v>0</v>
      </c>
      <c r="K713" s="167" t="s">
        <v>297</v>
      </c>
      <c r="L713" s="34"/>
      <c r="M713" s="172" t="s">
        <v>3</v>
      </c>
      <c r="N713" s="173" t="s">
        <v>43</v>
      </c>
      <c r="O713" s="35"/>
      <c r="P713" s="174">
        <f>O713*H713</f>
        <v>0</v>
      </c>
      <c r="Q713" s="174">
        <v>0</v>
      </c>
      <c r="R713" s="174">
        <f>Q713*H713</f>
        <v>0</v>
      </c>
      <c r="S713" s="174">
        <v>0.243</v>
      </c>
      <c r="T713" s="175">
        <f>S713*H713</f>
        <v>3.3534</v>
      </c>
      <c r="AR713" s="17" t="s">
        <v>85</v>
      </c>
      <c r="AT713" s="17" t="s">
        <v>293</v>
      </c>
      <c r="AU713" s="17" t="s">
        <v>79</v>
      </c>
      <c r="AY713" s="17" t="s">
        <v>291</v>
      </c>
      <c r="BE713" s="176">
        <f>IF(N713="základní",J713,0)</f>
        <v>0</v>
      </c>
      <c r="BF713" s="176">
        <f>IF(N713="snížená",J713,0)</f>
        <v>0</v>
      </c>
      <c r="BG713" s="176">
        <f>IF(N713="zákl. přenesená",J713,0)</f>
        <v>0</v>
      </c>
      <c r="BH713" s="176">
        <f>IF(N713="sníž. přenesená",J713,0)</f>
        <v>0</v>
      </c>
      <c r="BI713" s="176">
        <f>IF(N713="nulová",J713,0)</f>
        <v>0</v>
      </c>
      <c r="BJ713" s="17" t="s">
        <v>9</v>
      </c>
      <c r="BK713" s="176">
        <f>ROUND(I713*H713,0)</f>
        <v>0</v>
      </c>
      <c r="BL713" s="17" t="s">
        <v>85</v>
      </c>
      <c r="BM713" s="17" t="s">
        <v>1046</v>
      </c>
    </row>
    <row r="714" spans="2:51" s="11" customFormat="1" ht="13.5">
      <c r="B714" s="177"/>
      <c r="D714" s="187" t="s">
        <v>299</v>
      </c>
      <c r="E714" s="196" t="s">
        <v>3</v>
      </c>
      <c r="F714" s="197" t="s">
        <v>1047</v>
      </c>
      <c r="H714" s="198">
        <v>13.8</v>
      </c>
      <c r="I714" s="182"/>
      <c r="L714" s="177"/>
      <c r="M714" s="183"/>
      <c r="N714" s="184"/>
      <c r="O714" s="184"/>
      <c r="P714" s="184"/>
      <c r="Q714" s="184"/>
      <c r="R714" s="184"/>
      <c r="S714" s="184"/>
      <c r="T714" s="185"/>
      <c r="AT714" s="179" t="s">
        <v>299</v>
      </c>
      <c r="AU714" s="179" t="s">
        <v>79</v>
      </c>
      <c r="AV714" s="11" t="s">
        <v>79</v>
      </c>
      <c r="AW714" s="11" t="s">
        <v>36</v>
      </c>
      <c r="AX714" s="11" t="s">
        <v>9</v>
      </c>
      <c r="AY714" s="179" t="s">
        <v>291</v>
      </c>
    </row>
    <row r="715" spans="2:65" s="1" customFormat="1" ht="22.5" customHeight="1">
      <c r="B715" s="164"/>
      <c r="C715" s="165" t="s">
        <v>1048</v>
      </c>
      <c r="D715" s="165" t="s">
        <v>293</v>
      </c>
      <c r="E715" s="166" t="s">
        <v>1049</v>
      </c>
      <c r="F715" s="167" t="s">
        <v>1050</v>
      </c>
      <c r="G715" s="168" t="s">
        <v>367</v>
      </c>
      <c r="H715" s="169">
        <v>4</v>
      </c>
      <c r="I715" s="170"/>
      <c r="J715" s="171">
        <f>ROUND(I715*H715,0)</f>
        <v>0</v>
      </c>
      <c r="K715" s="167" t="s">
        <v>297</v>
      </c>
      <c r="L715" s="34"/>
      <c r="M715" s="172" t="s">
        <v>3</v>
      </c>
      <c r="N715" s="173" t="s">
        <v>43</v>
      </c>
      <c r="O715" s="35"/>
      <c r="P715" s="174">
        <f>O715*H715</f>
        <v>0</v>
      </c>
      <c r="Q715" s="174">
        <v>0</v>
      </c>
      <c r="R715" s="174">
        <f>Q715*H715</f>
        <v>0</v>
      </c>
      <c r="S715" s="174">
        <v>0.008</v>
      </c>
      <c r="T715" s="175">
        <f>S715*H715</f>
        <v>0.032</v>
      </c>
      <c r="AR715" s="17" t="s">
        <v>85</v>
      </c>
      <c r="AT715" s="17" t="s">
        <v>293</v>
      </c>
      <c r="AU715" s="17" t="s">
        <v>79</v>
      </c>
      <c r="AY715" s="17" t="s">
        <v>291</v>
      </c>
      <c r="BE715" s="176">
        <f>IF(N715="základní",J715,0)</f>
        <v>0</v>
      </c>
      <c r="BF715" s="176">
        <f>IF(N715="snížená",J715,0)</f>
        <v>0</v>
      </c>
      <c r="BG715" s="176">
        <f>IF(N715="zákl. přenesená",J715,0)</f>
        <v>0</v>
      </c>
      <c r="BH715" s="176">
        <f>IF(N715="sníž. přenesená",J715,0)</f>
        <v>0</v>
      </c>
      <c r="BI715" s="176">
        <f>IF(N715="nulová",J715,0)</f>
        <v>0</v>
      </c>
      <c r="BJ715" s="17" t="s">
        <v>9</v>
      </c>
      <c r="BK715" s="176">
        <f>ROUND(I715*H715,0)</f>
        <v>0</v>
      </c>
      <c r="BL715" s="17" t="s">
        <v>85</v>
      </c>
      <c r="BM715" s="17" t="s">
        <v>1051</v>
      </c>
    </row>
    <row r="716" spans="2:51" s="11" customFormat="1" ht="13.5">
      <c r="B716" s="177"/>
      <c r="D716" s="187" t="s">
        <v>299</v>
      </c>
      <c r="E716" s="196" t="s">
        <v>3</v>
      </c>
      <c r="F716" s="197" t="s">
        <v>885</v>
      </c>
      <c r="H716" s="198">
        <v>4</v>
      </c>
      <c r="I716" s="182"/>
      <c r="L716" s="177"/>
      <c r="M716" s="183"/>
      <c r="N716" s="184"/>
      <c r="O716" s="184"/>
      <c r="P716" s="184"/>
      <c r="Q716" s="184"/>
      <c r="R716" s="184"/>
      <c r="S716" s="184"/>
      <c r="T716" s="185"/>
      <c r="AT716" s="179" t="s">
        <v>299</v>
      </c>
      <c r="AU716" s="179" t="s">
        <v>79</v>
      </c>
      <c r="AV716" s="11" t="s">
        <v>79</v>
      </c>
      <c r="AW716" s="11" t="s">
        <v>36</v>
      </c>
      <c r="AX716" s="11" t="s">
        <v>9</v>
      </c>
      <c r="AY716" s="179" t="s">
        <v>291</v>
      </c>
    </row>
    <row r="717" spans="2:65" s="1" customFormat="1" ht="22.5" customHeight="1">
      <c r="B717" s="164"/>
      <c r="C717" s="165" t="s">
        <v>1052</v>
      </c>
      <c r="D717" s="165" t="s">
        <v>293</v>
      </c>
      <c r="E717" s="166" t="s">
        <v>1053</v>
      </c>
      <c r="F717" s="167" t="s">
        <v>1054</v>
      </c>
      <c r="G717" s="168" t="s">
        <v>412</v>
      </c>
      <c r="H717" s="169">
        <v>148.6</v>
      </c>
      <c r="I717" s="170"/>
      <c r="J717" s="171">
        <f>ROUND(I717*H717,0)</f>
        <v>0</v>
      </c>
      <c r="K717" s="167" t="s">
        <v>297</v>
      </c>
      <c r="L717" s="34"/>
      <c r="M717" s="172" t="s">
        <v>3</v>
      </c>
      <c r="N717" s="173" t="s">
        <v>43</v>
      </c>
      <c r="O717" s="35"/>
      <c r="P717" s="174">
        <f>O717*H717</f>
        <v>0</v>
      </c>
      <c r="Q717" s="174">
        <v>0</v>
      </c>
      <c r="R717" s="174">
        <f>Q717*H717</f>
        <v>0</v>
      </c>
      <c r="S717" s="174">
        <v>0.068</v>
      </c>
      <c r="T717" s="175">
        <f>S717*H717</f>
        <v>10.104800000000001</v>
      </c>
      <c r="AR717" s="17" t="s">
        <v>85</v>
      </c>
      <c r="AT717" s="17" t="s">
        <v>293</v>
      </c>
      <c r="AU717" s="17" t="s">
        <v>79</v>
      </c>
      <c r="AY717" s="17" t="s">
        <v>291</v>
      </c>
      <c r="BE717" s="176">
        <f>IF(N717="základní",J717,0)</f>
        <v>0</v>
      </c>
      <c r="BF717" s="176">
        <f>IF(N717="snížená",J717,0)</f>
        <v>0</v>
      </c>
      <c r="BG717" s="176">
        <f>IF(N717="zákl. přenesená",J717,0)</f>
        <v>0</v>
      </c>
      <c r="BH717" s="176">
        <f>IF(N717="sníž. přenesená",J717,0)</f>
        <v>0</v>
      </c>
      <c r="BI717" s="176">
        <f>IF(N717="nulová",J717,0)</f>
        <v>0</v>
      </c>
      <c r="BJ717" s="17" t="s">
        <v>9</v>
      </c>
      <c r="BK717" s="176">
        <f>ROUND(I717*H717,0)</f>
        <v>0</v>
      </c>
      <c r="BL717" s="17" t="s">
        <v>85</v>
      </c>
      <c r="BM717" s="17" t="s">
        <v>1055</v>
      </c>
    </row>
    <row r="718" spans="2:51" s="11" customFormat="1" ht="13.5">
      <c r="B718" s="177"/>
      <c r="D718" s="178" t="s">
        <v>299</v>
      </c>
      <c r="E718" s="179" t="s">
        <v>3</v>
      </c>
      <c r="F718" s="180" t="s">
        <v>1056</v>
      </c>
      <c r="H718" s="181">
        <v>73.2</v>
      </c>
      <c r="I718" s="182"/>
      <c r="L718" s="177"/>
      <c r="M718" s="183"/>
      <c r="N718" s="184"/>
      <c r="O718" s="184"/>
      <c r="P718" s="184"/>
      <c r="Q718" s="184"/>
      <c r="R718" s="184"/>
      <c r="S718" s="184"/>
      <c r="T718" s="185"/>
      <c r="AT718" s="179" t="s">
        <v>299</v>
      </c>
      <c r="AU718" s="179" t="s">
        <v>79</v>
      </c>
      <c r="AV718" s="11" t="s">
        <v>79</v>
      </c>
      <c r="AW718" s="11" t="s">
        <v>36</v>
      </c>
      <c r="AX718" s="11" t="s">
        <v>72</v>
      </c>
      <c r="AY718" s="179" t="s">
        <v>291</v>
      </c>
    </row>
    <row r="719" spans="2:51" s="11" customFormat="1" ht="13.5">
      <c r="B719" s="177"/>
      <c r="D719" s="178" t="s">
        <v>299</v>
      </c>
      <c r="E719" s="179" t="s">
        <v>3</v>
      </c>
      <c r="F719" s="180" t="s">
        <v>1057</v>
      </c>
      <c r="H719" s="181">
        <v>-14.7</v>
      </c>
      <c r="I719" s="182"/>
      <c r="L719" s="177"/>
      <c r="M719" s="183"/>
      <c r="N719" s="184"/>
      <c r="O719" s="184"/>
      <c r="P719" s="184"/>
      <c r="Q719" s="184"/>
      <c r="R719" s="184"/>
      <c r="S719" s="184"/>
      <c r="T719" s="185"/>
      <c r="AT719" s="179" t="s">
        <v>299</v>
      </c>
      <c r="AU719" s="179" t="s">
        <v>79</v>
      </c>
      <c r="AV719" s="11" t="s">
        <v>79</v>
      </c>
      <c r="AW719" s="11" t="s">
        <v>36</v>
      </c>
      <c r="AX719" s="11" t="s">
        <v>72</v>
      </c>
      <c r="AY719" s="179" t="s">
        <v>291</v>
      </c>
    </row>
    <row r="720" spans="2:51" s="11" customFormat="1" ht="13.5">
      <c r="B720" s="177"/>
      <c r="D720" s="178" t="s">
        <v>299</v>
      </c>
      <c r="E720" s="179" t="s">
        <v>3</v>
      </c>
      <c r="F720" s="180" t="s">
        <v>1058</v>
      </c>
      <c r="H720" s="181">
        <v>20.8</v>
      </c>
      <c r="I720" s="182"/>
      <c r="L720" s="177"/>
      <c r="M720" s="183"/>
      <c r="N720" s="184"/>
      <c r="O720" s="184"/>
      <c r="P720" s="184"/>
      <c r="Q720" s="184"/>
      <c r="R720" s="184"/>
      <c r="S720" s="184"/>
      <c r="T720" s="185"/>
      <c r="AT720" s="179" t="s">
        <v>299</v>
      </c>
      <c r="AU720" s="179" t="s">
        <v>79</v>
      </c>
      <c r="AV720" s="11" t="s">
        <v>79</v>
      </c>
      <c r="AW720" s="11" t="s">
        <v>36</v>
      </c>
      <c r="AX720" s="11" t="s">
        <v>72</v>
      </c>
      <c r="AY720" s="179" t="s">
        <v>291</v>
      </c>
    </row>
    <row r="721" spans="2:51" s="11" customFormat="1" ht="13.5">
      <c r="B721" s="177"/>
      <c r="D721" s="178" t="s">
        <v>299</v>
      </c>
      <c r="E721" s="179" t="s">
        <v>3</v>
      </c>
      <c r="F721" s="180" t="s">
        <v>1059</v>
      </c>
      <c r="H721" s="181">
        <v>-4</v>
      </c>
      <c r="I721" s="182"/>
      <c r="L721" s="177"/>
      <c r="M721" s="183"/>
      <c r="N721" s="184"/>
      <c r="O721" s="184"/>
      <c r="P721" s="184"/>
      <c r="Q721" s="184"/>
      <c r="R721" s="184"/>
      <c r="S721" s="184"/>
      <c r="T721" s="185"/>
      <c r="AT721" s="179" t="s">
        <v>299</v>
      </c>
      <c r="AU721" s="179" t="s">
        <v>79</v>
      </c>
      <c r="AV721" s="11" t="s">
        <v>79</v>
      </c>
      <c r="AW721" s="11" t="s">
        <v>36</v>
      </c>
      <c r="AX721" s="11" t="s">
        <v>72</v>
      </c>
      <c r="AY721" s="179" t="s">
        <v>291</v>
      </c>
    </row>
    <row r="722" spans="2:51" s="12" customFormat="1" ht="13.5">
      <c r="B722" s="186"/>
      <c r="D722" s="178" t="s">
        <v>299</v>
      </c>
      <c r="E722" s="195" t="s">
        <v>3</v>
      </c>
      <c r="F722" s="199" t="s">
        <v>458</v>
      </c>
      <c r="H722" s="200">
        <v>75.3</v>
      </c>
      <c r="I722" s="191"/>
      <c r="L722" s="186"/>
      <c r="M722" s="192"/>
      <c r="N722" s="193"/>
      <c r="O722" s="193"/>
      <c r="P722" s="193"/>
      <c r="Q722" s="193"/>
      <c r="R722" s="193"/>
      <c r="S722" s="193"/>
      <c r="T722" s="194"/>
      <c r="AT722" s="195" t="s">
        <v>299</v>
      </c>
      <c r="AU722" s="195" t="s">
        <v>79</v>
      </c>
      <c r="AV722" s="12" t="s">
        <v>82</v>
      </c>
      <c r="AW722" s="12" t="s">
        <v>36</v>
      </c>
      <c r="AX722" s="12" t="s">
        <v>72</v>
      </c>
      <c r="AY722" s="195" t="s">
        <v>291</v>
      </c>
    </row>
    <row r="723" spans="2:51" s="11" customFormat="1" ht="13.5">
      <c r="B723" s="177"/>
      <c r="D723" s="178" t="s">
        <v>299</v>
      </c>
      <c r="E723" s="179" t="s">
        <v>3</v>
      </c>
      <c r="F723" s="180" t="s">
        <v>1060</v>
      </c>
      <c r="H723" s="181">
        <v>56.2</v>
      </c>
      <c r="I723" s="182"/>
      <c r="L723" s="177"/>
      <c r="M723" s="183"/>
      <c r="N723" s="184"/>
      <c r="O723" s="184"/>
      <c r="P723" s="184"/>
      <c r="Q723" s="184"/>
      <c r="R723" s="184"/>
      <c r="S723" s="184"/>
      <c r="T723" s="185"/>
      <c r="AT723" s="179" t="s">
        <v>299</v>
      </c>
      <c r="AU723" s="179" t="s">
        <v>79</v>
      </c>
      <c r="AV723" s="11" t="s">
        <v>79</v>
      </c>
      <c r="AW723" s="11" t="s">
        <v>36</v>
      </c>
      <c r="AX723" s="11" t="s">
        <v>72</v>
      </c>
      <c r="AY723" s="179" t="s">
        <v>291</v>
      </c>
    </row>
    <row r="724" spans="2:51" s="11" customFormat="1" ht="13.5">
      <c r="B724" s="177"/>
      <c r="D724" s="178" t="s">
        <v>299</v>
      </c>
      <c r="E724" s="179" t="s">
        <v>3</v>
      </c>
      <c r="F724" s="180" t="s">
        <v>1061</v>
      </c>
      <c r="H724" s="181">
        <v>-9.1</v>
      </c>
      <c r="I724" s="182"/>
      <c r="L724" s="177"/>
      <c r="M724" s="183"/>
      <c r="N724" s="184"/>
      <c r="O724" s="184"/>
      <c r="P724" s="184"/>
      <c r="Q724" s="184"/>
      <c r="R724" s="184"/>
      <c r="S724" s="184"/>
      <c r="T724" s="185"/>
      <c r="AT724" s="179" t="s">
        <v>299</v>
      </c>
      <c r="AU724" s="179" t="s">
        <v>79</v>
      </c>
      <c r="AV724" s="11" t="s">
        <v>79</v>
      </c>
      <c r="AW724" s="11" t="s">
        <v>36</v>
      </c>
      <c r="AX724" s="11" t="s">
        <v>72</v>
      </c>
      <c r="AY724" s="179" t="s">
        <v>291</v>
      </c>
    </row>
    <row r="725" spans="2:51" s="11" customFormat="1" ht="13.5">
      <c r="B725" s="177"/>
      <c r="D725" s="178" t="s">
        <v>299</v>
      </c>
      <c r="E725" s="179" t="s">
        <v>3</v>
      </c>
      <c r="F725" s="180" t="s">
        <v>1062</v>
      </c>
      <c r="H725" s="181">
        <v>28.9</v>
      </c>
      <c r="I725" s="182"/>
      <c r="L725" s="177"/>
      <c r="M725" s="183"/>
      <c r="N725" s="184"/>
      <c r="O725" s="184"/>
      <c r="P725" s="184"/>
      <c r="Q725" s="184"/>
      <c r="R725" s="184"/>
      <c r="S725" s="184"/>
      <c r="T725" s="185"/>
      <c r="AT725" s="179" t="s">
        <v>299</v>
      </c>
      <c r="AU725" s="179" t="s">
        <v>79</v>
      </c>
      <c r="AV725" s="11" t="s">
        <v>79</v>
      </c>
      <c r="AW725" s="11" t="s">
        <v>36</v>
      </c>
      <c r="AX725" s="11" t="s">
        <v>72</v>
      </c>
      <c r="AY725" s="179" t="s">
        <v>291</v>
      </c>
    </row>
    <row r="726" spans="2:51" s="11" customFormat="1" ht="13.5">
      <c r="B726" s="177"/>
      <c r="D726" s="178" t="s">
        <v>299</v>
      </c>
      <c r="E726" s="179" t="s">
        <v>3</v>
      </c>
      <c r="F726" s="180" t="s">
        <v>1063</v>
      </c>
      <c r="H726" s="181">
        <v>-2.7</v>
      </c>
      <c r="I726" s="182"/>
      <c r="L726" s="177"/>
      <c r="M726" s="183"/>
      <c r="N726" s="184"/>
      <c r="O726" s="184"/>
      <c r="P726" s="184"/>
      <c r="Q726" s="184"/>
      <c r="R726" s="184"/>
      <c r="S726" s="184"/>
      <c r="T726" s="185"/>
      <c r="AT726" s="179" t="s">
        <v>299</v>
      </c>
      <c r="AU726" s="179" t="s">
        <v>79</v>
      </c>
      <c r="AV726" s="11" t="s">
        <v>79</v>
      </c>
      <c r="AW726" s="11" t="s">
        <v>36</v>
      </c>
      <c r="AX726" s="11" t="s">
        <v>72</v>
      </c>
      <c r="AY726" s="179" t="s">
        <v>291</v>
      </c>
    </row>
    <row r="727" spans="2:51" s="12" customFormat="1" ht="13.5">
      <c r="B727" s="186"/>
      <c r="D727" s="178" t="s">
        <v>299</v>
      </c>
      <c r="E727" s="195" t="s">
        <v>3</v>
      </c>
      <c r="F727" s="199" t="s">
        <v>460</v>
      </c>
      <c r="H727" s="200">
        <v>73.3</v>
      </c>
      <c r="I727" s="191"/>
      <c r="L727" s="186"/>
      <c r="M727" s="192"/>
      <c r="N727" s="193"/>
      <c r="O727" s="193"/>
      <c r="P727" s="193"/>
      <c r="Q727" s="193"/>
      <c r="R727" s="193"/>
      <c r="S727" s="193"/>
      <c r="T727" s="194"/>
      <c r="AT727" s="195" t="s">
        <v>299</v>
      </c>
      <c r="AU727" s="195" t="s">
        <v>79</v>
      </c>
      <c r="AV727" s="12" t="s">
        <v>82</v>
      </c>
      <c r="AW727" s="12" t="s">
        <v>36</v>
      </c>
      <c r="AX727" s="12" t="s">
        <v>72</v>
      </c>
      <c r="AY727" s="195" t="s">
        <v>291</v>
      </c>
    </row>
    <row r="728" spans="2:51" s="13" customFormat="1" ht="13.5">
      <c r="B728" s="201"/>
      <c r="D728" s="187" t="s">
        <v>299</v>
      </c>
      <c r="E728" s="202" t="s">
        <v>3</v>
      </c>
      <c r="F728" s="203" t="s">
        <v>353</v>
      </c>
      <c r="H728" s="204">
        <v>148.6</v>
      </c>
      <c r="I728" s="205"/>
      <c r="L728" s="201"/>
      <c r="M728" s="206"/>
      <c r="N728" s="207"/>
      <c r="O728" s="207"/>
      <c r="P728" s="207"/>
      <c r="Q728" s="207"/>
      <c r="R728" s="207"/>
      <c r="S728" s="207"/>
      <c r="T728" s="208"/>
      <c r="AT728" s="209" t="s">
        <v>299</v>
      </c>
      <c r="AU728" s="209" t="s">
        <v>79</v>
      </c>
      <c r="AV728" s="13" t="s">
        <v>85</v>
      </c>
      <c r="AW728" s="13" t="s">
        <v>36</v>
      </c>
      <c r="AX728" s="13" t="s">
        <v>9</v>
      </c>
      <c r="AY728" s="209" t="s">
        <v>291</v>
      </c>
    </row>
    <row r="729" spans="2:65" s="1" customFormat="1" ht="22.5" customHeight="1">
      <c r="B729" s="164"/>
      <c r="C729" s="165" t="s">
        <v>1064</v>
      </c>
      <c r="D729" s="165" t="s">
        <v>293</v>
      </c>
      <c r="E729" s="166" t="s">
        <v>1065</v>
      </c>
      <c r="F729" s="167" t="s">
        <v>1066</v>
      </c>
      <c r="G729" s="168" t="s">
        <v>412</v>
      </c>
      <c r="H729" s="169">
        <v>13.675</v>
      </c>
      <c r="I729" s="170"/>
      <c r="J729" s="171">
        <f>ROUND(I729*H729,0)</f>
        <v>0</v>
      </c>
      <c r="K729" s="167" t="s">
        <v>297</v>
      </c>
      <c r="L729" s="34"/>
      <c r="M729" s="172" t="s">
        <v>3</v>
      </c>
      <c r="N729" s="173" t="s">
        <v>43</v>
      </c>
      <c r="O729" s="35"/>
      <c r="P729" s="174">
        <f>O729*H729</f>
        <v>0</v>
      </c>
      <c r="Q729" s="174">
        <v>0</v>
      </c>
      <c r="R729" s="174">
        <f>Q729*H729</f>
        <v>0</v>
      </c>
      <c r="S729" s="174">
        <v>0.089</v>
      </c>
      <c r="T729" s="175">
        <f>S729*H729</f>
        <v>1.217075</v>
      </c>
      <c r="AR729" s="17" t="s">
        <v>85</v>
      </c>
      <c r="AT729" s="17" t="s">
        <v>293</v>
      </c>
      <c r="AU729" s="17" t="s">
        <v>79</v>
      </c>
      <c r="AY729" s="17" t="s">
        <v>291</v>
      </c>
      <c r="BE729" s="176">
        <f>IF(N729="základní",J729,0)</f>
        <v>0</v>
      </c>
      <c r="BF729" s="176">
        <f>IF(N729="snížená",J729,0)</f>
        <v>0</v>
      </c>
      <c r="BG729" s="176">
        <f>IF(N729="zákl. přenesená",J729,0)</f>
        <v>0</v>
      </c>
      <c r="BH729" s="176">
        <f>IF(N729="sníž. přenesená",J729,0)</f>
        <v>0</v>
      </c>
      <c r="BI729" s="176">
        <f>IF(N729="nulová",J729,0)</f>
        <v>0</v>
      </c>
      <c r="BJ729" s="17" t="s">
        <v>9</v>
      </c>
      <c r="BK729" s="176">
        <f>ROUND(I729*H729,0)</f>
        <v>0</v>
      </c>
      <c r="BL729" s="17" t="s">
        <v>85</v>
      </c>
      <c r="BM729" s="17" t="s">
        <v>1067</v>
      </c>
    </row>
    <row r="730" spans="2:51" s="11" customFormat="1" ht="13.5">
      <c r="B730" s="177"/>
      <c r="D730" s="178" t="s">
        <v>299</v>
      </c>
      <c r="E730" s="179" t="s">
        <v>3</v>
      </c>
      <c r="F730" s="180" t="s">
        <v>657</v>
      </c>
      <c r="H730" s="181">
        <v>27.3</v>
      </c>
      <c r="I730" s="182"/>
      <c r="L730" s="177"/>
      <c r="M730" s="183"/>
      <c r="N730" s="184"/>
      <c r="O730" s="184"/>
      <c r="P730" s="184"/>
      <c r="Q730" s="184"/>
      <c r="R730" s="184"/>
      <c r="S730" s="184"/>
      <c r="T730" s="185"/>
      <c r="AT730" s="179" t="s">
        <v>299</v>
      </c>
      <c r="AU730" s="179" t="s">
        <v>79</v>
      </c>
      <c r="AV730" s="11" t="s">
        <v>79</v>
      </c>
      <c r="AW730" s="11" t="s">
        <v>36</v>
      </c>
      <c r="AX730" s="11" t="s">
        <v>72</v>
      </c>
      <c r="AY730" s="179" t="s">
        <v>291</v>
      </c>
    </row>
    <row r="731" spans="2:51" s="11" customFormat="1" ht="13.5">
      <c r="B731" s="177"/>
      <c r="D731" s="178" t="s">
        <v>299</v>
      </c>
      <c r="E731" s="179" t="s">
        <v>3</v>
      </c>
      <c r="F731" s="180" t="s">
        <v>658</v>
      </c>
      <c r="H731" s="181">
        <v>-13.625</v>
      </c>
      <c r="I731" s="182"/>
      <c r="L731" s="177"/>
      <c r="M731" s="183"/>
      <c r="N731" s="184"/>
      <c r="O731" s="184"/>
      <c r="P731" s="184"/>
      <c r="Q731" s="184"/>
      <c r="R731" s="184"/>
      <c r="S731" s="184"/>
      <c r="T731" s="185"/>
      <c r="AT731" s="179" t="s">
        <v>299</v>
      </c>
      <c r="AU731" s="179" t="s">
        <v>79</v>
      </c>
      <c r="AV731" s="11" t="s">
        <v>79</v>
      </c>
      <c r="AW731" s="11" t="s">
        <v>36</v>
      </c>
      <c r="AX731" s="11" t="s">
        <v>72</v>
      </c>
      <c r="AY731" s="179" t="s">
        <v>291</v>
      </c>
    </row>
    <row r="732" spans="2:51" s="12" customFormat="1" ht="13.5">
      <c r="B732" s="186"/>
      <c r="D732" s="178" t="s">
        <v>299</v>
      </c>
      <c r="E732" s="195" t="s">
        <v>3</v>
      </c>
      <c r="F732" s="199" t="s">
        <v>301</v>
      </c>
      <c r="H732" s="200">
        <v>13.675</v>
      </c>
      <c r="I732" s="191"/>
      <c r="L732" s="186"/>
      <c r="M732" s="192"/>
      <c r="N732" s="193"/>
      <c r="O732" s="193"/>
      <c r="P732" s="193"/>
      <c r="Q732" s="193"/>
      <c r="R732" s="193"/>
      <c r="S732" s="193"/>
      <c r="T732" s="194"/>
      <c r="AT732" s="195" t="s">
        <v>299</v>
      </c>
      <c r="AU732" s="195" t="s">
        <v>79</v>
      </c>
      <c r="AV732" s="12" t="s">
        <v>82</v>
      </c>
      <c r="AW732" s="12" t="s">
        <v>36</v>
      </c>
      <c r="AX732" s="12" t="s">
        <v>9</v>
      </c>
      <c r="AY732" s="195" t="s">
        <v>291</v>
      </c>
    </row>
    <row r="733" spans="2:63" s="10" customFormat="1" ht="29.85" customHeight="1">
      <c r="B733" s="150"/>
      <c r="D733" s="161" t="s">
        <v>71</v>
      </c>
      <c r="E733" s="162" t="s">
        <v>1068</v>
      </c>
      <c r="F733" s="162" t="s">
        <v>1069</v>
      </c>
      <c r="I733" s="153"/>
      <c r="J733" s="163">
        <f>BK733</f>
        <v>0</v>
      </c>
      <c r="L733" s="150"/>
      <c r="M733" s="155"/>
      <c r="N733" s="156"/>
      <c r="O733" s="156"/>
      <c r="P733" s="157">
        <f>SUM(P734:P742)</f>
        <v>0</v>
      </c>
      <c r="Q733" s="156"/>
      <c r="R733" s="157">
        <f>SUM(R734:R742)</f>
        <v>0</v>
      </c>
      <c r="S733" s="156"/>
      <c r="T733" s="158">
        <f>SUM(T734:T742)</f>
        <v>0</v>
      </c>
      <c r="AR733" s="151" t="s">
        <v>9</v>
      </c>
      <c r="AT733" s="159" t="s">
        <v>71</v>
      </c>
      <c r="AU733" s="159" t="s">
        <v>9</v>
      </c>
      <c r="AY733" s="151" t="s">
        <v>291</v>
      </c>
      <c r="BK733" s="160">
        <f>SUM(BK734:BK742)</f>
        <v>0</v>
      </c>
    </row>
    <row r="734" spans="2:65" s="1" customFormat="1" ht="31.5" customHeight="1">
      <c r="B734" s="164"/>
      <c r="C734" s="165" t="s">
        <v>1070</v>
      </c>
      <c r="D734" s="165" t="s">
        <v>293</v>
      </c>
      <c r="E734" s="166" t="s">
        <v>1071</v>
      </c>
      <c r="F734" s="167" t="s">
        <v>1072</v>
      </c>
      <c r="G734" s="168" t="s">
        <v>822</v>
      </c>
      <c r="H734" s="169">
        <v>255.319</v>
      </c>
      <c r="I734" s="170"/>
      <c r="J734" s="171">
        <f>ROUND(I734*H734,0)</f>
        <v>0</v>
      </c>
      <c r="K734" s="167" t="s">
        <v>297</v>
      </c>
      <c r="L734" s="34"/>
      <c r="M734" s="172" t="s">
        <v>3</v>
      </c>
      <c r="N734" s="173" t="s">
        <v>43</v>
      </c>
      <c r="O734" s="35"/>
      <c r="P734" s="174">
        <f>O734*H734</f>
        <v>0</v>
      </c>
      <c r="Q734" s="174">
        <v>0</v>
      </c>
      <c r="R734" s="174">
        <f>Q734*H734</f>
        <v>0</v>
      </c>
      <c r="S734" s="174">
        <v>0</v>
      </c>
      <c r="T734" s="175">
        <f>S734*H734</f>
        <v>0</v>
      </c>
      <c r="AR734" s="17" t="s">
        <v>85</v>
      </c>
      <c r="AT734" s="17" t="s">
        <v>293</v>
      </c>
      <c r="AU734" s="17" t="s">
        <v>79</v>
      </c>
      <c r="AY734" s="17" t="s">
        <v>291</v>
      </c>
      <c r="BE734" s="176">
        <f>IF(N734="základní",J734,0)</f>
        <v>0</v>
      </c>
      <c r="BF734" s="176">
        <f>IF(N734="snížená",J734,0)</f>
        <v>0</v>
      </c>
      <c r="BG734" s="176">
        <f>IF(N734="zákl. přenesená",J734,0)</f>
        <v>0</v>
      </c>
      <c r="BH734" s="176">
        <f>IF(N734="sníž. přenesená",J734,0)</f>
        <v>0</v>
      </c>
      <c r="BI734" s="176">
        <f>IF(N734="nulová",J734,0)</f>
        <v>0</v>
      </c>
      <c r="BJ734" s="17" t="s">
        <v>9</v>
      </c>
      <c r="BK734" s="176">
        <f>ROUND(I734*H734,0)</f>
        <v>0</v>
      </c>
      <c r="BL734" s="17" t="s">
        <v>85</v>
      </c>
      <c r="BM734" s="17" t="s">
        <v>1073</v>
      </c>
    </row>
    <row r="735" spans="2:65" s="1" customFormat="1" ht="22.5" customHeight="1">
      <c r="B735" s="164"/>
      <c r="C735" s="165" t="s">
        <v>1074</v>
      </c>
      <c r="D735" s="165" t="s">
        <v>293</v>
      </c>
      <c r="E735" s="166" t="s">
        <v>1075</v>
      </c>
      <c r="F735" s="167" t="s">
        <v>1076</v>
      </c>
      <c r="G735" s="168" t="s">
        <v>822</v>
      </c>
      <c r="H735" s="169">
        <v>255.319</v>
      </c>
      <c r="I735" s="170"/>
      <c r="J735" s="171">
        <f>ROUND(I735*H735,0)</f>
        <v>0</v>
      </c>
      <c r="K735" s="167" t="s">
        <v>297</v>
      </c>
      <c r="L735" s="34"/>
      <c r="M735" s="172" t="s">
        <v>3</v>
      </c>
      <c r="N735" s="173" t="s">
        <v>43</v>
      </c>
      <c r="O735" s="35"/>
      <c r="P735" s="174">
        <f>O735*H735</f>
        <v>0</v>
      </c>
      <c r="Q735" s="174">
        <v>0</v>
      </c>
      <c r="R735" s="174">
        <f>Q735*H735</f>
        <v>0</v>
      </c>
      <c r="S735" s="174">
        <v>0</v>
      </c>
      <c r="T735" s="175">
        <f>S735*H735</f>
        <v>0</v>
      </c>
      <c r="AR735" s="17" t="s">
        <v>85</v>
      </c>
      <c r="AT735" s="17" t="s">
        <v>293</v>
      </c>
      <c r="AU735" s="17" t="s">
        <v>79</v>
      </c>
      <c r="AY735" s="17" t="s">
        <v>291</v>
      </c>
      <c r="BE735" s="176">
        <f>IF(N735="základní",J735,0)</f>
        <v>0</v>
      </c>
      <c r="BF735" s="176">
        <f>IF(N735="snížená",J735,0)</f>
        <v>0</v>
      </c>
      <c r="BG735" s="176">
        <f>IF(N735="zákl. přenesená",J735,0)</f>
        <v>0</v>
      </c>
      <c r="BH735" s="176">
        <f>IF(N735="sníž. přenesená",J735,0)</f>
        <v>0</v>
      </c>
      <c r="BI735" s="176">
        <f>IF(N735="nulová",J735,0)</f>
        <v>0</v>
      </c>
      <c r="BJ735" s="17" t="s">
        <v>9</v>
      </c>
      <c r="BK735" s="176">
        <f>ROUND(I735*H735,0)</f>
        <v>0</v>
      </c>
      <c r="BL735" s="17" t="s">
        <v>85</v>
      </c>
      <c r="BM735" s="17" t="s">
        <v>1077</v>
      </c>
    </row>
    <row r="736" spans="2:65" s="1" customFormat="1" ht="22.5" customHeight="1">
      <c r="B736" s="164"/>
      <c r="C736" s="165" t="s">
        <v>1078</v>
      </c>
      <c r="D736" s="165" t="s">
        <v>293</v>
      </c>
      <c r="E736" s="166" t="s">
        <v>1079</v>
      </c>
      <c r="F736" s="167" t="s">
        <v>1080</v>
      </c>
      <c r="G736" s="168" t="s">
        <v>822</v>
      </c>
      <c r="H736" s="169">
        <v>5106.38</v>
      </c>
      <c r="I736" s="170"/>
      <c r="J736" s="171">
        <f>ROUND(I736*H736,0)</f>
        <v>0</v>
      </c>
      <c r="K736" s="167" t="s">
        <v>297</v>
      </c>
      <c r="L736" s="34"/>
      <c r="M736" s="172" t="s">
        <v>3</v>
      </c>
      <c r="N736" s="173" t="s">
        <v>43</v>
      </c>
      <c r="O736" s="35"/>
      <c r="P736" s="174">
        <f>O736*H736</f>
        <v>0</v>
      </c>
      <c r="Q736" s="174">
        <v>0</v>
      </c>
      <c r="R736" s="174">
        <f>Q736*H736</f>
        <v>0</v>
      </c>
      <c r="S736" s="174">
        <v>0</v>
      </c>
      <c r="T736" s="175">
        <f>S736*H736</f>
        <v>0</v>
      </c>
      <c r="AR736" s="17" t="s">
        <v>85</v>
      </c>
      <c r="AT736" s="17" t="s">
        <v>293</v>
      </c>
      <c r="AU736" s="17" t="s">
        <v>79</v>
      </c>
      <c r="AY736" s="17" t="s">
        <v>291</v>
      </c>
      <c r="BE736" s="176">
        <f>IF(N736="základní",J736,0)</f>
        <v>0</v>
      </c>
      <c r="BF736" s="176">
        <f>IF(N736="snížená",J736,0)</f>
        <v>0</v>
      </c>
      <c r="BG736" s="176">
        <f>IF(N736="zákl. přenesená",J736,0)</f>
        <v>0</v>
      </c>
      <c r="BH736" s="176">
        <f>IF(N736="sníž. přenesená",J736,0)</f>
        <v>0</v>
      </c>
      <c r="BI736" s="176">
        <f>IF(N736="nulová",J736,0)</f>
        <v>0</v>
      </c>
      <c r="BJ736" s="17" t="s">
        <v>9</v>
      </c>
      <c r="BK736" s="176">
        <f>ROUND(I736*H736,0)</f>
        <v>0</v>
      </c>
      <c r="BL736" s="17" t="s">
        <v>85</v>
      </c>
      <c r="BM736" s="17" t="s">
        <v>1081</v>
      </c>
    </row>
    <row r="737" spans="2:51" s="11" customFormat="1" ht="13.5">
      <c r="B737" s="177"/>
      <c r="D737" s="187" t="s">
        <v>299</v>
      </c>
      <c r="F737" s="197" t="s">
        <v>1082</v>
      </c>
      <c r="H737" s="198">
        <v>5106.38</v>
      </c>
      <c r="I737" s="182"/>
      <c r="L737" s="177"/>
      <c r="M737" s="183"/>
      <c r="N737" s="184"/>
      <c r="O737" s="184"/>
      <c r="P737" s="184"/>
      <c r="Q737" s="184"/>
      <c r="R737" s="184"/>
      <c r="S737" s="184"/>
      <c r="T737" s="185"/>
      <c r="AT737" s="179" t="s">
        <v>299</v>
      </c>
      <c r="AU737" s="179" t="s">
        <v>79</v>
      </c>
      <c r="AV737" s="11" t="s">
        <v>79</v>
      </c>
      <c r="AW737" s="11" t="s">
        <v>4</v>
      </c>
      <c r="AX737" s="11" t="s">
        <v>9</v>
      </c>
      <c r="AY737" s="179" t="s">
        <v>291</v>
      </c>
    </row>
    <row r="738" spans="2:65" s="1" customFormat="1" ht="22.5" customHeight="1">
      <c r="B738" s="164"/>
      <c r="C738" s="165" t="s">
        <v>1083</v>
      </c>
      <c r="D738" s="165" t="s">
        <v>293</v>
      </c>
      <c r="E738" s="166" t="s">
        <v>1084</v>
      </c>
      <c r="F738" s="167" t="s">
        <v>1085</v>
      </c>
      <c r="G738" s="168" t="s">
        <v>822</v>
      </c>
      <c r="H738" s="169">
        <v>99.345</v>
      </c>
      <c r="I738" s="170"/>
      <c r="J738" s="171">
        <f>ROUND(I738*H738,0)</f>
        <v>0</v>
      </c>
      <c r="K738" s="167" t="s">
        <v>297</v>
      </c>
      <c r="L738" s="34"/>
      <c r="M738" s="172" t="s">
        <v>3</v>
      </c>
      <c r="N738" s="173" t="s">
        <v>43</v>
      </c>
      <c r="O738" s="35"/>
      <c r="P738" s="174">
        <f>O738*H738</f>
        <v>0</v>
      </c>
      <c r="Q738" s="174">
        <v>0</v>
      </c>
      <c r="R738" s="174">
        <f>Q738*H738</f>
        <v>0</v>
      </c>
      <c r="S738" s="174">
        <v>0</v>
      </c>
      <c r="T738" s="175">
        <f>S738*H738</f>
        <v>0</v>
      </c>
      <c r="AR738" s="17" t="s">
        <v>85</v>
      </c>
      <c r="AT738" s="17" t="s">
        <v>293</v>
      </c>
      <c r="AU738" s="17" t="s">
        <v>79</v>
      </c>
      <c r="AY738" s="17" t="s">
        <v>291</v>
      </c>
      <c r="BE738" s="176">
        <f>IF(N738="základní",J738,0)</f>
        <v>0</v>
      </c>
      <c r="BF738" s="176">
        <f>IF(N738="snížená",J738,0)</f>
        <v>0</v>
      </c>
      <c r="BG738" s="176">
        <f>IF(N738="zákl. přenesená",J738,0)</f>
        <v>0</v>
      </c>
      <c r="BH738" s="176">
        <f>IF(N738="sníž. přenesená",J738,0)</f>
        <v>0</v>
      </c>
      <c r="BI738" s="176">
        <f>IF(N738="nulová",J738,0)</f>
        <v>0</v>
      </c>
      <c r="BJ738" s="17" t="s">
        <v>9</v>
      </c>
      <c r="BK738" s="176">
        <f>ROUND(I738*H738,0)</f>
        <v>0</v>
      </c>
      <c r="BL738" s="17" t="s">
        <v>85</v>
      </c>
      <c r="BM738" s="17" t="s">
        <v>1086</v>
      </c>
    </row>
    <row r="739" spans="2:65" s="1" customFormat="1" ht="22.5" customHeight="1">
      <c r="B739" s="164"/>
      <c r="C739" s="165" t="s">
        <v>1087</v>
      </c>
      <c r="D739" s="165" t="s">
        <v>293</v>
      </c>
      <c r="E739" s="166" t="s">
        <v>1088</v>
      </c>
      <c r="F739" s="167" t="s">
        <v>1089</v>
      </c>
      <c r="G739" s="168" t="s">
        <v>822</v>
      </c>
      <c r="H739" s="169">
        <v>132.965</v>
      </c>
      <c r="I739" s="170"/>
      <c r="J739" s="171">
        <f>ROUND(I739*H739,0)</f>
        <v>0</v>
      </c>
      <c r="K739" s="167" t="s">
        <v>297</v>
      </c>
      <c r="L739" s="34"/>
      <c r="M739" s="172" t="s">
        <v>3</v>
      </c>
      <c r="N739" s="173" t="s">
        <v>43</v>
      </c>
      <c r="O739" s="35"/>
      <c r="P739" s="174">
        <f>O739*H739</f>
        <v>0</v>
      </c>
      <c r="Q739" s="174">
        <v>0</v>
      </c>
      <c r="R739" s="174">
        <f>Q739*H739</f>
        <v>0</v>
      </c>
      <c r="S739" s="174">
        <v>0</v>
      </c>
      <c r="T739" s="175">
        <f>S739*H739</f>
        <v>0</v>
      </c>
      <c r="AR739" s="17" t="s">
        <v>85</v>
      </c>
      <c r="AT739" s="17" t="s">
        <v>293</v>
      </c>
      <c r="AU739" s="17" t="s">
        <v>79</v>
      </c>
      <c r="AY739" s="17" t="s">
        <v>291</v>
      </c>
      <c r="BE739" s="176">
        <f>IF(N739="základní",J739,0)</f>
        <v>0</v>
      </c>
      <c r="BF739" s="176">
        <f>IF(N739="snížená",J739,0)</f>
        <v>0</v>
      </c>
      <c r="BG739" s="176">
        <f>IF(N739="zákl. přenesená",J739,0)</f>
        <v>0</v>
      </c>
      <c r="BH739" s="176">
        <f>IF(N739="sníž. přenesená",J739,0)</f>
        <v>0</v>
      </c>
      <c r="BI739" s="176">
        <f>IF(N739="nulová",J739,0)</f>
        <v>0</v>
      </c>
      <c r="BJ739" s="17" t="s">
        <v>9</v>
      </c>
      <c r="BK739" s="176">
        <f>ROUND(I739*H739,0)</f>
        <v>0</v>
      </c>
      <c r="BL739" s="17" t="s">
        <v>85</v>
      </c>
      <c r="BM739" s="17" t="s">
        <v>1090</v>
      </c>
    </row>
    <row r="740" spans="2:65" s="1" customFormat="1" ht="22.5" customHeight="1">
      <c r="B740" s="164"/>
      <c r="C740" s="165" t="s">
        <v>1091</v>
      </c>
      <c r="D740" s="165" t="s">
        <v>293</v>
      </c>
      <c r="E740" s="166" t="s">
        <v>1092</v>
      </c>
      <c r="F740" s="167" t="s">
        <v>1093</v>
      </c>
      <c r="G740" s="168" t="s">
        <v>822</v>
      </c>
      <c r="H740" s="169">
        <v>0.832</v>
      </c>
      <c r="I740" s="170"/>
      <c r="J740" s="171">
        <f>ROUND(I740*H740,0)</f>
        <v>0</v>
      </c>
      <c r="K740" s="167" t="s">
        <v>3</v>
      </c>
      <c r="L740" s="34"/>
      <c r="M740" s="172" t="s">
        <v>3</v>
      </c>
      <c r="N740" s="173" t="s">
        <v>43</v>
      </c>
      <c r="O740" s="35"/>
      <c r="P740" s="174">
        <f>O740*H740</f>
        <v>0</v>
      </c>
      <c r="Q740" s="174">
        <v>0</v>
      </c>
      <c r="R740" s="174">
        <f>Q740*H740</f>
        <v>0</v>
      </c>
      <c r="S740" s="174">
        <v>0</v>
      </c>
      <c r="T740" s="175">
        <f>S740*H740</f>
        <v>0</v>
      </c>
      <c r="AR740" s="17" t="s">
        <v>85</v>
      </c>
      <c r="AT740" s="17" t="s">
        <v>293</v>
      </c>
      <c r="AU740" s="17" t="s">
        <v>79</v>
      </c>
      <c r="AY740" s="17" t="s">
        <v>291</v>
      </c>
      <c r="BE740" s="176">
        <f>IF(N740="základní",J740,0)</f>
        <v>0</v>
      </c>
      <c r="BF740" s="176">
        <f>IF(N740="snížená",J740,0)</f>
        <v>0</v>
      </c>
      <c r="BG740" s="176">
        <f>IF(N740="zákl. přenesená",J740,0)</f>
        <v>0</v>
      </c>
      <c r="BH740" s="176">
        <f>IF(N740="sníž. přenesená",J740,0)</f>
        <v>0</v>
      </c>
      <c r="BI740" s="176">
        <f>IF(N740="nulová",J740,0)</f>
        <v>0</v>
      </c>
      <c r="BJ740" s="17" t="s">
        <v>9</v>
      </c>
      <c r="BK740" s="176">
        <f>ROUND(I740*H740,0)</f>
        <v>0</v>
      </c>
      <c r="BL740" s="17" t="s">
        <v>85</v>
      </c>
      <c r="BM740" s="17" t="s">
        <v>1094</v>
      </c>
    </row>
    <row r="741" spans="2:65" s="1" customFormat="1" ht="22.5" customHeight="1">
      <c r="B741" s="164"/>
      <c r="C741" s="165" t="s">
        <v>1095</v>
      </c>
      <c r="D741" s="165" t="s">
        <v>293</v>
      </c>
      <c r="E741" s="166" t="s">
        <v>1096</v>
      </c>
      <c r="F741" s="167" t="s">
        <v>1097</v>
      </c>
      <c r="G741" s="168" t="s">
        <v>822</v>
      </c>
      <c r="H741" s="169">
        <v>19.046</v>
      </c>
      <c r="I741" s="170"/>
      <c r="J741" s="171">
        <f>ROUND(I741*H741,0)</f>
        <v>0</v>
      </c>
      <c r="K741" s="167" t="s">
        <v>297</v>
      </c>
      <c r="L741" s="34"/>
      <c r="M741" s="172" t="s">
        <v>3</v>
      </c>
      <c r="N741" s="173" t="s">
        <v>43</v>
      </c>
      <c r="O741" s="35"/>
      <c r="P741" s="174">
        <f>O741*H741</f>
        <v>0</v>
      </c>
      <c r="Q741" s="174">
        <v>0</v>
      </c>
      <c r="R741" s="174">
        <f>Q741*H741</f>
        <v>0</v>
      </c>
      <c r="S741" s="174">
        <v>0</v>
      </c>
      <c r="T741" s="175">
        <f>S741*H741</f>
        <v>0</v>
      </c>
      <c r="AR741" s="17" t="s">
        <v>85</v>
      </c>
      <c r="AT741" s="17" t="s">
        <v>293</v>
      </c>
      <c r="AU741" s="17" t="s">
        <v>79</v>
      </c>
      <c r="AY741" s="17" t="s">
        <v>291</v>
      </c>
      <c r="BE741" s="176">
        <f>IF(N741="základní",J741,0)</f>
        <v>0</v>
      </c>
      <c r="BF741" s="176">
        <f>IF(N741="snížená",J741,0)</f>
        <v>0</v>
      </c>
      <c r="BG741" s="176">
        <f>IF(N741="zákl. přenesená",J741,0)</f>
        <v>0</v>
      </c>
      <c r="BH741" s="176">
        <f>IF(N741="sníž. přenesená",J741,0)</f>
        <v>0</v>
      </c>
      <c r="BI741" s="176">
        <f>IF(N741="nulová",J741,0)</f>
        <v>0</v>
      </c>
      <c r="BJ741" s="17" t="s">
        <v>9</v>
      </c>
      <c r="BK741" s="176">
        <f>ROUND(I741*H741,0)</f>
        <v>0</v>
      </c>
      <c r="BL741" s="17" t="s">
        <v>85</v>
      </c>
      <c r="BM741" s="17" t="s">
        <v>1098</v>
      </c>
    </row>
    <row r="742" spans="2:65" s="1" customFormat="1" ht="22.5" customHeight="1">
      <c r="B742" s="164"/>
      <c r="C742" s="165" t="s">
        <v>1099</v>
      </c>
      <c r="D742" s="165" t="s">
        <v>293</v>
      </c>
      <c r="E742" s="166" t="s">
        <v>1100</v>
      </c>
      <c r="F742" s="167" t="s">
        <v>1101</v>
      </c>
      <c r="G742" s="168" t="s">
        <v>822</v>
      </c>
      <c r="H742" s="169">
        <v>3.131</v>
      </c>
      <c r="I742" s="170"/>
      <c r="J742" s="171">
        <f>ROUND(I742*H742,0)</f>
        <v>0</v>
      </c>
      <c r="K742" s="167" t="s">
        <v>297</v>
      </c>
      <c r="L742" s="34"/>
      <c r="M742" s="172" t="s">
        <v>3</v>
      </c>
      <c r="N742" s="173" t="s">
        <v>43</v>
      </c>
      <c r="O742" s="35"/>
      <c r="P742" s="174">
        <f>O742*H742</f>
        <v>0</v>
      </c>
      <c r="Q742" s="174">
        <v>0</v>
      </c>
      <c r="R742" s="174">
        <f>Q742*H742</f>
        <v>0</v>
      </c>
      <c r="S742" s="174">
        <v>0</v>
      </c>
      <c r="T742" s="175">
        <f>S742*H742</f>
        <v>0</v>
      </c>
      <c r="AR742" s="17" t="s">
        <v>85</v>
      </c>
      <c r="AT742" s="17" t="s">
        <v>293</v>
      </c>
      <c r="AU742" s="17" t="s">
        <v>79</v>
      </c>
      <c r="AY742" s="17" t="s">
        <v>291</v>
      </c>
      <c r="BE742" s="176">
        <f>IF(N742="základní",J742,0)</f>
        <v>0</v>
      </c>
      <c r="BF742" s="176">
        <f>IF(N742="snížená",J742,0)</f>
        <v>0</v>
      </c>
      <c r="BG742" s="176">
        <f>IF(N742="zákl. přenesená",J742,0)</f>
        <v>0</v>
      </c>
      <c r="BH742" s="176">
        <f>IF(N742="sníž. přenesená",J742,0)</f>
        <v>0</v>
      </c>
      <c r="BI742" s="176">
        <f>IF(N742="nulová",J742,0)</f>
        <v>0</v>
      </c>
      <c r="BJ742" s="17" t="s">
        <v>9</v>
      </c>
      <c r="BK742" s="176">
        <f>ROUND(I742*H742,0)</f>
        <v>0</v>
      </c>
      <c r="BL742" s="17" t="s">
        <v>85</v>
      </c>
      <c r="BM742" s="17" t="s">
        <v>1102</v>
      </c>
    </row>
    <row r="743" spans="2:63" s="10" customFormat="1" ht="29.85" customHeight="1">
      <c r="B743" s="150"/>
      <c r="D743" s="161" t="s">
        <v>71</v>
      </c>
      <c r="E743" s="162" t="s">
        <v>1103</v>
      </c>
      <c r="F743" s="162" t="s">
        <v>1104</v>
      </c>
      <c r="I743" s="153"/>
      <c r="J743" s="163">
        <f>BK743</f>
        <v>0</v>
      </c>
      <c r="L743" s="150"/>
      <c r="M743" s="155"/>
      <c r="N743" s="156"/>
      <c r="O743" s="156"/>
      <c r="P743" s="157">
        <f>P744</f>
        <v>0</v>
      </c>
      <c r="Q743" s="156"/>
      <c r="R743" s="157">
        <f>R744</f>
        <v>0</v>
      </c>
      <c r="S743" s="156"/>
      <c r="T743" s="158">
        <f>T744</f>
        <v>0</v>
      </c>
      <c r="AR743" s="151" t="s">
        <v>9</v>
      </c>
      <c r="AT743" s="159" t="s">
        <v>71</v>
      </c>
      <c r="AU743" s="159" t="s">
        <v>9</v>
      </c>
      <c r="AY743" s="151" t="s">
        <v>291</v>
      </c>
      <c r="BK743" s="160">
        <f>BK744</f>
        <v>0</v>
      </c>
    </row>
    <row r="744" spans="2:65" s="1" customFormat="1" ht="22.5" customHeight="1">
      <c r="B744" s="164"/>
      <c r="C744" s="165" t="s">
        <v>1105</v>
      </c>
      <c r="D744" s="165" t="s">
        <v>293</v>
      </c>
      <c r="E744" s="166" t="s">
        <v>1106</v>
      </c>
      <c r="F744" s="167" t="s">
        <v>1107</v>
      </c>
      <c r="G744" s="168" t="s">
        <v>822</v>
      </c>
      <c r="H744" s="169">
        <v>242.122</v>
      </c>
      <c r="I744" s="170"/>
      <c r="J744" s="171">
        <f>ROUND(I744*H744,0)</f>
        <v>0</v>
      </c>
      <c r="K744" s="167" t="s">
        <v>297</v>
      </c>
      <c r="L744" s="34"/>
      <c r="M744" s="172" t="s">
        <v>3</v>
      </c>
      <c r="N744" s="173" t="s">
        <v>43</v>
      </c>
      <c r="O744" s="35"/>
      <c r="P744" s="174">
        <f>O744*H744</f>
        <v>0</v>
      </c>
      <c r="Q744" s="174">
        <v>0</v>
      </c>
      <c r="R744" s="174">
        <f>Q744*H744</f>
        <v>0</v>
      </c>
      <c r="S744" s="174">
        <v>0</v>
      </c>
      <c r="T744" s="175">
        <f>S744*H744</f>
        <v>0</v>
      </c>
      <c r="AR744" s="17" t="s">
        <v>85</v>
      </c>
      <c r="AT744" s="17" t="s">
        <v>293</v>
      </c>
      <c r="AU744" s="17" t="s">
        <v>79</v>
      </c>
      <c r="AY744" s="17" t="s">
        <v>291</v>
      </c>
      <c r="BE744" s="176">
        <f>IF(N744="základní",J744,0)</f>
        <v>0</v>
      </c>
      <c r="BF744" s="176">
        <f>IF(N744="snížená",J744,0)</f>
        <v>0</v>
      </c>
      <c r="BG744" s="176">
        <f>IF(N744="zákl. přenesená",J744,0)</f>
        <v>0</v>
      </c>
      <c r="BH744" s="176">
        <f>IF(N744="sníž. přenesená",J744,0)</f>
        <v>0</v>
      </c>
      <c r="BI744" s="176">
        <f>IF(N744="nulová",J744,0)</f>
        <v>0</v>
      </c>
      <c r="BJ744" s="17" t="s">
        <v>9</v>
      </c>
      <c r="BK744" s="176">
        <f>ROUND(I744*H744,0)</f>
        <v>0</v>
      </c>
      <c r="BL744" s="17" t="s">
        <v>85</v>
      </c>
      <c r="BM744" s="17" t="s">
        <v>1108</v>
      </c>
    </row>
    <row r="745" spans="2:63" s="10" customFormat="1" ht="37.35" customHeight="1">
      <c r="B745" s="150"/>
      <c r="D745" s="151" t="s">
        <v>71</v>
      </c>
      <c r="E745" s="152" t="s">
        <v>1109</v>
      </c>
      <c r="F745" s="152" t="s">
        <v>1110</v>
      </c>
      <c r="I745" s="153"/>
      <c r="J745" s="154">
        <f>BK745</f>
        <v>0</v>
      </c>
      <c r="L745" s="150"/>
      <c r="M745" s="155"/>
      <c r="N745" s="156"/>
      <c r="O745" s="156"/>
      <c r="P745" s="157">
        <f>P746+P807+P862+P864+P866+P914+P989+P1057+P1073+P1277+P1282+P1320+P1323+P1366+P1449+P1457+P1471+P1495</f>
        <v>0</v>
      </c>
      <c r="Q745" s="156"/>
      <c r="R745" s="157">
        <f>R746+R807+R862+R864+R866+R914+R989+R1057+R1073+R1277+R1282+R1320+R1323+R1366+R1449+R1457+R1471+R1495</f>
        <v>91.83961705605421</v>
      </c>
      <c r="S745" s="156"/>
      <c r="T745" s="158">
        <f>T746+T807+T862+T864+T866+T914+T989+T1057+T1073+T1277+T1282+T1320+T1323+T1366+T1449+T1457+T1471+T1495</f>
        <v>14.6514015</v>
      </c>
      <c r="AR745" s="151" t="s">
        <v>79</v>
      </c>
      <c r="AT745" s="159" t="s">
        <v>71</v>
      </c>
      <c r="AU745" s="159" t="s">
        <v>72</v>
      </c>
      <c r="AY745" s="151" t="s">
        <v>291</v>
      </c>
      <c r="BK745" s="160">
        <f>BK746+BK807+BK862+BK864+BK866+BK914+BK989+BK1057+BK1073+BK1277+BK1282+BK1320+BK1323+BK1366+BK1449+BK1457+BK1471+BK1495</f>
        <v>0</v>
      </c>
    </row>
    <row r="746" spans="2:63" s="10" customFormat="1" ht="19.9" customHeight="1">
      <c r="B746" s="150"/>
      <c r="D746" s="161" t="s">
        <v>71</v>
      </c>
      <c r="E746" s="162" t="s">
        <v>1111</v>
      </c>
      <c r="F746" s="162" t="s">
        <v>1112</v>
      </c>
      <c r="I746" s="153"/>
      <c r="J746" s="163">
        <f>BK746</f>
        <v>0</v>
      </c>
      <c r="L746" s="150"/>
      <c r="M746" s="155"/>
      <c r="N746" s="156"/>
      <c r="O746" s="156"/>
      <c r="P746" s="157">
        <f>SUM(P747:P806)</f>
        <v>0</v>
      </c>
      <c r="Q746" s="156"/>
      <c r="R746" s="157">
        <f>SUM(R747:R806)</f>
        <v>2.29076342275</v>
      </c>
      <c r="S746" s="156"/>
      <c r="T746" s="158">
        <f>SUM(T747:T806)</f>
        <v>0</v>
      </c>
      <c r="AR746" s="151" t="s">
        <v>79</v>
      </c>
      <c r="AT746" s="159" t="s">
        <v>71</v>
      </c>
      <c r="AU746" s="159" t="s">
        <v>9</v>
      </c>
      <c r="AY746" s="151" t="s">
        <v>291</v>
      </c>
      <c r="BK746" s="160">
        <f>SUM(BK747:BK806)</f>
        <v>0</v>
      </c>
    </row>
    <row r="747" spans="2:65" s="1" customFormat="1" ht="22.5" customHeight="1">
      <c r="B747" s="164"/>
      <c r="C747" s="165" t="s">
        <v>1113</v>
      </c>
      <c r="D747" s="165" t="s">
        <v>293</v>
      </c>
      <c r="E747" s="166" t="s">
        <v>1114</v>
      </c>
      <c r="F747" s="167" t="s">
        <v>1115</v>
      </c>
      <c r="G747" s="168" t="s">
        <v>412</v>
      </c>
      <c r="H747" s="169">
        <v>140.63</v>
      </c>
      <c r="I747" s="170"/>
      <c r="J747" s="171">
        <f>ROUND(I747*H747,0)</f>
        <v>0</v>
      </c>
      <c r="K747" s="167" t="s">
        <v>297</v>
      </c>
      <c r="L747" s="34"/>
      <c r="M747" s="172" t="s">
        <v>3</v>
      </c>
      <c r="N747" s="173" t="s">
        <v>43</v>
      </c>
      <c r="O747" s="35"/>
      <c r="P747" s="174">
        <f>O747*H747</f>
        <v>0</v>
      </c>
      <c r="Q747" s="174">
        <v>0</v>
      </c>
      <c r="R747" s="174">
        <f>Q747*H747</f>
        <v>0</v>
      </c>
      <c r="S747" s="174">
        <v>0</v>
      </c>
      <c r="T747" s="175">
        <f>S747*H747</f>
        <v>0</v>
      </c>
      <c r="AR747" s="17" t="s">
        <v>369</v>
      </c>
      <c r="AT747" s="17" t="s">
        <v>293</v>
      </c>
      <c r="AU747" s="17" t="s">
        <v>79</v>
      </c>
      <c r="AY747" s="17" t="s">
        <v>291</v>
      </c>
      <c r="BE747" s="176">
        <f>IF(N747="základní",J747,0)</f>
        <v>0</v>
      </c>
      <c r="BF747" s="176">
        <f>IF(N747="snížená",J747,0)</f>
        <v>0</v>
      </c>
      <c r="BG747" s="176">
        <f>IF(N747="zákl. přenesená",J747,0)</f>
        <v>0</v>
      </c>
      <c r="BH747" s="176">
        <f>IF(N747="sníž. přenesená",J747,0)</f>
        <v>0</v>
      </c>
      <c r="BI747" s="176">
        <f>IF(N747="nulová",J747,0)</f>
        <v>0</v>
      </c>
      <c r="BJ747" s="17" t="s">
        <v>9</v>
      </c>
      <c r="BK747" s="176">
        <f>ROUND(I747*H747,0)</f>
        <v>0</v>
      </c>
      <c r="BL747" s="17" t="s">
        <v>369</v>
      </c>
      <c r="BM747" s="17" t="s">
        <v>1116</v>
      </c>
    </row>
    <row r="748" spans="2:51" s="11" customFormat="1" ht="13.5">
      <c r="B748" s="177"/>
      <c r="D748" s="187" t="s">
        <v>299</v>
      </c>
      <c r="E748" s="196" t="s">
        <v>3</v>
      </c>
      <c r="F748" s="197" t="s">
        <v>101</v>
      </c>
      <c r="H748" s="198">
        <v>140.63</v>
      </c>
      <c r="I748" s="182"/>
      <c r="L748" s="177"/>
      <c r="M748" s="183"/>
      <c r="N748" s="184"/>
      <c r="O748" s="184"/>
      <c r="P748" s="184"/>
      <c r="Q748" s="184"/>
      <c r="R748" s="184"/>
      <c r="S748" s="184"/>
      <c r="T748" s="185"/>
      <c r="AT748" s="179" t="s">
        <v>299</v>
      </c>
      <c r="AU748" s="179" t="s">
        <v>79</v>
      </c>
      <c r="AV748" s="11" t="s">
        <v>79</v>
      </c>
      <c r="AW748" s="11" t="s">
        <v>36</v>
      </c>
      <c r="AX748" s="11" t="s">
        <v>9</v>
      </c>
      <c r="AY748" s="179" t="s">
        <v>291</v>
      </c>
    </row>
    <row r="749" spans="2:65" s="1" customFormat="1" ht="22.5" customHeight="1">
      <c r="B749" s="164"/>
      <c r="C749" s="165" t="s">
        <v>1117</v>
      </c>
      <c r="D749" s="165" t="s">
        <v>293</v>
      </c>
      <c r="E749" s="166" t="s">
        <v>1118</v>
      </c>
      <c r="F749" s="167" t="s">
        <v>1119</v>
      </c>
      <c r="G749" s="168" t="s">
        <v>412</v>
      </c>
      <c r="H749" s="169">
        <v>166.517</v>
      </c>
      <c r="I749" s="170"/>
      <c r="J749" s="171">
        <f>ROUND(I749*H749,0)</f>
        <v>0</v>
      </c>
      <c r="K749" s="167" t="s">
        <v>297</v>
      </c>
      <c r="L749" s="34"/>
      <c r="M749" s="172" t="s">
        <v>3</v>
      </c>
      <c r="N749" s="173" t="s">
        <v>43</v>
      </c>
      <c r="O749" s="35"/>
      <c r="P749" s="174">
        <f>O749*H749</f>
        <v>0</v>
      </c>
      <c r="Q749" s="174">
        <v>0</v>
      </c>
      <c r="R749" s="174">
        <f>Q749*H749</f>
        <v>0</v>
      </c>
      <c r="S749" s="174">
        <v>0</v>
      </c>
      <c r="T749" s="175">
        <f>S749*H749</f>
        <v>0</v>
      </c>
      <c r="AR749" s="17" t="s">
        <v>369</v>
      </c>
      <c r="AT749" s="17" t="s">
        <v>293</v>
      </c>
      <c r="AU749" s="17" t="s">
        <v>79</v>
      </c>
      <c r="AY749" s="17" t="s">
        <v>291</v>
      </c>
      <c r="BE749" s="176">
        <f>IF(N749="základní",J749,0)</f>
        <v>0</v>
      </c>
      <c r="BF749" s="176">
        <f>IF(N749="snížená",J749,0)</f>
        <v>0</v>
      </c>
      <c r="BG749" s="176">
        <f>IF(N749="zákl. přenesená",J749,0)</f>
        <v>0</v>
      </c>
      <c r="BH749" s="176">
        <f>IF(N749="sníž. přenesená",J749,0)</f>
        <v>0</v>
      </c>
      <c r="BI749" s="176">
        <f>IF(N749="nulová",J749,0)</f>
        <v>0</v>
      </c>
      <c r="BJ749" s="17" t="s">
        <v>9</v>
      </c>
      <c r="BK749" s="176">
        <f>ROUND(I749*H749,0)</f>
        <v>0</v>
      </c>
      <c r="BL749" s="17" t="s">
        <v>369</v>
      </c>
      <c r="BM749" s="17" t="s">
        <v>1120</v>
      </c>
    </row>
    <row r="750" spans="2:51" s="11" customFormat="1" ht="13.5">
      <c r="B750" s="177"/>
      <c r="D750" s="178" t="s">
        <v>299</v>
      </c>
      <c r="E750" s="179" t="s">
        <v>3</v>
      </c>
      <c r="F750" s="180" t="s">
        <v>104</v>
      </c>
      <c r="H750" s="181">
        <v>67.711</v>
      </c>
      <c r="I750" s="182"/>
      <c r="L750" s="177"/>
      <c r="M750" s="183"/>
      <c r="N750" s="184"/>
      <c r="O750" s="184"/>
      <c r="P750" s="184"/>
      <c r="Q750" s="184"/>
      <c r="R750" s="184"/>
      <c r="S750" s="184"/>
      <c r="T750" s="185"/>
      <c r="AT750" s="179" t="s">
        <v>299</v>
      </c>
      <c r="AU750" s="179" t="s">
        <v>79</v>
      </c>
      <c r="AV750" s="11" t="s">
        <v>79</v>
      </c>
      <c r="AW750" s="11" t="s">
        <v>36</v>
      </c>
      <c r="AX750" s="11" t="s">
        <v>72</v>
      </c>
      <c r="AY750" s="179" t="s">
        <v>291</v>
      </c>
    </row>
    <row r="751" spans="2:51" s="11" customFormat="1" ht="13.5">
      <c r="B751" s="177"/>
      <c r="D751" s="178" t="s">
        <v>299</v>
      </c>
      <c r="E751" s="179" t="s">
        <v>3</v>
      </c>
      <c r="F751" s="180" t="s">
        <v>116</v>
      </c>
      <c r="H751" s="181">
        <v>98.806</v>
      </c>
      <c r="I751" s="182"/>
      <c r="L751" s="177"/>
      <c r="M751" s="183"/>
      <c r="N751" s="184"/>
      <c r="O751" s="184"/>
      <c r="P751" s="184"/>
      <c r="Q751" s="184"/>
      <c r="R751" s="184"/>
      <c r="S751" s="184"/>
      <c r="T751" s="185"/>
      <c r="AT751" s="179" t="s">
        <v>299</v>
      </c>
      <c r="AU751" s="179" t="s">
        <v>79</v>
      </c>
      <c r="AV751" s="11" t="s">
        <v>79</v>
      </c>
      <c r="AW751" s="11" t="s">
        <v>36</v>
      </c>
      <c r="AX751" s="11" t="s">
        <v>72</v>
      </c>
      <c r="AY751" s="179" t="s">
        <v>291</v>
      </c>
    </row>
    <row r="752" spans="2:51" s="12" customFormat="1" ht="13.5">
      <c r="B752" s="186"/>
      <c r="D752" s="187" t="s">
        <v>299</v>
      </c>
      <c r="E752" s="188" t="s">
        <v>3</v>
      </c>
      <c r="F752" s="189" t="s">
        <v>301</v>
      </c>
      <c r="H752" s="190">
        <v>166.517</v>
      </c>
      <c r="I752" s="191"/>
      <c r="L752" s="186"/>
      <c r="M752" s="192"/>
      <c r="N752" s="193"/>
      <c r="O752" s="193"/>
      <c r="P752" s="193"/>
      <c r="Q752" s="193"/>
      <c r="R752" s="193"/>
      <c r="S752" s="193"/>
      <c r="T752" s="194"/>
      <c r="AT752" s="195" t="s">
        <v>299</v>
      </c>
      <c r="AU752" s="195" t="s">
        <v>79</v>
      </c>
      <c r="AV752" s="12" t="s">
        <v>82</v>
      </c>
      <c r="AW752" s="12" t="s">
        <v>36</v>
      </c>
      <c r="AX752" s="12" t="s">
        <v>9</v>
      </c>
      <c r="AY752" s="195" t="s">
        <v>291</v>
      </c>
    </row>
    <row r="753" spans="2:65" s="1" customFormat="1" ht="22.5" customHeight="1">
      <c r="B753" s="164"/>
      <c r="C753" s="210" t="s">
        <v>1121</v>
      </c>
      <c r="D753" s="210" t="s">
        <v>379</v>
      </c>
      <c r="E753" s="211" t="s">
        <v>1122</v>
      </c>
      <c r="F753" s="212" t="s">
        <v>1123</v>
      </c>
      <c r="G753" s="213" t="s">
        <v>822</v>
      </c>
      <c r="H753" s="214">
        <v>0.101</v>
      </c>
      <c r="I753" s="215"/>
      <c r="J753" s="216">
        <f>ROUND(I753*H753,0)</f>
        <v>0</v>
      </c>
      <c r="K753" s="212" t="s">
        <v>297</v>
      </c>
      <c r="L753" s="217"/>
      <c r="M753" s="218" t="s">
        <v>3</v>
      </c>
      <c r="N753" s="219" t="s">
        <v>43</v>
      </c>
      <c r="O753" s="35"/>
      <c r="P753" s="174">
        <f>O753*H753</f>
        <v>0</v>
      </c>
      <c r="Q753" s="174">
        <v>1</v>
      </c>
      <c r="R753" s="174">
        <f>Q753*H753</f>
        <v>0.101</v>
      </c>
      <c r="S753" s="174">
        <v>0</v>
      </c>
      <c r="T753" s="175">
        <f>S753*H753</f>
        <v>0</v>
      </c>
      <c r="AR753" s="17" t="s">
        <v>467</v>
      </c>
      <c r="AT753" s="17" t="s">
        <v>379</v>
      </c>
      <c r="AU753" s="17" t="s">
        <v>79</v>
      </c>
      <c r="AY753" s="17" t="s">
        <v>291</v>
      </c>
      <c r="BE753" s="176">
        <f>IF(N753="základní",J753,0)</f>
        <v>0</v>
      </c>
      <c r="BF753" s="176">
        <f>IF(N753="snížená",J753,0)</f>
        <v>0</v>
      </c>
      <c r="BG753" s="176">
        <f>IF(N753="zákl. přenesená",J753,0)</f>
        <v>0</v>
      </c>
      <c r="BH753" s="176">
        <f>IF(N753="sníž. přenesená",J753,0)</f>
        <v>0</v>
      </c>
      <c r="BI753" s="176">
        <f>IF(N753="nulová",J753,0)</f>
        <v>0</v>
      </c>
      <c r="BJ753" s="17" t="s">
        <v>9</v>
      </c>
      <c r="BK753" s="176">
        <f>ROUND(I753*H753,0)</f>
        <v>0</v>
      </c>
      <c r="BL753" s="17" t="s">
        <v>369</v>
      </c>
      <c r="BM753" s="17" t="s">
        <v>1124</v>
      </c>
    </row>
    <row r="754" spans="2:51" s="11" customFormat="1" ht="13.5">
      <c r="B754" s="177"/>
      <c r="D754" s="178" t="s">
        <v>299</v>
      </c>
      <c r="E754" s="179" t="s">
        <v>3</v>
      </c>
      <c r="F754" s="180" t="s">
        <v>1125</v>
      </c>
      <c r="H754" s="181">
        <v>0.042</v>
      </c>
      <c r="I754" s="182"/>
      <c r="L754" s="177"/>
      <c r="M754" s="183"/>
      <c r="N754" s="184"/>
      <c r="O754" s="184"/>
      <c r="P754" s="184"/>
      <c r="Q754" s="184"/>
      <c r="R754" s="184"/>
      <c r="S754" s="184"/>
      <c r="T754" s="185"/>
      <c r="AT754" s="179" t="s">
        <v>299</v>
      </c>
      <c r="AU754" s="179" t="s">
        <v>79</v>
      </c>
      <c r="AV754" s="11" t="s">
        <v>79</v>
      </c>
      <c r="AW754" s="11" t="s">
        <v>36</v>
      </c>
      <c r="AX754" s="11" t="s">
        <v>72</v>
      </c>
      <c r="AY754" s="179" t="s">
        <v>291</v>
      </c>
    </row>
    <row r="755" spans="2:51" s="11" customFormat="1" ht="13.5">
      <c r="B755" s="177"/>
      <c r="D755" s="178" t="s">
        <v>299</v>
      </c>
      <c r="E755" s="179" t="s">
        <v>3</v>
      </c>
      <c r="F755" s="180" t="s">
        <v>1126</v>
      </c>
      <c r="H755" s="181">
        <v>0.024</v>
      </c>
      <c r="I755" s="182"/>
      <c r="L755" s="177"/>
      <c r="M755" s="183"/>
      <c r="N755" s="184"/>
      <c r="O755" s="184"/>
      <c r="P755" s="184"/>
      <c r="Q755" s="184"/>
      <c r="R755" s="184"/>
      <c r="S755" s="184"/>
      <c r="T755" s="185"/>
      <c r="AT755" s="179" t="s">
        <v>299</v>
      </c>
      <c r="AU755" s="179" t="s">
        <v>79</v>
      </c>
      <c r="AV755" s="11" t="s">
        <v>79</v>
      </c>
      <c r="AW755" s="11" t="s">
        <v>36</v>
      </c>
      <c r="AX755" s="11" t="s">
        <v>72</v>
      </c>
      <c r="AY755" s="179" t="s">
        <v>291</v>
      </c>
    </row>
    <row r="756" spans="2:51" s="11" customFormat="1" ht="13.5">
      <c r="B756" s="177"/>
      <c r="D756" s="178" t="s">
        <v>299</v>
      </c>
      <c r="E756" s="179" t="s">
        <v>3</v>
      </c>
      <c r="F756" s="180" t="s">
        <v>1127</v>
      </c>
      <c r="H756" s="181">
        <v>0.035</v>
      </c>
      <c r="I756" s="182"/>
      <c r="L756" s="177"/>
      <c r="M756" s="183"/>
      <c r="N756" s="184"/>
      <c r="O756" s="184"/>
      <c r="P756" s="184"/>
      <c r="Q756" s="184"/>
      <c r="R756" s="184"/>
      <c r="S756" s="184"/>
      <c r="T756" s="185"/>
      <c r="AT756" s="179" t="s">
        <v>299</v>
      </c>
      <c r="AU756" s="179" t="s">
        <v>79</v>
      </c>
      <c r="AV756" s="11" t="s">
        <v>79</v>
      </c>
      <c r="AW756" s="11" t="s">
        <v>36</v>
      </c>
      <c r="AX756" s="11" t="s">
        <v>72</v>
      </c>
      <c r="AY756" s="179" t="s">
        <v>291</v>
      </c>
    </row>
    <row r="757" spans="2:51" s="12" customFormat="1" ht="13.5">
      <c r="B757" s="186"/>
      <c r="D757" s="187" t="s">
        <v>299</v>
      </c>
      <c r="E757" s="188" t="s">
        <v>3</v>
      </c>
      <c r="F757" s="189" t="s">
        <v>301</v>
      </c>
      <c r="H757" s="190">
        <v>0.101</v>
      </c>
      <c r="I757" s="191"/>
      <c r="L757" s="186"/>
      <c r="M757" s="192"/>
      <c r="N757" s="193"/>
      <c r="O757" s="193"/>
      <c r="P757" s="193"/>
      <c r="Q757" s="193"/>
      <c r="R757" s="193"/>
      <c r="S757" s="193"/>
      <c r="T757" s="194"/>
      <c r="AT757" s="195" t="s">
        <v>299</v>
      </c>
      <c r="AU757" s="195" t="s">
        <v>79</v>
      </c>
      <c r="AV757" s="12" t="s">
        <v>82</v>
      </c>
      <c r="AW757" s="12" t="s">
        <v>36</v>
      </c>
      <c r="AX757" s="12" t="s">
        <v>9</v>
      </c>
      <c r="AY757" s="195" t="s">
        <v>291</v>
      </c>
    </row>
    <row r="758" spans="2:65" s="1" customFormat="1" ht="22.5" customHeight="1">
      <c r="B758" s="164"/>
      <c r="C758" s="165" t="s">
        <v>1128</v>
      </c>
      <c r="D758" s="165" t="s">
        <v>293</v>
      </c>
      <c r="E758" s="166" t="s">
        <v>1129</v>
      </c>
      <c r="F758" s="167" t="s">
        <v>1130</v>
      </c>
      <c r="G758" s="168" t="s">
        <v>412</v>
      </c>
      <c r="H758" s="169">
        <v>52.93</v>
      </c>
      <c r="I758" s="170"/>
      <c r="J758" s="171">
        <f>ROUND(I758*H758,0)</f>
        <v>0</v>
      </c>
      <c r="K758" s="167" t="s">
        <v>3</v>
      </c>
      <c r="L758" s="34"/>
      <c r="M758" s="172" t="s">
        <v>3</v>
      </c>
      <c r="N758" s="173" t="s">
        <v>43</v>
      </c>
      <c r="O758" s="35"/>
      <c r="P758" s="174">
        <f>O758*H758</f>
        <v>0</v>
      </c>
      <c r="Q758" s="174">
        <v>0.0015</v>
      </c>
      <c r="R758" s="174">
        <f>Q758*H758</f>
        <v>0.07939500000000001</v>
      </c>
      <c r="S758" s="174">
        <v>0</v>
      </c>
      <c r="T758" s="175">
        <f>S758*H758</f>
        <v>0</v>
      </c>
      <c r="AR758" s="17" t="s">
        <v>369</v>
      </c>
      <c r="AT758" s="17" t="s">
        <v>293</v>
      </c>
      <c r="AU758" s="17" t="s">
        <v>79</v>
      </c>
      <c r="AY758" s="17" t="s">
        <v>291</v>
      </c>
      <c r="BE758" s="176">
        <f>IF(N758="základní",J758,0)</f>
        <v>0</v>
      </c>
      <c r="BF758" s="176">
        <f>IF(N758="snížená",J758,0)</f>
        <v>0</v>
      </c>
      <c r="BG758" s="176">
        <f>IF(N758="zákl. přenesená",J758,0)</f>
        <v>0</v>
      </c>
      <c r="BH758" s="176">
        <f>IF(N758="sníž. přenesená",J758,0)</f>
        <v>0</v>
      </c>
      <c r="BI758" s="176">
        <f>IF(N758="nulová",J758,0)</f>
        <v>0</v>
      </c>
      <c r="BJ758" s="17" t="s">
        <v>9</v>
      </c>
      <c r="BK758" s="176">
        <f>ROUND(I758*H758,0)</f>
        <v>0</v>
      </c>
      <c r="BL758" s="17" t="s">
        <v>369</v>
      </c>
      <c r="BM758" s="17" t="s">
        <v>1131</v>
      </c>
    </row>
    <row r="759" spans="2:51" s="11" customFormat="1" ht="13.5">
      <c r="B759" s="177"/>
      <c r="D759" s="187" t="s">
        <v>299</v>
      </c>
      <c r="E759" s="196" t="s">
        <v>3</v>
      </c>
      <c r="F759" s="197" t="s">
        <v>205</v>
      </c>
      <c r="H759" s="198">
        <v>52.93</v>
      </c>
      <c r="I759" s="182"/>
      <c r="L759" s="177"/>
      <c r="M759" s="183"/>
      <c r="N759" s="184"/>
      <c r="O759" s="184"/>
      <c r="P759" s="184"/>
      <c r="Q759" s="184"/>
      <c r="R759" s="184"/>
      <c r="S759" s="184"/>
      <c r="T759" s="185"/>
      <c r="AT759" s="179" t="s">
        <v>299</v>
      </c>
      <c r="AU759" s="179" t="s">
        <v>79</v>
      </c>
      <c r="AV759" s="11" t="s">
        <v>79</v>
      </c>
      <c r="AW759" s="11" t="s">
        <v>36</v>
      </c>
      <c r="AX759" s="11" t="s">
        <v>9</v>
      </c>
      <c r="AY759" s="179" t="s">
        <v>291</v>
      </c>
    </row>
    <row r="760" spans="2:65" s="1" customFormat="1" ht="22.5" customHeight="1">
      <c r="B760" s="164"/>
      <c r="C760" s="165" t="s">
        <v>1132</v>
      </c>
      <c r="D760" s="165" t="s">
        <v>293</v>
      </c>
      <c r="E760" s="166" t="s">
        <v>1133</v>
      </c>
      <c r="F760" s="167" t="s">
        <v>1134</v>
      </c>
      <c r="G760" s="168" t="s">
        <v>412</v>
      </c>
      <c r="H760" s="169">
        <v>202.906</v>
      </c>
      <c r="I760" s="170"/>
      <c r="J760" s="171">
        <f>ROUND(I760*H760,0)</f>
        <v>0</v>
      </c>
      <c r="K760" s="167" t="s">
        <v>3</v>
      </c>
      <c r="L760" s="34"/>
      <c r="M760" s="172" t="s">
        <v>3</v>
      </c>
      <c r="N760" s="173" t="s">
        <v>43</v>
      </c>
      <c r="O760" s="35"/>
      <c r="P760" s="174">
        <f>O760*H760</f>
        <v>0</v>
      </c>
      <c r="Q760" s="174">
        <v>0.0015</v>
      </c>
      <c r="R760" s="174">
        <f>Q760*H760</f>
        <v>0.304359</v>
      </c>
      <c r="S760" s="174">
        <v>0</v>
      </c>
      <c r="T760" s="175">
        <f>S760*H760</f>
        <v>0</v>
      </c>
      <c r="AR760" s="17" t="s">
        <v>369</v>
      </c>
      <c r="AT760" s="17" t="s">
        <v>293</v>
      </c>
      <c r="AU760" s="17" t="s">
        <v>79</v>
      </c>
      <c r="AY760" s="17" t="s">
        <v>291</v>
      </c>
      <c r="BE760" s="176">
        <f>IF(N760="základní",J760,0)</f>
        <v>0</v>
      </c>
      <c r="BF760" s="176">
        <f>IF(N760="snížená",J760,0)</f>
        <v>0</v>
      </c>
      <c r="BG760" s="176">
        <f>IF(N760="zákl. přenesená",J760,0)</f>
        <v>0</v>
      </c>
      <c r="BH760" s="176">
        <f>IF(N760="sníž. přenesená",J760,0)</f>
        <v>0</v>
      </c>
      <c r="BI760" s="176">
        <f>IF(N760="nulová",J760,0)</f>
        <v>0</v>
      </c>
      <c r="BJ760" s="17" t="s">
        <v>9</v>
      </c>
      <c r="BK760" s="176">
        <f>ROUND(I760*H760,0)</f>
        <v>0</v>
      </c>
      <c r="BL760" s="17" t="s">
        <v>369</v>
      </c>
      <c r="BM760" s="17" t="s">
        <v>1135</v>
      </c>
    </row>
    <row r="761" spans="2:51" s="11" customFormat="1" ht="13.5">
      <c r="B761" s="177"/>
      <c r="D761" s="178" t="s">
        <v>299</v>
      </c>
      <c r="E761" s="179" t="s">
        <v>3</v>
      </c>
      <c r="F761" s="180" t="s">
        <v>1136</v>
      </c>
      <c r="H761" s="181">
        <v>18.96</v>
      </c>
      <c r="I761" s="182"/>
      <c r="L761" s="177"/>
      <c r="M761" s="183"/>
      <c r="N761" s="184"/>
      <c r="O761" s="184"/>
      <c r="P761" s="184"/>
      <c r="Q761" s="184"/>
      <c r="R761" s="184"/>
      <c r="S761" s="184"/>
      <c r="T761" s="185"/>
      <c r="AT761" s="179" t="s">
        <v>299</v>
      </c>
      <c r="AU761" s="179" t="s">
        <v>79</v>
      </c>
      <c r="AV761" s="11" t="s">
        <v>79</v>
      </c>
      <c r="AW761" s="11" t="s">
        <v>36</v>
      </c>
      <c r="AX761" s="11" t="s">
        <v>72</v>
      </c>
      <c r="AY761" s="179" t="s">
        <v>291</v>
      </c>
    </row>
    <row r="762" spans="2:51" s="11" customFormat="1" ht="13.5">
      <c r="B762" s="177"/>
      <c r="D762" s="178" t="s">
        <v>299</v>
      </c>
      <c r="E762" s="179" t="s">
        <v>3</v>
      </c>
      <c r="F762" s="180" t="s">
        <v>1137</v>
      </c>
      <c r="H762" s="181">
        <v>10.4</v>
      </c>
      <c r="I762" s="182"/>
      <c r="L762" s="177"/>
      <c r="M762" s="183"/>
      <c r="N762" s="184"/>
      <c r="O762" s="184"/>
      <c r="P762" s="184"/>
      <c r="Q762" s="184"/>
      <c r="R762" s="184"/>
      <c r="S762" s="184"/>
      <c r="T762" s="185"/>
      <c r="AT762" s="179" t="s">
        <v>299</v>
      </c>
      <c r="AU762" s="179" t="s">
        <v>79</v>
      </c>
      <c r="AV762" s="11" t="s">
        <v>79</v>
      </c>
      <c r="AW762" s="11" t="s">
        <v>36</v>
      </c>
      <c r="AX762" s="11" t="s">
        <v>72</v>
      </c>
      <c r="AY762" s="179" t="s">
        <v>291</v>
      </c>
    </row>
    <row r="763" spans="2:51" s="11" customFormat="1" ht="13.5">
      <c r="B763" s="177"/>
      <c r="D763" s="178" t="s">
        <v>299</v>
      </c>
      <c r="E763" s="179" t="s">
        <v>3</v>
      </c>
      <c r="F763" s="180" t="s">
        <v>543</v>
      </c>
      <c r="H763" s="181">
        <v>-5.516</v>
      </c>
      <c r="I763" s="182"/>
      <c r="L763" s="177"/>
      <c r="M763" s="183"/>
      <c r="N763" s="184"/>
      <c r="O763" s="184"/>
      <c r="P763" s="184"/>
      <c r="Q763" s="184"/>
      <c r="R763" s="184"/>
      <c r="S763" s="184"/>
      <c r="T763" s="185"/>
      <c r="AT763" s="179" t="s">
        <v>299</v>
      </c>
      <c r="AU763" s="179" t="s">
        <v>79</v>
      </c>
      <c r="AV763" s="11" t="s">
        <v>79</v>
      </c>
      <c r="AW763" s="11" t="s">
        <v>36</v>
      </c>
      <c r="AX763" s="11" t="s">
        <v>72</v>
      </c>
      <c r="AY763" s="179" t="s">
        <v>291</v>
      </c>
    </row>
    <row r="764" spans="2:51" s="11" customFormat="1" ht="13.5">
      <c r="B764" s="177"/>
      <c r="D764" s="178" t="s">
        <v>299</v>
      </c>
      <c r="E764" s="179" t="s">
        <v>3</v>
      </c>
      <c r="F764" s="180" t="s">
        <v>1138</v>
      </c>
      <c r="H764" s="181">
        <v>11.56</v>
      </c>
      <c r="I764" s="182"/>
      <c r="L764" s="177"/>
      <c r="M764" s="183"/>
      <c r="N764" s="184"/>
      <c r="O764" s="184"/>
      <c r="P764" s="184"/>
      <c r="Q764" s="184"/>
      <c r="R764" s="184"/>
      <c r="S764" s="184"/>
      <c r="T764" s="185"/>
      <c r="AT764" s="179" t="s">
        <v>299</v>
      </c>
      <c r="AU764" s="179" t="s">
        <v>79</v>
      </c>
      <c r="AV764" s="11" t="s">
        <v>79</v>
      </c>
      <c r="AW764" s="11" t="s">
        <v>36</v>
      </c>
      <c r="AX764" s="11" t="s">
        <v>72</v>
      </c>
      <c r="AY764" s="179" t="s">
        <v>291</v>
      </c>
    </row>
    <row r="765" spans="2:51" s="11" customFormat="1" ht="13.5">
      <c r="B765" s="177"/>
      <c r="D765" s="178" t="s">
        <v>299</v>
      </c>
      <c r="E765" s="179" t="s">
        <v>3</v>
      </c>
      <c r="F765" s="180" t="s">
        <v>546</v>
      </c>
      <c r="H765" s="181">
        <v>-1.379</v>
      </c>
      <c r="I765" s="182"/>
      <c r="L765" s="177"/>
      <c r="M765" s="183"/>
      <c r="N765" s="184"/>
      <c r="O765" s="184"/>
      <c r="P765" s="184"/>
      <c r="Q765" s="184"/>
      <c r="R765" s="184"/>
      <c r="S765" s="184"/>
      <c r="T765" s="185"/>
      <c r="AT765" s="179" t="s">
        <v>299</v>
      </c>
      <c r="AU765" s="179" t="s">
        <v>79</v>
      </c>
      <c r="AV765" s="11" t="s">
        <v>79</v>
      </c>
      <c r="AW765" s="11" t="s">
        <v>36</v>
      </c>
      <c r="AX765" s="11" t="s">
        <v>72</v>
      </c>
      <c r="AY765" s="179" t="s">
        <v>291</v>
      </c>
    </row>
    <row r="766" spans="2:51" s="11" customFormat="1" ht="13.5">
      <c r="B766" s="177"/>
      <c r="D766" s="178" t="s">
        <v>299</v>
      </c>
      <c r="E766" s="179" t="s">
        <v>3</v>
      </c>
      <c r="F766" s="180" t="s">
        <v>1139</v>
      </c>
      <c r="H766" s="181">
        <v>28.5</v>
      </c>
      <c r="I766" s="182"/>
      <c r="L766" s="177"/>
      <c r="M766" s="183"/>
      <c r="N766" s="184"/>
      <c r="O766" s="184"/>
      <c r="P766" s="184"/>
      <c r="Q766" s="184"/>
      <c r="R766" s="184"/>
      <c r="S766" s="184"/>
      <c r="T766" s="185"/>
      <c r="AT766" s="179" t="s">
        <v>299</v>
      </c>
      <c r="AU766" s="179" t="s">
        <v>79</v>
      </c>
      <c r="AV766" s="11" t="s">
        <v>79</v>
      </c>
      <c r="AW766" s="11" t="s">
        <v>36</v>
      </c>
      <c r="AX766" s="11" t="s">
        <v>72</v>
      </c>
      <c r="AY766" s="179" t="s">
        <v>291</v>
      </c>
    </row>
    <row r="767" spans="2:51" s="11" customFormat="1" ht="13.5">
      <c r="B767" s="177"/>
      <c r="D767" s="178" t="s">
        <v>299</v>
      </c>
      <c r="E767" s="179" t="s">
        <v>3</v>
      </c>
      <c r="F767" s="180" t="s">
        <v>1140</v>
      </c>
      <c r="H767" s="181">
        <v>9.9</v>
      </c>
      <c r="I767" s="182"/>
      <c r="L767" s="177"/>
      <c r="M767" s="183"/>
      <c r="N767" s="184"/>
      <c r="O767" s="184"/>
      <c r="P767" s="184"/>
      <c r="Q767" s="184"/>
      <c r="R767" s="184"/>
      <c r="S767" s="184"/>
      <c r="T767" s="185"/>
      <c r="AT767" s="179" t="s">
        <v>299</v>
      </c>
      <c r="AU767" s="179" t="s">
        <v>79</v>
      </c>
      <c r="AV767" s="11" t="s">
        <v>79</v>
      </c>
      <c r="AW767" s="11" t="s">
        <v>36</v>
      </c>
      <c r="AX767" s="11" t="s">
        <v>72</v>
      </c>
      <c r="AY767" s="179" t="s">
        <v>291</v>
      </c>
    </row>
    <row r="768" spans="2:51" s="11" customFormat="1" ht="13.5">
      <c r="B768" s="177"/>
      <c r="D768" s="178" t="s">
        <v>299</v>
      </c>
      <c r="E768" s="179" t="s">
        <v>3</v>
      </c>
      <c r="F768" s="180" t="s">
        <v>567</v>
      </c>
      <c r="H768" s="181">
        <v>-8.274</v>
      </c>
      <c r="I768" s="182"/>
      <c r="L768" s="177"/>
      <c r="M768" s="183"/>
      <c r="N768" s="184"/>
      <c r="O768" s="184"/>
      <c r="P768" s="184"/>
      <c r="Q768" s="184"/>
      <c r="R768" s="184"/>
      <c r="S768" s="184"/>
      <c r="T768" s="185"/>
      <c r="AT768" s="179" t="s">
        <v>299</v>
      </c>
      <c r="AU768" s="179" t="s">
        <v>79</v>
      </c>
      <c r="AV768" s="11" t="s">
        <v>79</v>
      </c>
      <c r="AW768" s="11" t="s">
        <v>36</v>
      </c>
      <c r="AX768" s="11" t="s">
        <v>72</v>
      </c>
      <c r="AY768" s="179" t="s">
        <v>291</v>
      </c>
    </row>
    <row r="769" spans="2:51" s="11" customFormat="1" ht="13.5">
      <c r="B769" s="177"/>
      <c r="D769" s="178" t="s">
        <v>299</v>
      </c>
      <c r="E769" s="179" t="s">
        <v>3</v>
      </c>
      <c r="F769" s="180" t="s">
        <v>1141</v>
      </c>
      <c r="H769" s="181">
        <v>13.7</v>
      </c>
      <c r="I769" s="182"/>
      <c r="L769" s="177"/>
      <c r="M769" s="183"/>
      <c r="N769" s="184"/>
      <c r="O769" s="184"/>
      <c r="P769" s="184"/>
      <c r="Q769" s="184"/>
      <c r="R769" s="184"/>
      <c r="S769" s="184"/>
      <c r="T769" s="185"/>
      <c r="AT769" s="179" t="s">
        <v>299</v>
      </c>
      <c r="AU769" s="179" t="s">
        <v>79</v>
      </c>
      <c r="AV769" s="11" t="s">
        <v>79</v>
      </c>
      <c r="AW769" s="11" t="s">
        <v>36</v>
      </c>
      <c r="AX769" s="11" t="s">
        <v>72</v>
      </c>
      <c r="AY769" s="179" t="s">
        <v>291</v>
      </c>
    </row>
    <row r="770" spans="2:51" s="11" customFormat="1" ht="13.5">
      <c r="B770" s="177"/>
      <c r="D770" s="178" t="s">
        <v>299</v>
      </c>
      <c r="E770" s="179" t="s">
        <v>3</v>
      </c>
      <c r="F770" s="180" t="s">
        <v>546</v>
      </c>
      <c r="H770" s="181">
        <v>-1.379</v>
      </c>
      <c r="I770" s="182"/>
      <c r="L770" s="177"/>
      <c r="M770" s="183"/>
      <c r="N770" s="184"/>
      <c r="O770" s="184"/>
      <c r="P770" s="184"/>
      <c r="Q770" s="184"/>
      <c r="R770" s="184"/>
      <c r="S770" s="184"/>
      <c r="T770" s="185"/>
      <c r="AT770" s="179" t="s">
        <v>299</v>
      </c>
      <c r="AU770" s="179" t="s">
        <v>79</v>
      </c>
      <c r="AV770" s="11" t="s">
        <v>79</v>
      </c>
      <c r="AW770" s="11" t="s">
        <v>36</v>
      </c>
      <c r="AX770" s="11" t="s">
        <v>72</v>
      </c>
      <c r="AY770" s="179" t="s">
        <v>291</v>
      </c>
    </row>
    <row r="771" spans="2:51" s="12" customFormat="1" ht="13.5">
      <c r="B771" s="186"/>
      <c r="D771" s="178" t="s">
        <v>299</v>
      </c>
      <c r="E771" s="195" t="s">
        <v>3</v>
      </c>
      <c r="F771" s="199" t="s">
        <v>569</v>
      </c>
      <c r="H771" s="200">
        <v>76.472</v>
      </c>
      <c r="I771" s="191"/>
      <c r="L771" s="186"/>
      <c r="M771" s="192"/>
      <c r="N771" s="193"/>
      <c r="O771" s="193"/>
      <c r="P771" s="193"/>
      <c r="Q771" s="193"/>
      <c r="R771" s="193"/>
      <c r="S771" s="193"/>
      <c r="T771" s="194"/>
      <c r="AT771" s="195" t="s">
        <v>299</v>
      </c>
      <c r="AU771" s="195" t="s">
        <v>79</v>
      </c>
      <c r="AV771" s="12" t="s">
        <v>82</v>
      </c>
      <c r="AW771" s="12" t="s">
        <v>36</v>
      </c>
      <c r="AX771" s="12" t="s">
        <v>72</v>
      </c>
      <c r="AY771" s="195" t="s">
        <v>291</v>
      </c>
    </row>
    <row r="772" spans="2:51" s="11" customFormat="1" ht="13.5">
      <c r="B772" s="177"/>
      <c r="D772" s="178" t="s">
        <v>299</v>
      </c>
      <c r="E772" s="179" t="s">
        <v>3</v>
      </c>
      <c r="F772" s="180" t="s">
        <v>1142</v>
      </c>
      <c r="H772" s="181">
        <v>19.64</v>
      </c>
      <c r="I772" s="182"/>
      <c r="L772" s="177"/>
      <c r="M772" s="183"/>
      <c r="N772" s="184"/>
      <c r="O772" s="184"/>
      <c r="P772" s="184"/>
      <c r="Q772" s="184"/>
      <c r="R772" s="184"/>
      <c r="S772" s="184"/>
      <c r="T772" s="185"/>
      <c r="AT772" s="179" t="s">
        <v>299</v>
      </c>
      <c r="AU772" s="179" t="s">
        <v>79</v>
      </c>
      <c r="AV772" s="11" t="s">
        <v>79</v>
      </c>
      <c r="AW772" s="11" t="s">
        <v>36</v>
      </c>
      <c r="AX772" s="11" t="s">
        <v>72</v>
      </c>
      <c r="AY772" s="179" t="s">
        <v>291</v>
      </c>
    </row>
    <row r="773" spans="2:51" s="11" customFormat="1" ht="13.5">
      <c r="B773" s="177"/>
      <c r="D773" s="178" t="s">
        <v>299</v>
      </c>
      <c r="E773" s="179" t="s">
        <v>3</v>
      </c>
      <c r="F773" s="180" t="s">
        <v>1143</v>
      </c>
      <c r="H773" s="181">
        <v>10</v>
      </c>
      <c r="I773" s="182"/>
      <c r="L773" s="177"/>
      <c r="M773" s="183"/>
      <c r="N773" s="184"/>
      <c r="O773" s="184"/>
      <c r="P773" s="184"/>
      <c r="Q773" s="184"/>
      <c r="R773" s="184"/>
      <c r="S773" s="184"/>
      <c r="T773" s="185"/>
      <c r="AT773" s="179" t="s">
        <v>299</v>
      </c>
      <c r="AU773" s="179" t="s">
        <v>79</v>
      </c>
      <c r="AV773" s="11" t="s">
        <v>79</v>
      </c>
      <c r="AW773" s="11" t="s">
        <v>36</v>
      </c>
      <c r="AX773" s="11" t="s">
        <v>72</v>
      </c>
      <c r="AY773" s="179" t="s">
        <v>291</v>
      </c>
    </row>
    <row r="774" spans="2:51" s="11" customFormat="1" ht="13.5">
      <c r="B774" s="177"/>
      <c r="D774" s="178" t="s">
        <v>299</v>
      </c>
      <c r="E774" s="179" t="s">
        <v>3</v>
      </c>
      <c r="F774" s="180" t="s">
        <v>543</v>
      </c>
      <c r="H774" s="181">
        <v>-5.516</v>
      </c>
      <c r="I774" s="182"/>
      <c r="L774" s="177"/>
      <c r="M774" s="183"/>
      <c r="N774" s="184"/>
      <c r="O774" s="184"/>
      <c r="P774" s="184"/>
      <c r="Q774" s="184"/>
      <c r="R774" s="184"/>
      <c r="S774" s="184"/>
      <c r="T774" s="185"/>
      <c r="AT774" s="179" t="s">
        <v>299</v>
      </c>
      <c r="AU774" s="179" t="s">
        <v>79</v>
      </c>
      <c r="AV774" s="11" t="s">
        <v>79</v>
      </c>
      <c r="AW774" s="11" t="s">
        <v>36</v>
      </c>
      <c r="AX774" s="11" t="s">
        <v>72</v>
      </c>
      <c r="AY774" s="179" t="s">
        <v>291</v>
      </c>
    </row>
    <row r="775" spans="2:51" s="11" customFormat="1" ht="13.5">
      <c r="B775" s="177"/>
      <c r="D775" s="178" t="s">
        <v>299</v>
      </c>
      <c r="E775" s="179" t="s">
        <v>3</v>
      </c>
      <c r="F775" s="180" t="s">
        <v>1144</v>
      </c>
      <c r="H775" s="181">
        <v>11.56</v>
      </c>
      <c r="I775" s="182"/>
      <c r="L775" s="177"/>
      <c r="M775" s="183"/>
      <c r="N775" s="184"/>
      <c r="O775" s="184"/>
      <c r="P775" s="184"/>
      <c r="Q775" s="184"/>
      <c r="R775" s="184"/>
      <c r="S775" s="184"/>
      <c r="T775" s="185"/>
      <c r="AT775" s="179" t="s">
        <v>299</v>
      </c>
      <c r="AU775" s="179" t="s">
        <v>79</v>
      </c>
      <c r="AV775" s="11" t="s">
        <v>79</v>
      </c>
      <c r="AW775" s="11" t="s">
        <v>36</v>
      </c>
      <c r="AX775" s="11" t="s">
        <v>72</v>
      </c>
      <c r="AY775" s="179" t="s">
        <v>291</v>
      </c>
    </row>
    <row r="776" spans="2:51" s="11" customFormat="1" ht="13.5">
      <c r="B776" s="177"/>
      <c r="D776" s="178" t="s">
        <v>299</v>
      </c>
      <c r="E776" s="179" t="s">
        <v>3</v>
      </c>
      <c r="F776" s="180" t="s">
        <v>546</v>
      </c>
      <c r="H776" s="181">
        <v>-1.379</v>
      </c>
      <c r="I776" s="182"/>
      <c r="L776" s="177"/>
      <c r="M776" s="183"/>
      <c r="N776" s="184"/>
      <c r="O776" s="184"/>
      <c r="P776" s="184"/>
      <c r="Q776" s="184"/>
      <c r="R776" s="184"/>
      <c r="S776" s="184"/>
      <c r="T776" s="185"/>
      <c r="AT776" s="179" t="s">
        <v>299</v>
      </c>
      <c r="AU776" s="179" t="s">
        <v>79</v>
      </c>
      <c r="AV776" s="11" t="s">
        <v>79</v>
      </c>
      <c r="AW776" s="11" t="s">
        <v>36</v>
      </c>
      <c r="AX776" s="11" t="s">
        <v>72</v>
      </c>
      <c r="AY776" s="179" t="s">
        <v>291</v>
      </c>
    </row>
    <row r="777" spans="2:51" s="11" customFormat="1" ht="13.5">
      <c r="B777" s="177"/>
      <c r="D777" s="178" t="s">
        <v>299</v>
      </c>
      <c r="E777" s="179" t="s">
        <v>3</v>
      </c>
      <c r="F777" s="180" t="s">
        <v>1145</v>
      </c>
      <c r="H777" s="181">
        <v>28.5</v>
      </c>
      <c r="I777" s="182"/>
      <c r="L777" s="177"/>
      <c r="M777" s="183"/>
      <c r="N777" s="184"/>
      <c r="O777" s="184"/>
      <c r="P777" s="184"/>
      <c r="Q777" s="184"/>
      <c r="R777" s="184"/>
      <c r="S777" s="184"/>
      <c r="T777" s="185"/>
      <c r="AT777" s="179" t="s">
        <v>299</v>
      </c>
      <c r="AU777" s="179" t="s">
        <v>79</v>
      </c>
      <c r="AV777" s="11" t="s">
        <v>79</v>
      </c>
      <c r="AW777" s="11" t="s">
        <v>36</v>
      </c>
      <c r="AX777" s="11" t="s">
        <v>72</v>
      </c>
      <c r="AY777" s="179" t="s">
        <v>291</v>
      </c>
    </row>
    <row r="778" spans="2:51" s="11" customFormat="1" ht="13.5">
      <c r="B778" s="177"/>
      <c r="D778" s="178" t="s">
        <v>299</v>
      </c>
      <c r="E778" s="179" t="s">
        <v>3</v>
      </c>
      <c r="F778" s="180" t="s">
        <v>1146</v>
      </c>
      <c r="H778" s="181">
        <v>9.9</v>
      </c>
      <c r="I778" s="182"/>
      <c r="L778" s="177"/>
      <c r="M778" s="183"/>
      <c r="N778" s="184"/>
      <c r="O778" s="184"/>
      <c r="P778" s="184"/>
      <c r="Q778" s="184"/>
      <c r="R778" s="184"/>
      <c r="S778" s="184"/>
      <c r="T778" s="185"/>
      <c r="AT778" s="179" t="s">
        <v>299</v>
      </c>
      <c r="AU778" s="179" t="s">
        <v>79</v>
      </c>
      <c r="AV778" s="11" t="s">
        <v>79</v>
      </c>
      <c r="AW778" s="11" t="s">
        <v>36</v>
      </c>
      <c r="AX778" s="11" t="s">
        <v>72</v>
      </c>
      <c r="AY778" s="179" t="s">
        <v>291</v>
      </c>
    </row>
    <row r="779" spans="2:51" s="11" customFormat="1" ht="13.5">
      <c r="B779" s="177"/>
      <c r="D779" s="178" t="s">
        <v>299</v>
      </c>
      <c r="E779" s="179" t="s">
        <v>3</v>
      </c>
      <c r="F779" s="180" t="s">
        <v>567</v>
      </c>
      <c r="H779" s="181">
        <v>-8.274</v>
      </c>
      <c r="I779" s="182"/>
      <c r="L779" s="177"/>
      <c r="M779" s="183"/>
      <c r="N779" s="184"/>
      <c r="O779" s="184"/>
      <c r="P779" s="184"/>
      <c r="Q779" s="184"/>
      <c r="R779" s="184"/>
      <c r="S779" s="184"/>
      <c r="T779" s="185"/>
      <c r="AT779" s="179" t="s">
        <v>299</v>
      </c>
      <c r="AU779" s="179" t="s">
        <v>79</v>
      </c>
      <c r="AV779" s="11" t="s">
        <v>79</v>
      </c>
      <c r="AW779" s="11" t="s">
        <v>36</v>
      </c>
      <c r="AX779" s="11" t="s">
        <v>72</v>
      </c>
      <c r="AY779" s="179" t="s">
        <v>291</v>
      </c>
    </row>
    <row r="780" spans="2:51" s="11" customFormat="1" ht="13.5">
      <c r="B780" s="177"/>
      <c r="D780" s="178" t="s">
        <v>299</v>
      </c>
      <c r="E780" s="179" t="s">
        <v>3</v>
      </c>
      <c r="F780" s="180" t="s">
        <v>1147</v>
      </c>
      <c r="H780" s="181">
        <v>13.7</v>
      </c>
      <c r="I780" s="182"/>
      <c r="L780" s="177"/>
      <c r="M780" s="183"/>
      <c r="N780" s="184"/>
      <c r="O780" s="184"/>
      <c r="P780" s="184"/>
      <c r="Q780" s="184"/>
      <c r="R780" s="184"/>
      <c r="S780" s="184"/>
      <c r="T780" s="185"/>
      <c r="AT780" s="179" t="s">
        <v>299</v>
      </c>
      <c r="AU780" s="179" t="s">
        <v>79</v>
      </c>
      <c r="AV780" s="11" t="s">
        <v>79</v>
      </c>
      <c r="AW780" s="11" t="s">
        <v>36</v>
      </c>
      <c r="AX780" s="11" t="s">
        <v>72</v>
      </c>
      <c r="AY780" s="179" t="s">
        <v>291</v>
      </c>
    </row>
    <row r="781" spans="2:51" s="11" customFormat="1" ht="13.5">
      <c r="B781" s="177"/>
      <c r="D781" s="178" t="s">
        <v>299</v>
      </c>
      <c r="E781" s="179" t="s">
        <v>3</v>
      </c>
      <c r="F781" s="180" t="s">
        <v>546</v>
      </c>
      <c r="H781" s="181">
        <v>-1.379</v>
      </c>
      <c r="I781" s="182"/>
      <c r="L781" s="177"/>
      <c r="M781" s="183"/>
      <c r="N781" s="184"/>
      <c r="O781" s="184"/>
      <c r="P781" s="184"/>
      <c r="Q781" s="184"/>
      <c r="R781" s="184"/>
      <c r="S781" s="184"/>
      <c r="T781" s="185"/>
      <c r="AT781" s="179" t="s">
        <v>299</v>
      </c>
      <c r="AU781" s="179" t="s">
        <v>79</v>
      </c>
      <c r="AV781" s="11" t="s">
        <v>79</v>
      </c>
      <c r="AW781" s="11" t="s">
        <v>36</v>
      </c>
      <c r="AX781" s="11" t="s">
        <v>72</v>
      </c>
      <c r="AY781" s="179" t="s">
        <v>291</v>
      </c>
    </row>
    <row r="782" spans="2:51" s="12" customFormat="1" ht="13.5">
      <c r="B782" s="186"/>
      <c r="D782" s="178" t="s">
        <v>299</v>
      </c>
      <c r="E782" s="195" t="s">
        <v>3</v>
      </c>
      <c r="F782" s="199" t="s">
        <v>589</v>
      </c>
      <c r="H782" s="200">
        <v>76.752</v>
      </c>
      <c r="I782" s="191"/>
      <c r="L782" s="186"/>
      <c r="M782" s="192"/>
      <c r="N782" s="193"/>
      <c r="O782" s="193"/>
      <c r="P782" s="193"/>
      <c r="Q782" s="193"/>
      <c r="R782" s="193"/>
      <c r="S782" s="193"/>
      <c r="T782" s="194"/>
      <c r="AT782" s="195" t="s">
        <v>299</v>
      </c>
      <c r="AU782" s="195" t="s">
        <v>79</v>
      </c>
      <c r="AV782" s="12" t="s">
        <v>82</v>
      </c>
      <c r="AW782" s="12" t="s">
        <v>36</v>
      </c>
      <c r="AX782" s="12" t="s">
        <v>72</v>
      </c>
      <c r="AY782" s="195" t="s">
        <v>291</v>
      </c>
    </row>
    <row r="783" spans="2:51" s="11" customFormat="1" ht="13.5">
      <c r="B783" s="177"/>
      <c r="D783" s="178" t="s">
        <v>299</v>
      </c>
      <c r="E783" s="179" t="s">
        <v>3</v>
      </c>
      <c r="F783" s="180" t="s">
        <v>1148</v>
      </c>
      <c r="H783" s="181">
        <v>26.02</v>
      </c>
      <c r="I783" s="182"/>
      <c r="L783" s="177"/>
      <c r="M783" s="183"/>
      <c r="N783" s="184"/>
      <c r="O783" s="184"/>
      <c r="P783" s="184"/>
      <c r="Q783" s="184"/>
      <c r="R783" s="184"/>
      <c r="S783" s="184"/>
      <c r="T783" s="185"/>
      <c r="AT783" s="179" t="s">
        <v>299</v>
      </c>
      <c r="AU783" s="179" t="s">
        <v>79</v>
      </c>
      <c r="AV783" s="11" t="s">
        <v>79</v>
      </c>
      <c r="AW783" s="11" t="s">
        <v>36</v>
      </c>
      <c r="AX783" s="11" t="s">
        <v>72</v>
      </c>
      <c r="AY783" s="179" t="s">
        <v>291</v>
      </c>
    </row>
    <row r="784" spans="2:51" s="11" customFormat="1" ht="13.5">
      <c r="B784" s="177"/>
      <c r="D784" s="178" t="s">
        <v>299</v>
      </c>
      <c r="E784" s="179" t="s">
        <v>3</v>
      </c>
      <c r="F784" s="180" t="s">
        <v>546</v>
      </c>
      <c r="H784" s="181">
        <v>-1.379</v>
      </c>
      <c r="I784" s="182"/>
      <c r="L784" s="177"/>
      <c r="M784" s="183"/>
      <c r="N784" s="184"/>
      <c r="O784" s="184"/>
      <c r="P784" s="184"/>
      <c r="Q784" s="184"/>
      <c r="R784" s="184"/>
      <c r="S784" s="184"/>
      <c r="T784" s="185"/>
      <c r="AT784" s="179" t="s">
        <v>299</v>
      </c>
      <c r="AU784" s="179" t="s">
        <v>79</v>
      </c>
      <c r="AV784" s="11" t="s">
        <v>79</v>
      </c>
      <c r="AW784" s="11" t="s">
        <v>36</v>
      </c>
      <c r="AX784" s="11" t="s">
        <v>72</v>
      </c>
      <c r="AY784" s="179" t="s">
        <v>291</v>
      </c>
    </row>
    <row r="785" spans="2:51" s="11" customFormat="1" ht="13.5">
      <c r="B785" s="177"/>
      <c r="D785" s="178" t="s">
        <v>299</v>
      </c>
      <c r="E785" s="179" t="s">
        <v>3</v>
      </c>
      <c r="F785" s="180" t="s">
        <v>1149</v>
      </c>
      <c r="H785" s="181">
        <v>26.42</v>
      </c>
      <c r="I785" s="182"/>
      <c r="L785" s="177"/>
      <c r="M785" s="183"/>
      <c r="N785" s="184"/>
      <c r="O785" s="184"/>
      <c r="P785" s="184"/>
      <c r="Q785" s="184"/>
      <c r="R785" s="184"/>
      <c r="S785" s="184"/>
      <c r="T785" s="185"/>
      <c r="AT785" s="179" t="s">
        <v>299</v>
      </c>
      <c r="AU785" s="179" t="s">
        <v>79</v>
      </c>
      <c r="AV785" s="11" t="s">
        <v>79</v>
      </c>
      <c r="AW785" s="11" t="s">
        <v>36</v>
      </c>
      <c r="AX785" s="11" t="s">
        <v>72</v>
      </c>
      <c r="AY785" s="179" t="s">
        <v>291</v>
      </c>
    </row>
    <row r="786" spans="2:51" s="11" customFormat="1" ht="13.5">
      <c r="B786" s="177"/>
      <c r="D786" s="178" t="s">
        <v>299</v>
      </c>
      <c r="E786" s="179" t="s">
        <v>3</v>
      </c>
      <c r="F786" s="180" t="s">
        <v>546</v>
      </c>
      <c r="H786" s="181">
        <v>-1.379</v>
      </c>
      <c r="I786" s="182"/>
      <c r="L786" s="177"/>
      <c r="M786" s="183"/>
      <c r="N786" s="184"/>
      <c r="O786" s="184"/>
      <c r="P786" s="184"/>
      <c r="Q786" s="184"/>
      <c r="R786" s="184"/>
      <c r="S786" s="184"/>
      <c r="T786" s="185"/>
      <c r="AT786" s="179" t="s">
        <v>299</v>
      </c>
      <c r="AU786" s="179" t="s">
        <v>79</v>
      </c>
      <c r="AV786" s="11" t="s">
        <v>79</v>
      </c>
      <c r="AW786" s="11" t="s">
        <v>36</v>
      </c>
      <c r="AX786" s="11" t="s">
        <v>72</v>
      </c>
      <c r="AY786" s="179" t="s">
        <v>291</v>
      </c>
    </row>
    <row r="787" spans="2:51" s="12" customFormat="1" ht="13.5">
      <c r="B787" s="186"/>
      <c r="D787" s="178" t="s">
        <v>299</v>
      </c>
      <c r="E787" s="195" t="s">
        <v>3</v>
      </c>
      <c r="F787" s="199" t="s">
        <v>599</v>
      </c>
      <c r="H787" s="200">
        <v>49.682</v>
      </c>
      <c r="I787" s="191"/>
      <c r="L787" s="186"/>
      <c r="M787" s="192"/>
      <c r="N787" s="193"/>
      <c r="O787" s="193"/>
      <c r="P787" s="193"/>
      <c r="Q787" s="193"/>
      <c r="R787" s="193"/>
      <c r="S787" s="193"/>
      <c r="T787" s="194"/>
      <c r="AT787" s="195" t="s">
        <v>299</v>
      </c>
      <c r="AU787" s="195" t="s">
        <v>79</v>
      </c>
      <c r="AV787" s="12" t="s">
        <v>82</v>
      </c>
      <c r="AW787" s="12" t="s">
        <v>36</v>
      </c>
      <c r="AX787" s="12" t="s">
        <v>72</v>
      </c>
      <c r="AY787" s="195" t="s">
        <v>291</v>
      </c>
    </row>
    <row r="788" spans="2:51" s="13" customFormat="1" ht="13.5">
      <c r="B788" s="201"/>
      <c r="D788" s="187" t="s">
        <v>299</v>
      </c>
      <c r="E788" s="202" t="s">
        <v>3</v>
      </c>
      <c r="F788" s="203" t="s">
        <v>353</v>
      </c>
      <c r="H788" s="204">
        <v>202.906</v>
      </c>
      <c r="I788" s="205"/>
      <c r="L788" s="201"/>
      <c r="M788" s="206"/>
      <c r="N788" s="207"/>
      <c r="O788" s="207"/>
      <c r="P788" s="207"/>
      <c r="Q788" s="207"/>
      <c r="R788" s="207"/>
      <c r="S788" s="207"/>
      <c r="T788" s="208"/>
      <c r="AT788" s="209" t="s">
        <v>299</v>
      </c>
      <c r="AU788" s="209" t="s">
        <v>79</v>
      </c>
      <c r="AV788" s="13" t="s">
        <v>85</v>
      </c>
      <c r="AW788" s="13" t="s">
        <v>36</v>
      </c>
      <c r="AX788" s="13" t="s">
        <v>9</v>
      </c>
      <c r="AY788" s="209" t="s">
        <v>291</v>
      </c>
    </row>
    <row r="789" spans="2:65" s="1" customFormat="1" ht="22.5" customHeight="1">
      <c r="B789" s="164"/>
      <c r="C789" s="165" t="s">
        <v>1150</v>
      </c>
      <c r="D789" s="165" t="s">
        <v>293</v>
      </c>
      <c r="E789" s="166" t="s">
        <v>1151</v>
      </c>
      <c r="F789" s="167" t="s">
        <v>1152</v>
      </c>
      <c r="G789" s="168" t="s">
        <v>412</v>
      </c>
      <c r="H789" s="169">
        <v>140.63</v>
      </c>
      <c r="I789" s="170"/>
      <c r="J789" s="171">
        <f>ROUND(I789*H789,0)</f>
        <v>0</v>
      </c>
      <c r="K789" s="167" t="s">
        <v>297</v>
      </c>
      <c r="L789" s="34"/>
      <c r="M789" s="172" t="s">
        <v>3</v>
      </c>
      <c r="N789" s="173" t="s">
        <v>43</v>
      </c>
      <c r="O789" s="35"/>
      <c r="P789" s="174">
        <f>O789*H789</f>
        <v>0</v>
      </c>
      <c r="Q789" s="174">
        <v>0.00039825</v>
      </c>
      <c r="R789" s="174">
        <f>Q789*H789</f>
        <v>0.0560058975</v>
      </c>
      <c r="S789" s="174">
        <v>0</v>
      </c>
      <c r="T789" s="175">
        <f>S789*H789</f>
        <v>0</v>
      </c>
      <c r="AR789" s="17" t="s">
        <v>369</v>
      </c>
      <c r="AT789" s="17" t="s">
        <v>293</v>
      </c>
      <c r="AU789" s="17" t="s">
        <v>79</v>
      </c>
      <c r="AY789" s="17" t="s">
        <v>291</v>
      </c>
      <c r="BE789" s="176">
        <f>IF(N789="základní",J789,0)</f>
        <v>0</v>
      </c>
      <c r="BF789" s="176">
        <f>IF(N789="snížená",J789,0)</f>
        <v>0</v>
      </c>
      <c r="BG789" s="176">
        <f>IF(N789="zákl. přenesená",J789,0)</f>
        <v>0</v>
      </c>
      <c r="BH789" s="176">
        <f>IF(N789="sníž. přenesená",J789,0)</f>
        <v>0</v>
      </c>
      <c r="BI789" s="176">
        <f>IF(N789="nulová",J789,0)</f>
        <v>0</v>
      </c>
      <c r="BJ789" s="17" t="s">
        <v>9</v>
      </c>
      <c r="BK789" s="176">
        <f>ROUND(I789*H789,0)</f>
        <v>0</v>
      </c>
      <c r="BL789" s="17" t="s">
        <v>369</v>
      </c>
      <c r="BM789" s="17" t="s">
        <v>1153</v>
      </c>
    </row>
    <row r="790" spans="2:51" s="11" customFormat="1" ht="13.5">
      <c r="B790" s="177"/>
      <c r="D790" s="187" t="s">
        <v>299</v>
      </c>
      <c r="E790" s="196" t="s">
        <v>3</v>
      </c>
      <c r="F790" s="197" t="s">
        <v>101</v>
      </c>
      <c r="H790" s="198">
        <v>140.63</v>
      </c>
      <c r="I790" s="182"/>
      <c r="L790" s="177"/>
      <c r="M790" s="183"/>
      <c r="N790" s="184"/>
      <c r="O790" s="184"/>
      <c r="P790" s="184"/>
      <c r="Q790" s="184"/>
      <c r="R790" s="184"/>
      <c r="S790" s="184"/>
      <c r="T790" s="185"/>
      <c r="AT790" s="179" t="s">
        <v>299</v>
      </c>
      <c r="AU790" s="179" t="s">
        <v>79</v>
      </c>
      <c r="AV790" s="11" t="s">
        <v>79</v>
      </c>
      <c r="AW790" s="11" t="s">
        <v>36</v>
      </c>
      <c r="AX790" s="11" t="s">
        <v>9</v>
      </c>
      <c r="AY790" s="179" t="s">
        <v>291</v>
      </c>
    </row>
    <row r="791" spans="2:65" s="1" customFormat="1" ht="22.5" customHeight="1">
      <c r="B791" s="164"/>
      <c r="C791" s="165" t="s">
        <v>1154</v>
      </c>
      <c r="D791" s="165" t="s">
        <v>293</v>
      </c>
      <c r="E791" s="166" t="s">
        <v>1155</v>
      </c>
      <c r="F791" s="167" t="s">
        <v>1156</v>
      </c>
      <c r="G791" s="168" t="s">
        <v>412</v>
      </c>
      <c r="H791" s="169">
        <v>166.517</v>
      </c>
      <c r="I791" s="170"/>
      <c r="J791" s="171">
        <f>ROUND(I791*H791,0)</f>
        <v>0</v>
      </c>
      <c r="K791" s="167" t="s">
        <v>297</v>
      </c>
      <c r="L791" s="34"/>
      <c r="M791" s="172" t="s">
        <v>3</v>
      </c>
      <c r="N791" s="173" t="s">
        <v>43</v>
      </c>
      <c r="O791" s="35"/>
      <c r="P791" s="174">
        <f>O791*H791</f>
        <v>0</v>
      </c>
      <c r="Q791" s="174">
        <v>0.00039825</v>
      </c>
      <c r="R791" s="174">
        <f>Q791*H791</f>
        <v>0.06631539524999999</v>
      </c>
      <c r="S791" s="174">
        <v>0</v>
      </c>
      <c r="T791" s="175">
        <f>S791*H791</f>
        <v>0</v>
      </c>
      <c r="AR791" s="17" t="s">
        <v>369</v>
      </c>
      <c r="AT791" s="17" t="s">
        <v>293</v>
      </c>
      <c r="AU791" s="17" t="s">
        <v>79</v>
      </c>
      <c r="AY791" s="17" t="s">
        <v>291</v>
      </c>
      <c r="BE791" s="176">
        <f>IF(N791="základní",J791,0)</f>
        <v>0</v>
      </c>
      <c r="BF791" s="176">
        <f>IF(N791="snížená",J791,0)</f>
        <v>0</v>
      </c>
      <c r="BG791" s="176">
        <f>IF(N791="zákl. přenesená",J791,0)</f>
        <v>0</v>
      </c>
      <c r="BH791" s="176">
        <f>IF(N791="sníž. přenesená",J791,0)</f>
        <v>0</v>
      </c>
      <c r="BI791" s="176">
        <f>IF(N791="nulová",J791,0)</f>
        <v>0</v>
      </c>
      <c r="BJ791" s="17" t="s">
        <v>9</v>
      </c>
      <c r="BK791" s="176">
        <f>ROUND(I791*H791,0)</f>
        <v>0</v>
      </c>
      <c r="BL791" s="17" t="s">
        <v>369</v>
      </c>
      <c r="BM791" s="17" t="s">
        <v>1157</v>
      </c>
    </row>
    <row r="792" spans="2:51" s="11" customFormat="1" ht="13.5">
      <c r="B792" s="177"/>
      <c r="D792" s="178" t="s">
        <v>299</v>
      </c>
      <c r="E792" s="179" t="s">
        <v>3</v>
      </c>
      <c r="F792" s="180" t="s">
        <v>104</v>
      </c>
      <c r="H792" s="181">
        <v>67.711</v>
      </c>
      <c r="I792" s="182"/>
      <c r="L792" s="177"/>
      <c r="M792" s="183"/>
      <c r="N792" s="184"/>
      <c r="O792" s="184"/>
      <c r="P792" s="184"/>
      <c r="Q792" s="184"/>
      <c r="R792" s="184"/>
      <c r="S792" s="184"/>
      <c r="T792" s="185"/>
      <c r="AT792" s="179" t="s">
        <v>299</v>
      </c>
      <c r="AU792" s="179" t="s">
        <v>79</v>
      </c>
      <c r="AV792" s="11" t="s">
        <v>79</v>
      </c>
      <c r="AW792" s="11" t="s">
        <v>36</v>
      </c>
      <c r="AX792" s="11" t="s">
        <v>72</v>
      </c>
      <c r="AY792" s="179" t="s">
        <v>291</v>
      </c>
    </row>
    <row r="793" spans="2:51" s="11" customFormat="1" ht="13.5">
      <c r="B793" s="177"/>
      <c r="D793" s="178" t="s">
        <v>299</v>
      </c>
      <c r="E793" s="179" t="s">
        <v>3</v>
      </c>
      <c r="F793" s="180" t="s">
        <v>116</v>
      </c>
      <c r="H793" s="181">
        <v>98.806</v>
      </c>
      <c r="I793" s="182"/>
      <c r="L793" s="177"/>
      <c r="M793" s="183"/>
      <c r="N793" s="184"/>
      <c r="O793" s="184"/>
      <c r="P793" s="184"/>
      <c r="Q793" s="184"/>
      <c r="R793" s="184"/>
      <c r="S793" s="184"/>
      <c r="T793" s="185"/>
      <c r="AT793" s="179" t="s">
        <v>299</v>
      </c>
      <c r="AU793" s="179" t="s">
        <v>79</v>
      </c>
      <c r="AV793" s="11" t="s">
        <v>79</v>
      </c>
      <c r="AW793" s="11" t="s">
        <v>36</v>
      </c>
      <c r="AX793" s="11" t="s">
        <v>72</v>
      </c>
      <c r="AY793" s="179" t="s">
        <v>291</v>
      </c>
    </row>
    <row r="794" spans="2:51" s="12" customFormat="1" ht="13.5">
      <c r="B794" s="186"/>
      <c r="D794" s="187" t="s">
        <v>299</v>
      </c>
      <c r="E794" s="188" t="s">
        <v>3</v>
      </c>
      <c r="F794" s="189" t="s">
        <v>301</v>
      </c>
      <c r="H794" s="190">
        <v>166.517</v>
      </c>
      <c r="I794" s="191"/>
      <c r="L794" s="186"/>
      <c r="M794" s="192"/>
      <c r="N794" s="193"/>
      <c r="O794" s="193"/>
      <c r="P794" s="193"/>
      <c r="Q794" s="193"/>
      <c r="R794" s="193"/>
      <c r="S794" s="193"/>
      <c r="T794" s="194"/>
      <c r="AT794" s="195" t="s">
        <v>299</v>
      </c>
      <c r="AU794" s="195" t="s">
        <v>79</v>
      </c>
      <c r="AV794" s="12" t="s">
        <v>82</v>
      </c>
      <c r="AW794" s="12" t="s">
        <v>36</v>
      </c>
      <c r="AX794" s="12" t="s">
        <v>9</v>
      </c>
      <c r="AY794" s="195" t="s">
        <v>291</v>
      </c>
    </row>
    <row r="795" spans="2:65" s="1" customFormat="1" ht="22.5" customHeight="1">
      <c r="B795" s="164"/>
      <c r="C795" s="210" t="s">
        <v>1158</v>
      </c>
      <c r="D795" s="210" t="s">
        <v>379</v>
      </c>
      <c r="E795" s="211" t="s">
        <v>1159</v>
      </c>
      <c r="F795" s="212" t="s">
        <v>1160</v>
      </c>
      <c r="G795" s="213" t="s">
        <v>412</v>
      </c>
      <c r="H795" s="214">
        <v>361.545</v>
      </c>
      <c r="I795" s="215"/>
      <c r="J795" s="216">
        <f>ROUND(I795*H795,0)</f>
        <v>0</v>
      </c>
      <c r="K795" s="212" t="s">
        <v>297</v>
      </c>
      <c r="L795" s="217"/>
      <c r="M795" s="218" t="s">
        <v>3</v>
      </c>
      <c r="N795" s="219" t="s">
        <v>43</v>
      </c>
      <c r="O795" s="35"/>
      <c r="P795" s="174">
        <f>O795*H795</f>
        <v>0</v>
      </c>
      <c r="Q795" s="174">
        <v>0.0045</v>
      </c>
      <c r="R795" s="174">
        <f>Q795*H795</f>
        <v>1.6269525</v>
      </c>
      <c r="S795" s="174">
        <v>0</v>
      </c>
      <c r="T795" s="175">
        <f>S795*H795</f>
        <v>0</v>
      </c>
      <c r="AR795" s="17" t="s">
        <v>467</v>
      </c>
      <c r="AT795" s="17" t="s">
        <v>379</v>
      </c>
      <c r="AU795" s="17" t="s">
        <v>79</v>
      </c>
      <c r="AY795" s="17" t="s">
        <v>291</v>
      </c>
      <c r="BE795" s="176">
        <f>IF(N795="základní",J795,0)</f>
        <v>0</v>
      </c>
      <c r="BF795" s="176">
        <f>IF(N795="snížená",J795,0)</f>
        <v>0</v>
      </c>
      <c r="BG795" s="176">
        <f>IF(N795="zákl. přenesená",J795,0)</f>
        <v>0</v>
      </c>
      <c r="BH795" s="176">
        <f>IF(N795="sníž. přenesená",J795,0)</f>
        <v>0</v>
      </c>
      <c r="BI795" s="176">
        <f>IF(N795="nulová",J795,0)</f>
        <v>0</v>
      </c>
      <c r="BJ795" s="17" t="s">
        <v>9</v>
      </c>
      <c r="BK795" s="176">
        <f>ROUND(I795*H795,0)</f>
        <v>0</v>
      </c>
      <c r="BL795" s="17" t="s">
        <v>369</v>
      </c>
      <c r="BM795" s="17" t="s">
        <v>1161</v>
      </c>
    </row>
    <row r="796" spans="2:51" s="11" customFormat="1" ht="13.5">
      <c r="B796" s="177"/>
      <c r="D796" s="178" t="s">
        <v>299</v>
      </c>
      <c r="E796" s="179" t="s">
        <v>3</v>
      </c>
      <c r="F796" s="180" t="s">
        <v>1162</v>
      </c>
      <c r="H796" s="181">
        <v>161.725</v>
      </c>
      <c r="I796" s="182"/>
      <c r="L796" s="177"/>
      <c r="M796" s="183"/>
      <c r="N796" s="184"/>
      <c r="O796" s="184"/>
      <c r="P796" s="184"/>
      <c r="Q796" s="184"/>
      <c r="R796" s="184"/>
      <c r="S796" s="184"/>
      <c r="T796" s="185"/>
      <c r="AT796" s="179" t="s">
        <v>299</v>
      </c>
      <c r="AU796" s="179" t="s">
        <v>79</v>
      </c>
      <c r="AV796" s="11" t="s">
        <v>79</v>
      </c>
      <c r="AW796" s="11" t="s">
        <v>36</v>
      </c>
      <c r="AX796" s="11" t="s">
        <v>72</v>
      </c>
      <c r="AY796" s="179" t="s">
        <v>291</v>
      </c>
    </row>
    <row r="797" spans="2:51" s="11" customFormat="1" ht="13.5">
      <c r="B797" s="177"/>
      <c r="D797" s="178" t="s">
        <v>299</v>
      </c>
      <c r="E797" s="179" t="s">
        <v>3</v>
      </c>
      <c r="F797" s="180" t="s">
        <v>1163</v>
      </c>
      <c r="H797" s="181">
        <v>81.253</v>
      </c>
      <c r="I797" s="182"/>
      <c r="L797" s="177"/>
      <c r="M797" s="183"/>
      <c r="N797" s="184"/>
      <c r="O797" s="184"/>
      <c r="P797" s="184"/>
      <c r="Q797" s="184"/>
      <c r="R797" s="184"/>
      <c r="S797" s="184"/>
      <c r="T797" s="185"/>
      <c r="AT797" s="179" t="s">
        <v>299</v>
      </c>
      <c r="AU797" s="179" t="s">
        <v>79</v>
      </c>
      <c r="AV797" s="11" t="s">
        <v>79</v>
      </c>
      <c r="AW797" s="11" t="s">
        <v>36</v>
      </c>
      <c r="AX797" s="11" t="s">
        <v>72</v>
      </c>
      <c r="AY797" s="179" t="s">
        <v>291</v>
      </c>
    </row>
    <row r="798" spans="2:51" s="11" customFormat="1" ht="13.5">
      <c r="B798" s="177"/>
      <c r="D798" s="178" t="s">
        <v>299</v>
      </c>
      <c r="E798" s="179" t="s">
        <v>3</v>
      </c>
      <c r="F798" s="180" t="s">
        <v>1164</v>
      </c>
      <c r="H798" s="181">
        <v>118.567</v>
      </c>
      <c r="I798" s="182"/>
      <c r="L798" s="177"/>
      <c r="M798" s="183"/>
      <c r="N798" s="184"/>
      <c r="O798" s="184"/>
      <c r="P798" s="184"/>
      <c r="Q798" s="184"/>
      <c r="R798" s="184"/>
      <c r="S798" s="184"/>
      <c r="T798" s="185"/>
      <c r="AT798" s="179" t="s">
        <v>299</v>
      </c>
      <c r="AU798" s="179" t="s">
        <v>79</v>
      </c>
      <c r="AV798" s="11" t="s">
        <v>79</v>
      </c>
      <c r="AW798" s="11" t="s">
        <v>36</v>
      </c>
      <c r="AX798" s="11" t="s">
        <v>72</v>
      </c>
      <c r="AY798" s="179" t="s">
        <v>291</v>
      </c>
    </row>
    <row r="799" spans="2:51" s="12" customFormat="1" ht="13.5">
      <c r="B799" s="186"/>
      <c r="D799" s="187" t="s">
        <v>299</v>
      </c>
      <c r="E799" s="188" t="s">
        <v>3</v>
      </c>
      <c r="F799" s="189" t="s">
        <v>301</v>
      </c>
      <c r="H799" s="190">
        <v>361.545</v>
      </c>
      <c r="I799" s="191"/>
      <c r="L799" s="186"/>
      <c r="M799" s="192"/>
      <c r="N799" s="193"/>
      <c r="O799" s="193"/>
      <c r="P799" s="193"/>
      <c r="Q799" s="193"/>
      <c r="R799" s="193"/>
      <c r="S799" s="193"/>
      <c r="T799" s="194"/>
      <c r="AT799" s="195" t="s">
        <v>299</v>
      </c>
      <c r="AU799" s="195" t="s">
        <v>79</v>
      </c>
      <c r="AV799" s="12" t="s">
        <v>82</v>
      </c>
      <c r="AW799" s="12" t="s">
        <v>36</v>
      </c>
      <c r="AX799" s="12" t="s">
        <v>9</v>
      </c>
      <c r="AY799" s="195" t="s">
        <v>291</v>
      </c>
    </row>
    <row r="800" spans="2:65" s="1" customFormat="1" ht="31.5" customHeight="1">
      <c r="B800" s="164"/>
      <c r="C800" s="165" t="s">
        <v>1165</v>
      </c>
      <c r="D800" s="165" t="s">
        <v>293</v>
      </c>
      <c r="E800" s="166" t="s">
        <v>1166</v>
      </c>
      <c r="F800" s="167" t="s">
        <v>1167</v>
      </c>
      <c r="G800" s="168" t="s">
        <v>412</v>
      </c>
      <c r="H800" s="169">
        <v>82.705</v>
      </c>
      <c r="I800" s="170"/>
      <c r="J800" s="171">
        <f>ROUND(I800*H800,0)</f>
        <v>0</v>
      </c>
      <c r="K800" s="167" t="s">
        <v>297</v>
      </c>
      <c r="L800" s="34"/>
      <c r="M800" s="172" t="s">
        <v>3</v>
      </c>
      <c r="N800" s="173" t="s">
        <v>43</v>
      </c>
      <c r="O800" s="35"/>
      <c r="P800" s="174">
        <f>O800*H800</f>
        <v>0</v>
      </c>
      <c r="Q800" s="174">
        <v>0.000686</v>
      </c>
      <c r="R800" s="174">
        <f>Q800*H800</f>
        <v>0.056735629999999995</v>
      </c>
      <c r="S800" s="174">
        <v>0</v>
      </c>
      <c r="T800" s="175">
        <f>S800*H800</f>
        <v>0</v>
      </c>
      <c r="AR800" s="17" t="s">
        <v>369</v>
      </c>
      <c r="AT800" s="17" t="s">
        <v>293</v>
      </c>
      <c r="AU800" s="17" t="s">
        <v>79</v>
      </c>
      <c r="AY800" s="17" t="s">
        <v>291</v>
      </c>
      <c r="BE800" s="176">
        <f>IF(N800="základní",J800,0)</f>
        <v>0</v>
      </c>
      <c r="BF800" s="176">
        <f>IF(N800="snížená",J800,0)</f>
        <v>0</v>
      </c>
      <c r="BG800" s="176">
        <f>IF(N800="zákl. přenesená",J800,0)</f>
        <v>0</v>
      </c>
      <c r="BH800" s="176">
        <f>IF(N800="sníž. přenesená",J800,0)</f>
        <v>0</v>
      </c>
      <c r="BI800" s="176">
        <f>IF(N800="nulová",J800,0)</f>
        <v>0</v>
      </c>
      <c r="BJ800" s="17" t="s">
        <v>9</v>
      </c>
      <c r="BK800" s="176">
        <f>ROUND(I800*H800,0)</f>
        <v>0</v>
      </c>
      <c r="BL800" s="17" t="s">
        <v>369</v>
      </c>
      <c r="BM800" s="17" t="s">
        <v>1168</v>
      </c>
    </row>
    <row r="801" spans="2:51" s="11" customFormat="1" ht="13.5">
      <c r="B801" s="177"/>
      <c r="D801" s="178" t="s">
        <v>299</v>
      </c>
      <c r="E801" s="179" t="s">
        <v>3</v>
      </c>
      <c r="F801" s="180" t="s">
        <v>1169</v>
      </c>
      <c r="H801" s="181">
        <v>34</v>
      </c>
      <c r="I801" s="182"/>
      <c r="L801" s="177"/>
      <c r="M801" s="183"/>
      <c r="N801" s="184"/>
      <c r="O801" s="184"/>
      <c r="P801" s="184"/>
      <c r="Q801" s="184"/>
      <c r="R801" s="184"/>
      <c r="S801" s="184"/>
      <c r="T801" s="185"/>
      <c r="AT801" s="179" t="s">
        <v>299</v>
      </c>
      <c r="AU801" s="179" t="s">
        <v>79</v>
      </c>
      <c r="AV801" s="11" t="s">
        <v>79</v>
      </c>
      <c r="AW801" s="11" t="s">
        <v>36</v>
      </c>
      <c r="AX801" s="11" t="s">
        <v>72</v>
      </c>
      <c r="AY801" s="179" t="s">
        <v>291</v>
      </c>
    </row>
    <row r="802" spans="2:51" s="11" customFormat="1" ht="13.5">
      <c r="B802" s="177"/>
      <c r="D802" s="178" t="s">
        <v>299</v>
      </c>
      <c r="E802" s="179" t="s">
        <v>3</v>
      </c>
      <c r="F802" s="180" t="s">
        <v>1170</v>
      </c>
      <c r="H802" s="181">
        <v>18.69</v>
      </c>
      <c r="I802" s="182"/>
      <c r="L802" s="177"/>
      <c r="M802" s="183"/>
      <c r="N802" s="184"/>
      <c r="O802" s="184"/>
      <c r="P802" s="184"/>
      <c r="Q802" s="184"/>
      <c r="R802" s="184"/>
      <c r="S802" s="184"/>
      <c r="T802" s="185"/>
      <c r="AT802" s="179" t="s">
        <v>299</v>
      </c>
      <c r="AU802" s="179" t="s">
        <v>79</v>
      </c>
      <c r="AV802" s="11" t="s">
        <v>79</v>
      </c>
      <c r="AW802" s="11" t="s">
        <v>36</v>
      </c>
      <c r="AX802" s="11" t="s">
        <v>72</v>
      </c>
      <c r="AY802" s="179" t="s">
        <v>291</v>
      </c>
    </row>
    <row r="803" spans="2:51" s="11" customFormat="1" ht="13.5">
      <c r="B803" s="177"/>
      <c r="D803" s="178" t="s">
        <v>299</v>
      </c>
      <c r="E803" s="179" t="s">
        <v>3</v>
      </c>
      <c r="F803" s="180" t="s">
        <v>1171</v>
      </c>
      <c r="H803" s="181">
        <v>12.84</v>
      </c>
      <c r="I803" s="182"/>
      <c r="L803" s="177"/>
      <c r="M803" s="183"/>
      <c r="N803" s="184"/>
      <c r="O803" s="184"/>
      <c r="P803" s="184"/>
      <c r="Q803" s="184"/>
      <c r="R803" s="184"/>
      <c r="S803" s="184"/>
      <c r="T803" s="185"/>
      <c r="AT803" s="179" t="s">
        <v>299</v>
      </c>
      <c r="AU803" s="179" t="s">
        <v>79</v>
      </c>
      <c r="AV803" s="11" t="s">
        <v>79</v>
      </c>
      <c r="AW803" s="11" t="s">
        <v>36</v>
      </c>
      <c r="AX803" s="11" t="s">
        <v>72</v>
      </c>
      <c r="AY803" s="179" t="s">
        <v>291</v>
      </c>
    </row>
    <row r="804" spans="2:51" s="11" customFormat="1" ht="13.5">
      <c r="B804" s="177"/>
      <c r="D804" s="178" t="s">
        <v>299</v>
      </c>
      <c r="E804" s="179" t="s">
        <v>3</v>
      </c>
      <c r="F804" s="180" t="s">
        <v>1172</v>
      </c>
      <c r="H804" s="181">
        <v>17.175</v>
      </c>
      <c r="I804" s="182"/>
      <c r="L804" s="177"/>
      <c r="M804" s="183"/>
      <c r="N804" s="184"/>
      <c r="O804" s="184"/>
      <c r="P804" s="184"/>
      <c r="Q804" s="184"/>
      <c r="R804" s="184"/>
      <c r="S804" s="184"/>
      <c r="T804" s="185"/>
      <c r="AT804" s="179" t="s">
        <v>299</v>
      </c>
      <c r="AU804" s="179" t="s">
        <v>79</v>
      </c>
      <c r="AV804" s="11" t="s">
        <v>79</v>
      </c>
      <c r="AW804" s="11" t="s">
        <v>36</v>
      </c>
      <c r="AX804" s="11" t="s">
        <v>72</v>
      </c>
      <c r="AY804" s="179" t="s">
        <v>291</v>
      </c>
    </row>
    <row r="805" spans="2:51" s="12" customFormat="1" ht="13.5">
      <c r="B805" s="186"/>
      <c r="D805" s="187" t="s">
        <v>299</v>
      </c>
      <c r="E805" s="188" t="s">
        <v>3</v>
      </c>
      <c r="F805" s="189" t="s">
        <v>301</v>
      </c>
      <c r="H805" s="190">
        <v>82.705</v>
      </c>
      <c r="I805" s="191"/>
      <c r="L805" s="186"/>
      <c r="M805" s="192"/>
      <c r="N805" s="193"/>
      <c r="O805" s="193"/>
      <c r="P805" s="193"/>
      <c r="Q805" s="193"/>
      <c r="R805" s="193"/>
      <c r="S805" s="193"/>
      <c r="T805" s="194"/>
      <c r="AT805" s="195" t="s">
        <v>299</v>
      </c>
      <c r="AU805" s="195" t="s">
        <v>79</v>
      </c>
      <c r="AV805" s="12" t="s">
        <v>82</v>
      </c>
      <c r="AW805" s="12" t="s">
        <v>36</v>
      </c>
      <c r="AX805" s="12" t="s">
        <v>9</v>
      </c>
      <c r="AY805" s="195" t="s">
        <v>291</v>
      </c>
    </row>
    <row r="806" spans="2:65" s="1" customFormat="1" ht="22.5" customHeight="1">
      <c r="B806" s="164"/>
      <c r="C806" s="165" t="s">
        <v>1173</v>
      </c>
      <c r="D806" s="165" t="s">
        <v>293</v>
      </c>
      <c r="E806" s="166" t="s">
        <v>1174</v>
      </c>
      <c r="F806" s="167" t="s">
        <v>1175</v>
      </c>
      <c r="G806" s="168" t="s">
        <v>822</v>
      </c>
      <c r="H806" s="169">
        <v>2.291</v>
      </c>
      <c r="I806" s="170"/>
      <c r="J806" s="171">
        <f>ROUND(I806*H806,0)</f>
        <v>0</v>
      </c>
      <c r="K806" s="167" t="s">
        <v>297</v>
      </c>
      <c r="L806" s="34"/>
      <c r="M806" s="172" t="s">
        <v>3</v>
      </c>
      <c r="N806" s="173" t="s">
        <v>43</v>
      </c>
      <c r="O806" s="35"/>
      <c r="P806" s="174">
        <f>O806*H806</f>
        <v>0</v>
      </c>
      <c r="Q806" s="174">
        <v>0</v>
      </c>
      <c r="R806" s="174">
        <f>Q806*H806</f>
        <v>0</v>
      </c>
      <c r="S806" s="174">
        <v>0</v>
      </c>
      <c r="T806" s="175">
        <f>S806*H806</f>
        <v>0</v>
      </c>
      <c r="AR806" s="17" t="s">
        <v>369</v>
      </c>
      <c r="AT806" s="17" t="s">
        <v>293</v>
      </c>
      <c r="AU806" s="17" t="s">
        <v>79</v>
      </c>
      <c r="AY806" s="17" t="s">
        <v>291</v>
      </c>
      <c r="BE806" s="176">
        <f>IF(N806="základní",J806,0)</f>
        <v>0</v>
      </c>
      <c r="BF806" s="176">
        <f>IF(N806="snížená",J806,0)</f>
        <v>0</v>
      </c>
      <c r="BG806" s="176">
        <f>IF(N806="zákl. přenesená",J806,0)</f>
        <v>0</v>
      </c>
      <c r="BH806" s="176">
        <f>IF(N806="sníž. přenesená",J806,0)</f>
        <v>0</v>
      </c>
      <c r="BI806" s="176">
        <f>IF(N806="nulová",J806,0)</f>
        <v>0</v>
      </c>
      <c r="BJ806" s="17" t="s">
        <v>9</v>
      </c>
      <c r="BK806" s="176">
        <f>ROUND(I806*H806,0)</f>
        <v>0</v>
      </c>
      <c r="BL806" s="17" t="s">
        <v>369</v>
      </c>
      <c r="BM806" s="17" t="s">
        <v>1176</v>
      </c>
    </row>
    <row r="807" spans="2:63" s="10" customFormat="1" ht="29.85" customHeight="1">
      <c r="B807" s="150"/>
      <c r="D807" s="161" t="s">
        <v>71</v>
      </c>
      <c r="E807" s="162" t="s">
        <v>1177</v>
      </c>
      <c r="F807" s="162" t="s">
        <v>1178</v>
      </c>
      <c r="I807" s="153"/>
      <c r="J807" s="163">
        <f>BK807</f>
        <v>0</v>
      </c>
      <c r="L807" s="150"/>
      <c r="M807" s="155"/>
      <c r="N807" s="156"/>
      <c r="O807" s="156"/>
      <c r="P807" s="157">
        <f>SUM(P808:P861)</f>
        <v>0</v>
      </c>
      <c r="Q807" s="156"/>
      <c r="R807" s="157">
        <f>SUM(R808:R861)</f>
        <v>3.2602172599999997</v>
      </c>
      <c r="S807" s="156"/>
      <c r="T807" s="158">
        <f>SUM(T808:T861)</f>
        <v>0</v>
      </c>
      <c r="AR807" s="151" t="s">
        <v>79</v>
      </c>
      <c r="AT807" s="159" t="s">
        <v>71</v>
      </c>
      <c r="AU807" s="159" t="s">
        <v>9</v>
      </c>
      <c r="AY807" s="151" t="s">
        <v>291</v>
      </c>
      <c r="BK807" s="160">
        <f>SUM(BK808:BK861)</f>
        <v>0</v>
      </c>
    </row>
    <row r="808" spans="2:65" s="1" customFormat="1" ht="22.5" customHeight="1">
      <c r="B808" s="164"/>
      <c r="C808" s="165" t="s">
        <v>1179</v>
      </c>
      <c r="D808" s="165" t="s">
        <v>293</v>
      </c>
      <c r="E808" s="166" t="s">
        <v>1180</v>
      </c>
      <c r="F808" s="167" t="s">
        <v>1181</v>
      </c>
      <c r="G808" s="168" t="s">
        <v>412</v>
      </c>
      <c r="H808" s="169">
        <v>284.59</v>
      </c>
      <c r="I808" s="170"/>
      <c r="J808" s="171">
        <f>ROUND(I808*H808,0)</f>
        <v>0</v>
      </c>
      <c r="K808" s="167" t="s">
        <v>297</v>
      </c>
      <c r="L808" s="34"/>
      <c r="M808" s="172" t="s">
        <v>3</v>
      </c>
      <c r="N808" s="173" t="s">
        <v>43</v>
      </c>
      <c r="O808" s="35"/>
      <c r="P808" s="174">
        <f>O808*H808</f>
        <v>0</v>
      </c>
      <c r="Q808" s="174">
        <v>0</v>
      </c>
      <c r="R808" s="174">
        <f>Q808*H808</f>
        <v>0</v>
      </c>
      <c r="S808" s="174">
        <v>0</v>
      </c>
      <c r="T808" s="175">
        <f>S808*H808</f>
        <v>0</v>
      </c>
      <c r="AR808" s="17" t="s">
        <v>369</v>
      </c>
      <c r="AT808" s="17" t="s">
        <v>293</v>
      </c>
      <c r="AU808" s="17" t="s">
        <v>79</v>
      </c>
      <c r="AY808" s="17" t="s">
        <v>291</v>
      </c>
      <c r="BE808" s="176">
        <f>IF(N808="základní",J808,0)</f>
        <v>0</v>
      </c>
      <c r="BF808" s="176">
        <f>IF(N808="snížená",J808,0)</f>
        <v>0</v>
      </c>
      <c r="BG808" s="176">
        <f>IF(N808="zákl. přenesená",J808,0)</f>
        <v>0</v>
      </c>
      <c r="BH808" s="176">
        <f>IF(N808="sníž. přenesená",J808,0)</f>
        <v>0</v>
      </c>
      <c r="BI808" s="176">
        <f>IF(N808="nulová",J808,0)</f>
        <v>0</v>
      </c>
      <c r="BJ808" s="17" t="s">
        <v>9</v>
      </c>
      <c r="BK808" s="176">
        <f>ROUND(I808*H808,0)</f>
        <v>0</v>
      </c>
      <c r="BL808" s="17" t="s">
        <v>369</v>
      </c>
      <c r="BM808" s="17" t="s">
        <v>1182</v>
      </c>
    </row>
    <row r="809" spans="2:51" s="11" customFormat="1" ht="13.5">
      <c r="B809" s="177"/>
      <c r="D809" s="178" t="s">
        <v>299</v>
      </c>
      <c r="E809" s="179" t="s">
        <v>3</v>
      </c>
      <c r="F809" s="180" t="s">
        <v>166</v>
      </c>
      <c r="H809" s="181">
        <v>137.02</v>
      </c>
      <c r="I809" s="182"/>
      <c r="L809" s="177"/>
      <c r="M809" s="183"/>
      <c r="N809" s="184"/>
      <c r="O809" s="184"/>
      <c r="P809" s="184"/>
      <c r="Q809" s="184"/>
      <c r="R809" s="184"/>
      <c r="S809" s="184"/>
      <c r="T809" s="185"/>
      <c r="AT809" s="179" t="s">
        <v>299</v>
      </c>
      <c r="AU809" s="179" t="s">
        <v>79</v>
      </c>
      <c r="AV809" s="11" t="s">
        <v>79</v>
      </c>
      <c r="AW809" s="11" t="s">
        <v>36</v>
      </c>
      <c r="AX809" s="11" t="s">
        <v>72</v>
      </c>
      <c r="AY809" s="179" t="s">
        <v>291</v>
      </c>
    </row>
    <row r="810" spans="2:51" s="11" customFormat="1" ht="13.5">
      <c r="B810" s="177"/>
      <c r="D810" s="178" t="s">
        <v>299</v>
      </c>
      <c r="E810" s="179" t="s">
        <v>3</v>
      </c>
      <c r="F810" s="180" t="s">
        <v>175</v>
      </c>
      <c r="H810" s="181">
        <v>147.57</v>
      </c>
      <c r="I810" s="182"/>
      <c r="L810" s="177"/>
      <c r="M810" s="183"/>
      <c r="N810" s="184"/>
      <c r="O810" s="184"/>
      <c r="P810" s="184"/>
      <c r="Q810" s="184"/>
      <c r="R810" s="184"/>
      <c r="S810" s="184"/>
      <c r="T810" s="185"/>
      <c r="AT810" s="179" t="s">
        <v>299</v>
      </c>
      <c r="AU810" s="179" t="s">
        <v>79</v>
      </c>
      <c r="AV810" s="11" t="s">
        <v>79</v>
      </c>
      <c r="AW810" s="11" t="s">
        <v>36</v>
      </c>
      <c r="AX810" s="11" t="s">
        <v>72</v>
      </c>
      <c r="AY810" s="179" t="s">
        <v>291</v>
      </c>
    </row>
    <row r="811" spans="2:51" s="12" customFormat="1" ht="13.5">
      <c r="B811" s="186"/>
      <c r="D811" s="187" t="s">
        <v>299</v>
      </c>
      <c r="E811" s="188" t="s">
        <v>3</v>
      </c>
      <c r="F811" s="189" t="s">
        <v>301</v>
      </c>
      <c r="H811" s="190">
        <v>284.59</v>
      </c>
      <c r="I811" s="191"/>
      <c r="L811" s="186"/>
      <c r="M811" s="192"/>
      <c r="N811" s="193"/>
      <c r="O811" s="193"/>
      <c r="P811" s="193"/>
      <c r="Q811" s="193"/>
      <c r="R811" s="193"/>
      <c r="S811" s="193"/>
      <c r="T811" s="194"/>
      <c r="AT811" s="195" t="s">
        <v>299</v>
      </c>
      <c r="AU811" s="195" t="s">
        <v>79</v>
      </c>
      <c r="AV811" s="12" t="s">
        <v>82</v>
      </c>
      <c r="AW811" s="12" t="s">
        <v>36</v>
      </c>
      <c r="AX811" s="12" t="s">
        <v>9</v>
      </c>
      <c r="AY811" s="195" t="s">
        <v>291</v>
      </c>
    </row>
    <row r="812" spans="2:65" s="1" customFormat="1" ht="22.5" customHeight="1">
      <c r="B812" s="164"/>
      <c r="C812" s="210" t="s">
        <v>1183</v>
      </c>
      <c r="D812" s="210" t="s">
        <v>379</v>
      </c>
      <c r="E812" s="211" t="s">
        <v>1184</v>
      </c>
      <c r="F812" s="212" t="s">
        <v>1185</v>
      </c>
      <c r="G812" s="213" t="s">
        <v>412</v>
      </c>
      <c r="H812" s="214">
        <v>150.521</v>
      </c>
      <c r="I812" s="215"/>
      <c r="J812" s="216">
        <f>ROUND(I812*H812,0)</f>
        <v>0</v>
      </c>
      <c r="K812" s="212" t="s">
        <v>297</v>
      </c>
      <c r="L812" s="217"/>
      <c r="M812" s="218" t="s">
        <v>3</v>
      </c>
      <c r="N812" s="219" t="s">
        <v>43</v>
      </c>
      <c r="O812" s="35"/>
      <c r="P812" s="174">
        <f>O812*H812</f>
        <v>0</v>
      </c>
      <c r="Q812" s="174">
        <v>0.0025</v>
      </c>
      <c r="R812" s="174">
        <f>Q812*H812</f>
        <v>0.3763025</v>
      </c>
      <c r="S812" s="174">
        <v>0</v>
      </c>
      <c r="T812" s="175">
        <f>S812*H812</f>
        <v>0</v>
      </c>
      <c r="AR812" s="17" t="s">
        <v>467</v>
      </c>
      <c r="AT812" s="17" t="s">
        <v>379</v>
      </c>
      <c r="AU812" s="17" t="s">
        <v>79</v>
      </c>
      <c r="AY812" s="17" t="s">
        <v>291</v>
      </c>
      <c r="BE812" s="176">
        <f>IF(N812="základní",J812,0)</f>
        <v>0</v>
      </c>
      <c r="BF812" s="176">
        <f>IF(N812="snížená",J812,0)</f>
        <v>0</v>
      </c>
      <c r="BG812" s="176">
        <f>IF(N812="zákl. přenesená",J812,0)</f>
        <v>0</v>
      </c>
      <c r="BH812" s="176">
        <f>IF(N812="sníž. přenesená",J812,0)</f>
        <v>0</v>
      </c>
      <c r="BI812" s="176">
        <f>IF(N812="nulová",J812,0)</f>
        <v>0</v>
      </c>
      <c r="BJ812" s="17" t="s">
        <v>9</v>
      </c>
      <c r="BK812" s="176">
        <f>ROUND(I812*H812,0)</f>
        <v>0</v>
      </c>
      <c r="BL812" s="17" t="s">
        <v>369</v>
      </c>
      <c r="BM812" s="17" t="s">
        <v>1186</v>
      </c>
    </row>
    <row r="813" spans="2:51" s="11" customFormat="1" ht="13.5">
      <c r="B813" s="177"/>
      <c r="D813" s="187" t="s">
        <v>299</v>
      </c>
      <c r="E813" s="196" t="s">
        <v>3</v>
      </c>
      <c r="F813" s="197" t="s">
        <v>1187</v>
      </c>
      <c r="H813" s="198">
        <v>150.521</v>
      </c>
      <c r="I813" s="182"/>
      <c r="L813" s="177"/>
      <c r="M813" s="183"/>
      <c r="N813" s="184"/>
      <c r="O813" s="184"/>
      <c r="P813" s="184"/>
      <c r="Q813" s="184"/>
      <c r="R813" s="184"/>
      <c r="S813" s="184"/>
      <c r="T813" s="185"/>
      <c r="AT813" s="179" t="s">
        <v>299</v>
      </c>
      <c r="AU813" s="179" t="s">
        <v>79</v>
      </c>
      <c r="AV813" s="11" t="s">
        <v>79</v>
      </c>
      <c r="AW813" s="11" t="s">
        <v>36</v>
      </c>
      <c r="AX813" s="11" t="s">
        <v>9</v>
      </c>
      <c r="AY813" s="179" t="s">
        <v>291</v>
      </c>
    </row>
    <row r="814" spans="2:65" s="1" customFormat="1" ht="22.5" customHeight="1">
      <c r="B814" s="164"/>
      <c r="C814" s="210" t="s">
        <v>1188</v>
      </c>
      <c r="D814" s="210" t="s">
        <v>379</v>
      </c>
      <c r="E814" s="211" t="s">
        <v>1189</v>
      </c>
      <c r="F814" s="212" t="s">
        <v>1190</v>
      </c>
      <c r="G814" s="213" t="s">
        <v>412</v>
      </c>
      <c r="H814" s="214">
        <v>139.76</v>
      </c>
      <c r="I814" s="215"/>
      <c r="J814" s="216">
        <f>ROUND(I814*H814,0)</f>
        <v>0</v>
      </c>
      <c r="K814" s="212" t="s">
        <v>297</v>
      </c>
      <c r="L814" s="217"/>
      <c r="M814" s="218" t="s">
        <v>3</v>
      </c>
      <c r="N814" s="219" t="s">
        <v>43</v>
      </c>
      <c r="O814" s="35"/>
      <c r="P814" s="174">
        <f>O814*H814</f>
        <v>0</v>
      </c>
      <c r="Q814" s="174">
        <v>0.004</v>
      </c>
      <c r="R814" s="174">
        <f>Q814*H814</f>
        <v>0.55904</v>
      </c>
      <c r="S814" s="174">
        <v>0</v>
      </c>
      <c r="T814" s="175">
        <f>S814*H814</f>
        <v>0</v>
      </c>
      <c r="AR814" s="17" t="s">
        <v>467</v>
      </c>
      <c r="AT814" s="17" t="s">
        <v>379</v>
      </c>
      <c r="AU814" s="17" t="s">
        <v>79</v>
      </c>
      <c r="AY814" s="17" t="s">
        <v>291</v>
      </c>
      <c r="BE814" s="176">
        <f>IF(N814="základní",J814,0)</f>
        <v>0</v>
      </c>
      <c r="BF814" s="176">
        <f>IF(N814="snížená",J814,0)</f>
        <v>0</v>
      </c>
      <c r="BG814" s="176">
        <f>IF(N814="zákl. přenesená",J814,0)</f>
        <v>0</v>
      </c>
      <c r="BH814" s="176">
        <f>IF(N814="sníž. přenesená",J814,0)</f>
        <v>0</v>
      </c>
      <c r="BI814" s="176">
        <f>IF(N814="nulová",J814,0)</f>
        <v>0</v>
      </c>
      <c r="BJ814" s="17" t="s">
        <v>9</v>
      </c>
      <c r="BK814" s="176">
        <f>ROUND(I814*H814,0)</f>
        <v>0</v>
      </c>
      <c r="BL814" s="17" t="s">
        <v>369</v>
      </c>
      <c r="BM814" s="17" t="s">
        <v>1191</v>
      </c>
    </row>
    <row r="815" spans="2:51" s="11" customFormat="1" ht="13.5">
      <c r="B815" s="177"/>
      <c r="D815" s="187" t="s">
        <v>299</v>
      </c>
      <c r="E815" s="196" t="s">
        <v>3</v>
      </c>
      <c r="F815" s="197" t="s">
        <v>1192</v>
      </c>
      <c r="H815" s="198">
        <v>139.76</v>
      </c>
      <c r="I815" s="182"/>
      <c r="L815" s="177"/>
      <c r="M815" s="183"/>
      <c r="N815" s="184"/>
      <c r="O815" s="184"/>
      <c r="P815" s="184"/>
      <c r="Q815" s="184"/>
      <c r="R815" s="184"/>
      <c r="S815" s="184"/>
      <c r="T815" s="185"/>
      <c r="AT815" s="179" t="s">
        <v>299</v>
      </c>
      <c r="AU815" s="179" t="s">
        <v>79</v>
      </c>
      <c r="AV815" s="11" t="s">
        <v>79</v>
      </c>
      <c r="AW815" s="11" t="s">
        <v>36</v>
      </c>
      <c r="AX815" s="11" t="s">
        <v>9</v>
      </c>
      <c r="AY815" s="179" t="s">
        <v>291</v>
      </c>
    </row>
    <row r="816" spans="2:65" s="1" customFormat="1" ht="22.5" customHeight="1">
      <c r="B816" s="164"/>
      <c r="C816" s="165" t="s">
        <v>1193</v>
      </c>
      <c r="D816" s="165" t="s">
        <v>293</v>
      </c>
      <c r="E816" s="166" t="s">
        <v>1194</v>
      </c>
      <c r="F816" s="167" t="s">
        <v>1195</v>
      </c>
      <c r="G816" s="168" t="s">
        <v>412</v>
      </c>
      <c r="H816" s="169">
        <v>281.39</v>
      </c>
      <c r="I816" s="170"/>
      <c r="J816" s="171">
        <f>ROUND(I816*H816,0)</f>
        <v>0</v>
      </c>
      <c r="K816" s="167" t="s">
        <v>297</v>
      </c>
      <c r="L816" s="34"/>
      <c r="M816" s="172" t="s">
        <v>3</v>
      </c>
      <c r="N816" s="173" t="s">
        <v>43</v>
      </c>
      <c r="O816" s="35"/>
      <c r="P816" s="174">
        <f>O816*H816</f>
        <v>0</v>
      </c>
      <c r="Q816" s="174">
        <v>0</v>
      </c>
      <c r="R816" s="174">
        <f>Q816*H816</f>
        <v>0</v>
      </c>
      <c r="S816" s="174">
        <v>0</v>
      </c>
      <c r="T816" s="175">
        <f>S816*H816</f>
        <v>0</v>
      </c>
      <c r="AR816" s="17" t="s">
        <v>369</v>
      </c>
      <c r="AT816" s="17" t="s">
        <v>293</v>
      </c>
      <c r="AU816" s="17" t="s">
        <v>79</v>
      </c>
      <c r="AY816" s="17" t="s">
        <v>291</v>
      </c>
      <c r="BE816" s="176">
        <f>IF(N816="základní",J816,0)</f>
        <v>0</v>
      </c>
      <c r="BF816" s="176">
        <f>IF(N816="snížená",J816,0)</f>
        <v>0</v>
      </c>
      <c r="BG816" s="176">
        <f>IF(N816="zákl. přenesená",J816,0)</f>
        <v>0</v>
      </c>
      <c r="BH816" s="176">
        <f>IF(N816="sníž. přenesená",J816,0)</f>
        <v>0</v>
      </c>
      <c r="BI816" s="176">
        <f>IF(N816="nulová",J816,0)</f>
        <v>0</v>
      </c>
      <c r="BJ816" s="17" t="s">
        <v>9</v>
      </c>
      <c r="BK816" s="176">
        <f>ROUND(I816*H816,0)</f>
        <v>0</v>
      </c>
      <c r="BL816" s="17" t="s">
        <v>369</v>
      </c>
      <c r="BM816" s="17" t="s">
        <v>1196</v>
      </c>
    </row>
    <row r="817" spans="2:51" s="11" customFormat="1" ht="13.5">
      <c r="B817" s="177"/>
      <c r="D817" s="178" t="s">
        <v>299</v>
      </c>
      <c r="E817" s="179" t="s">
        <v>3</v>
      </c>
      <c r="F817" s="180" t="s">
        <v>101</v>
      </c>
      <c r="H817" s="181">
        <v>140.63</v>
      </c>
      <c r="I817" s="182"/>
      <c r="L817" s="177"/>
      <c r="M817" s="183"/>
      <c r="N817" s="184"/>
      <c r="O817" s="184"/>
      <c r="P817" s="184"/>
      <c r="Q817" s="184"/>
      <c r="R817" s="184"/>
      <c r="S817" s="184"/>
      <c r="T817" s="185"/>
      <c r="AT817" s="179" t="s">
        <v>299</v>
      </c>
      <c r="AU817" s="179" t="s">
        <v>79</v>
      </c>
      <c r="AV817" s="11" t="s">
        <v>79</v>
      </c>
      <c r="AW817" s="11" t="s">
        <v>36</v>
      </c>
      <c r="AX817" s="11" t="s">
        <v>72</v>
      </c>
      <c r="AY817" s="179" t="s">
        <v>291</v>
      </c>
    </row>
    <row r="818" spans="2:51" s="11" customFormat="1" ht="13.5">
      <c r="B818" s="177"/>
      <c r="D818" s="178" t="s">
        <v>299</v>
      </c>
      <c r="E818" s="179" t="s">
        <v>3</v>
      </c>
      <c r="F818" s="180" t="s">
        <v>136</v>
      </c>
      <c r="H818" s="181">
        <v>140.76</v>
      </c>
      <c r="I818" s="182"/>
      <c r="L818" s="177"/>
      <c r="M818" s="183"/>
      <c r="N818" s="184"/>
      <c r="O818" s="184"/>
      <c r="P818" s="184"/>
      <c r="Q818" s="184"/>
      <c r="R818" s="184"/>
      <c r="S818" s="184"/>
      <c r="T818" s="185"/>
      <c r="AT818" s="179" t="s">
        <v>299</v>
      </c>
      <c r="AU818" s="179" t="s">
        <v>79</v>
      </c>
      <c r="AV818" s="11" t="s">
        <v>79</v>
      </c>
      <c r="AW818" s="11" t="s">
        <v>36</v>
      </c>
      <c r="AX818" s="11" t="s">
        <v>72</v>
      </c>
      <c r="AY818" s="179" t="s">
        <v>291</v>
      </c>
    </row>
    <row r="819" spans="2:51" s="12" customFormat="1" ht="13.5">
      <c r="B819" s="186"/>
      <c r="D819" s="187" t="s">
        <v>299</v>
      </c>
      <c r="E819" s="188" t="s">
        <v>3</v>
      </c>
      <c r="F819" s="189" t="s">
        <v>301</v>
      </c>
      <c r="H819" s="190">
        <v>281.39</v>
      </c>
      <c r="I819" s="191"/>
      <c r="L819" s="186"/>
      <c r="M819" s="192"/>
      <c r="N819" s="193"/>
      <c r="O819" s="193"/>
      <c r="P819" s="193"/>
      <c r="Q819" s="193"/>
      <c r="R819" s="193"/>
      <c r="S819" s="193"/>
      <c r="T819" s="194"/>
      <c r="AT819" s="195" t="s">
        <v>299</v>
      </c>
      <c r="AU819" s="195" t="s">
        <v>79</v>
      </c>
      <c r="AV819" s="12" t="s">
        <v>82</v>
      </c>
      <c r="AW819" s="12" t="s">
        <v>36</v>
      </c>
      <c r="AX819" s="12" t="s">
        <v>9</v>
      </c>
      <c r="AY819" s="195" t="s">
        <v>291</v>
      </c>
    </row>
    <row r="820" spans="2:65" s="1" customFormat="1" ht="22.5" customHeight="1">
      <c r="B820" s="164"/>
      <c r="C820" s="210" t="s">
        <v>1197</v>
      </c>
      <c r="D820" s="210" t="s">
        <v>379</v>
      </c>
      <c r="E820" s="211" t="s">
        <v>1198</v>
      </c>
      <c r="F820" s="212" t="s">
        <v>1199</v>
      </c>
      <c r="G820" s="213" t="s">
        <v>412</v>
      </c>
      <c r="H820" s="214">
        <v>286.885</v>
      </c>
      <c r="I820" s="215"/>
      <c r="J820" s="216">
        <f>ROUND(I820*H820,0)</f>
        <v>0</v>
      </c>
      <c r="K820" s="212" t="s">
        <v>297</v>
      </c>
      <c r="L820" s="217"/>
      <c r="M820" s="218" t="s">
        <v>3</v>
      </c>
      <c r="N820" s="219" t="s">
        <v>43</v>
      </c>
      <c r="O820" s="35"/>
      <c r="P820" s="174">
        <f>O820*H820</f>
        <v>0</v>
      </c>
      <c r="Q820" s="174">
        <v>0.0015</v>
      </c>
      <c r="R820" s="174">
        <f>Q820*H820</f>
        <v>0.4303275</v>
      </c>
      <c r="S820" s="174">
        <v>0</v>
      </c>
      <c r="T820" s="175">
        <f>S820*H820</f>
        <v>0</v>
      </c>
      <c r="AR820" s="17" t="s">
        <v>467</v>
      </c>
      <c r="AT820" s="17" t="s">
        <v>379</v>
      </c>
      <c r="AU820" s="17" t="s">
        <v>79</v>
      </c>
      <c r="AY820" s="17" t="s">
        <v>291</v>
      </c>
      <c r="BE820" s="176">
        <f>IF(N820="základní",J820,0)</f>
        <v>0</v>
      </c>
      <c r="BF820" s="176">
        <f>IF(N820="snížená",J820,0)</f>
        <v>0</v>
      </c>
      <c r="BG820" s="176">
        <f>IF(N820="zákl. přenesená",J820,0)</f>
        <v>0</v>
      </c>
      <c r="BH820" s="176">
        <f>IF(N820="sníž. přenesená",J820,0)</f>
        <v>0</v>
      </c>
      <c r="BI820" s="176">
        <f>IF(N820="nulová",J820,0)</f>
        <v>0</v>
      </c>
      <c r="BJ820" s="17" t="s">
        <v>9</v>
      </c>
      <c r="BK820" s="176">
        <f>ROUND(I820*H820,0)</f>
        <v>0</v>
      </c>
      <c r="BL820" s="17" t="s">
        <v>369</v>
      </c>
      <c r="BM820" s="17" t="s">
        <v>1200</v>
      </c>
    </row>
    <row r="821" spans="2:51" s="11" customFormat="1" ht="13.5">
      <c r="B821" s="177"/>
      <c r="D821" s="187" t="s">
        <v>299</v>
      </c>
      <c r="E821" s="196" t="s">
        <v>3</v>
      </c>
      <c r="F821" s="197" t="s">
        <v>1201</v>
      </c>
      <c r="H821" s="198">
        <v>286.885</v>
      </c>
      <c r="I821" s="182"/>
      <c r="L821" s="177"/>
      <c r="M821" s="183"/>
      <c r="N821" s="184"/>
      <c r="O821" s="184"/>
      <c r="P821" s="184"/>
      <c r="Q821" s="184"/>
      <c r="R821" s="184"/>
      <c r="S821" s="184"/>
      <c r="T821" s="185"/>
      <c r="AT821" s="179" t="s">
        <v>299</v>
      </c>
      <c r="AU821" s="179" t="s">
        <v>79</v>
      </c>
      <c r="AV821" s="11" t="s">
        <v>79</v>
      </c>
      <c r="AW821" s="11" t="s">
        <v>36</v>
      </c>
      <c r="AX821" s="11" t="s">
        <v>9</v>
      </c>
      <c r="AY821" s="179" t="s">
        <v>291</v>
      </c>
    </row>
    <row r="822" spans="2:65" s="1" customFormat="1" ht="22.5" customHeight="1">
      <c r="B822" s="164"/>
      <c r="C822" s="210" t="s">
        <v>1202</v>
      </c>
      <c r="D822" s="210" t="s">
        <v>379</v>
      </c>
      <c r="E822" s="211" t="s">
        <v>1203</v>
      </c>
      <c r="F822" s="212" t="s">
        <v>1204</v>
      </c>
      <c r="G822" s="213" t="s">
        <v>412</v>
      </c>
      <c r="H822" s="214">
        <v>143.575</v>
      </c>
      <c r="I822" s="215"/>
      <c r="J822" s="216">
        <f>ROUND(I822*H822,0)</f>
        <v>0</v>
      </c>
      <c r="K822" s="212" t="s">
        <v>297</v>
      </c>
      <c r="L822" s="217"/>
      <c r="M822" s="218" t="s">
        <v>3</v>
      </c>
      <c r="N822" s="219" t="s">
        <v>43</v>
      </c>
      <c r="O822" s="35"/>
      <c r="P822" s="174">
        <f>O822*H822</f>
        <v>0</v>
      </c>
      <c r="Q822" s="174">
        <v>0.00075</v>
      </c>
      <c r="R822" s="174">
        <f>Q822*H822</f>
        <v>0.10768124999999999</v>
      </c>
      <c r="S822" s="174">
        <v>0</v>
      </c>
      <c r="T822" s="175">
        <f>S822*H822</f>
        <v>0</v>
      </c>
      <c r="AR822" s="17" t="s">
        <v>467</v>
      </c>
      <c r="AT822" s="17" t="s">
        <v>379</v>
      </c>
      <c r="AU822" s="17" t="s">
        <v>79</v>
      </c>
      <c r="AY822" s="17" t="s">
        <v>291</v>
      </c>
      <c r="BE822" s="176">
        <f>IF(N822="základní",J822,0)</f>
        <v>0</v>
      </c>
      <c r="BF822" s="176">
        <f>IF(N822="snížená",J822,0)</f>
        <v>0</v>
      </c>
      <c r="BG822" s="176">
        <f>IF(N822="zákl. přenesená",J822,0)</f>
        <v>0</v>
      </c>
      <c r="BH822" s="176">
        <f>IF(N822="sníž. přenesená",J822,0)</f>
        <v>0</v>
      </c>
      <c r="BI822" s="176">
        <f>IF(N822="nulová",J822,0)</f>
        <v>0</v>
      </c>
      <c r="BJ822" s="17" t="s">
        <v>9</v>
      </c>
      <c r="BK822" s="176">
        <f>ROUND(I822*H822,0)</f>
        <v>0</v>
      </c>
      <c r="BL822" s="17" t="s">
        <v>369</v>
      </c>
      <c r="BM822" s="17" t="s">
        <v>1205</v>
      </c>
    </row>
    <row r="823" spans="2:51" s="11" customFormat="1" ht="13.5">
      <c r="B823" s="177"/>
      <c r="D823" s="187" t="s">
        <v>299</v>
      </c>
      <c r="E823" s="196" t="s">
        <v>3</v>
      </c>
      <c r="F823" s="197" t="s">
        <v>1206</v>
      </c>
      <c r="H823" s="198">
        <v>143.575</v>
      </c>
      <c r="I823" s="182"/>
      <c r="L823" s="177"/>
      <c r="M823" s="183"/>
      <c r="N823" s="184"/>
      <c r="O823" s="184"/>
      <c r="P823" s="184"/>
      <c r="Q823" s="184"/>
      <c r="R823" s="184"/>
      <c r="S823" s="184"/>
      <c r="T823" s="185"/>
      <c r="AT823" s="179" t="s">
        <v>299</v>
      </c>
      <c r="AU823" s="179" t="s">
        <v>79</v>
      </c>
      <c r="AV823" s="11" t="s">
        <v>79</v>
      </c>
      <c r="AW823" s="11" t="s">
        <v>36</v>
      </c>
      <c r="AX823" s="11" t="s">
        <v>9</v>
      </c>
      <c r="AY823" s="179" t="s">
        <v>291</v>
      </c>
    </row>
    <row r="824" spans="2:65" s="1" customFormat="1" ht="22.5" customHeight="1">
      <c r="B824" s="164"/>
      <c r="C824" s="210" t="s">
        <v>1207</v>
      </c>
      <c r="D824" s="210" t="s">
        <v>379</v>
      </c>
      <c r="E824" s="211" t="s">
        <v>1189</v>
      </c>
      <c r="F824" s="212" t="s">
        <v>1190</v>
      </c>
      <c r="G824" s="213" t="s">
        <v>412</v>
      </c>
      <c r="H824" s="214">
        <v>143.575</v>
      </c>
      <c r="I824" s="215"/>
      <c r="J824" s="216">
        <f>ROUND(I824*H824,0)</f>
        <v>0</v>
      </c>
      <c r="K824" s="212" t="s">
        <v>297</v>
      </c>
      <c r="L824" s="217"/>
      <c r="M824" s="218" t="s">
        <v>3</v>
      </c>
      <c r="N824" s="219" t="s">
        <v>43</v>
      </c>
      <c r="O824" s="35"/>
      <c r="P824" s="174">
        <f>O824*H824</f>
        <v>0</v>
      </c>
      <c r="Q824" s="174">
        <v>0.004</v>
      </c>
      <c r="R824" s="174">
        <f>Q824*H824</f>
        <v>0.5742999999999999</v>
      </c>
      <c r="S824" s="174">
        <v>0</v>
      </c>
      <c r="T824" s="175">
        <f>S824*H824</f>
        <v>0</v>
      </c>
      <c r="AR824" s="17" t="s">
        <v>467</v>
      </c>
      <c r="AT824" s="17" t="s">
        <v>379</v>
      </c>
      <c r="AU824" s="17" t="s">
        <v>79</v>
      </c>
      <c r="AY824" s="17" t="s">
        <v>291</v>
      </c>
      <c r="BE824" s="176">
        <f>IF(N824="základní",J824,0)</f>
        <v>0</v>
      </c>
      <c r="BF824" s="176">
        <f>IF(N824="snížená",J824,0)</f>
        <v>0</v>
      </c>
      <c r="BG824" s="176">
        <f>IF(N824="zákl. přenesená",J824,0)</f>
        <v>0</v>
      </c>
      <c r="BH824" s="176">
        <f>IF(N824="sníž. přenesená",J824,0)</f>
        <v>0</v>
      </c>
      <c r="BI824" s="176">
        <f>IF(N824="nulová",J824,0)</f>
        <v>0</v>
      </c>
      <c r="BJ824" s="17" t="s">
        <v>9</v>
      </c>
      <c r="BK824" s="176">
        <f>ROUND(I824*H824,0)</f>
        <v>0</v>
      </c>
      <c r="BL824" s="17" t="s">
        <v>369</v>
      </c>
      <c r="BM824" s="17" t="s">
        <v>1208</v>
      </c>
    </row>
    <row r="825" spans="2:51" s="11" customFormat="1" ht="13.5">
      <c r="B825" s="177"/>
      <c r="D825" s="187" t="s">
        <v>299</v>
      </c>
      <c r="E825" s="196" t="s">
        <v>3</v>
      </c>
      <c r="F825" s="197" t="s">
        <v>1206</v>
      </c>
      <c r="H825" s="198">
        <v>143.575</v>
      </c>
      <c r="I825" s="182"/>
      <c r="L825" s="177"/>
      <c r="M825" s="183"/>
      <c r="N825" s="184"/>
      <c r="O825" s="184"/>
      <c r="P825" s="184"/>
      <c r="Q825" s="184"/>
      <c r="R825" s="184"/>
      <c r="S825" s="184"/>
      <c r="T825" s="185"/>
      <c r="AT825" s="179" t="s">
        <v>299</v>
      </c>
      <c r="AU825" s="179" t="s">
        <v>79</v>
      </c>
      <c r="AV825" s="11" t="s">
        <v>79</v>
      </c>
      <c r="AW825" s="11" t="s">
        <v>36</v>
      </c>
      <c r="AX825" s="11" t="s">
        <v>9</v>
      </c>
      <c r="AY825" s="179" t="s">
        <v>291</v>
      </c>
    </row>
    <row r="826" spans="2:65" s="1" customFormat="1" ht="22.5" customHeight="1">
      <c r="B826" s="164"/>
      <c r="C826" s="165" t="s">
        <v>1209</v>
      </c>
      <c r="D826" s="165" t="s">
        <v>293</v>
      </c>
      <c r="E826" s="166" t="s">
        <v>1210</v>
      </c>
      <c r="F826" s="167" t="s">
        <v>1211</v>
      </c>
      <c r="G826" s="168" t="s">
        <v>338</v>
      </c>
      <c r="H826" s="169">
        <v>565.98</v>
      </c>
      <c r="I826" s="170"/>
      <c r="J826" s="171">
        <f>ROUND(I826*H826,0)</f>
        <v>0</v>
      </c>
      <c r="K826" s="167" t="s">
        <v>297</v>
      </c>
      <c r="L826" s="34"/>
      <c r="M826" s="172" t="s">
        <v>3</v>
      </c>
      <c r="N826" s="173" t="s">
        <v>43</v>
      </c>
      <c r="O826" s="35"/>
      <c r="P826" s="174">
        <f>O826*H826</f>
        <v>0</v>
      </c>
      <c r="Q826" s="174">
        <v>0</v>
      </c>
      <c r="R826" s="174">
        <f>Q826*H826</f>
        <v>0</v>
      </c>
      <c r="S826" s="174">
        <v>0</v>
      </c>
      <c r="T826" s="175">
        <f>S826*H826</f>
        <v>0</v>
      </c>
      <c r="AR826" s="17" t="s">
        <v>369</v>
      </c>
      <c r="AT826" s="17" t="s">
        <v>293</v>
      </c>
      <c r="AU826" s="17" t="s">
        <v>79</v>
      </c>
      <c r="AY826" s="17" t="s">
        <v>291</v>
      </c>
      <c r="BE826" s="176">
        <f>IF(N826="základní",J826,0)</f>
        <v>0</v>
      </c>
      <c r="BF826" s="176">
        <f>IF(N826="snížená",J826,0)</f>
        <v>0</v>
      </c>
      <c r="BG826" s="176">
        <f>IF(N826="zákl. přenesená",J826,0)</f>
        <v>0</v>
      </c>
      <c r="BH826" s="176">
        <f>IF(N826="sníž. přenesená",J826,0)</f>
        <v>0</v>
      </c>
      <c r="BI826" s="176">
        <f>IF(N826="nulová",J826,0)</f>
        <v>0</v>
      </c>
      <c r="BJ826" s="17" t="s">
        <v>9</v>
      </c>
      <c r="BK826" s="176">
        <f>ROUND(I826*H826,0)</f>
        <v>0</v>
      </c>
      <c r="BL826" s="17" t="s">
        <v>369</v>
      </c>
      <c r="BM826" s="17" t="s">
        <v>1212</v>
      </c>
    </row>
    <row r="827" spans="2:51" s="11" customFormat="1" ht="13.5">
      <c r="B827" s="177"/>
      <c r="D827" s="178" t="s">
        <v>299</v>
      </c>
      <c r="E827" s="179" t="s">
        <v>3</v>
      </c>
      <c r="F827" s="180" t="s">
        <v>101</v>
      </c>
      <c r="H827" s="181">
        <v>140.63</v>
      </c>
      <c r="I827" s="182"/>
      <c r="L827" s="177"/>
      <c r="M827" s="183"/>
      <c r="N827" s="184"/>
      <c r="O827" s="184"/>
      <c r="P827" s="184"/>
      <c r="Q827" s="184"/>
      <c r="R827" s="184"/>
      <c r="S827" s="184"/>
      <c r="T827" s="185"/>
      <c r="AT827" s="179" t="s">
        <v>299</v>
      </c>
      <c r="AU827" s="179" t="s">
        <v>79</v>
      </c>
      <c r="AV827" s="11" t="s">
        <v>79</v>
      </c>
      <c r="AW827" s="11" t="s">
        <v>36</v>
      </c>
      <c r="AX827" s="11" t="s">
        <v>72</v>
      </c>
      <c r="AY827" s="179" t="s">
        <v>291</v>
      </c>
    </row>
    <row r="828" spans="2:51" s="11" customFormat="1" ht="13.5">
      <c r="B828" s="177"/>
      <c r="D828" s="178" t="s">
        <v>299</v>
      </c>
      <c r="E828" s="179" t="s">
        <v>3</v>
      </c>
      <c r="F828" s="180" t="s">
        <v>136</v>
      </c>
      <c r="H828" s="181">
        <v>140.76</v>
      </c>
      <c r="I828" s="182"/>
      <c r="L828" s="177"/>
      <c r="M828" s="183"/>
      <c r="N828" s="184"/>
      <c r="O828" s="184"/>
      <c r="P828" s="184"/>
      <c r="Q828" s="184"/>
      <c r="R828" s="184"/>
      <c r="S828" s="184"/>
      <c r="T828" s="185"/>
      <c r="AT828" s="179" t="s">
        <v>299</v>
      </c>
      <c r="AU828" s="179" t="s">
        <v>79</v>
      </c>
      <c r="AV828" s="11" t="s">
        <v>79</v>
      </c>
      <c r="AW828" s="11" t="s">
        <v>36</v>
      </c>
      <c r="AX828" s="11" t="s">
        <v>72</v>
      </c>
      <c r="AY828" s="179" t="s">
        <v>291</v>
      </c>
    </row>
    <row r="829" spans="2:51" s="11" customFormat="1" ht="13.5">
      <c r="B829" s="177"/>
      <c r="D829" s="178" t="s">
        <v>299</v>
      </c>
      <c r="E829" s="179" t="s">
        <v>3</v>
      </c>
      <c r="F829" s="180" t="s">
        <v>166</v>
      </c>
      <c r="H829" s="181">
        <v>137.02</v>
      </c>
      <c r="I829" s="182"/>
      <c r="L829" s="177"/>
      <c r="M829" s="183"/>
      <c r="N829" s="184"/>
      <c r="O829" s="184"/>
      <c r="P829" s="184"/>
      <c r="Q829" s="184"/>
      <c r="R829" s="184"/>
      <c r="S829" s="184"/>
      <c r="T829" s="185"/>
      <c r="AT829" s="179" t="s">
        <v>299</v>
      </c>
      <c r="AU829" s="179" t="s">
        <v>79</v>
      </c>
      <c r="AV829" s="11" t="s">
        <v>79</v>
      </c>
      <c r="AW829" s="11" t="s">
        <v>36</v>
      </c>
      <c r="AX829" s="11" t="s">
        <v>72</v>
      </c>
      <c r="AY829" s="179" t="s">
        <v>291</v>
      </c>
    </row>
    <row r="830" spans="2:51" s="11" customFormat="1" ht="13.5">
      <c r="B830" s="177"/>
      <c r="D830" s="178" t="s">
        <v>299</v>
      </c>
      <c r="E830" s="179" t="s">
        <v>3</v>
      </c>
      <c r="F830" s="180" t="s">
        <v>175</v>
      </c>
      <c r="H830" s="181">
        <v>147.57</v>
      </c>
      <c r="I830" s="182"/>
      <c r="L830" s="177"/>
      <c r="M830" s="183"/>
      <c r="N830" s="184"/>
      <c r="O830" s="184"/>
      <c r="P830" s="184"/>
      <c r="Q830" s="184"/>
      <c r="R830" s="184"/>
      <c r="S830" s="184"/>
      <c r="T830" s="185"/>
      <c r="AT830" s="179" t="s">
        <v>299</v>
      </c>
      <c r="AU830" s="179" t="s">
        <v>79</v>
      </c>
      <c r="AV830" s="11" t="s">
        <v>79</v>
      </c>
      <c r="AW830" s="11" t="s">
        <v>36</v>
      </c>
      <c r="AX830" s="11" t="s">
        <v>72</v>
      </c>
      <c r="AY830" s="179" t="s">
        <v>291</v>
      </c>
    </row>
    <row r="831" spans="2:51" s="12" customFormat="1" ht="13.5">
      <c r="B831" s="186"/>
      <c r="D831" s="187" t="s">
        <v>299</v>
      </c>
      <c r="E831" s="188" t="s">
        <v>3</v>
      </c>
      <c r="F831" s="189" t="s">
        <v>301</v>
      </c>
      <c r="H831" s="190">
        <v>565.98</v>
      </c>
      <c r="I831" s="191"/>
      <c r="L831" s="186"/>
      <c r="M831" s="192"/>
      <c r="N831" s="193"/>
      <c r="O831" s="193"/>
      <c r="P831" s="193"/>
      <c r="Q831" s="193"/>
      <c r="R831" s="193"/>
      <c r="S831" s="193"/>
      <c r="T831" s="194"/>
      <c r="AT831" s="195" t="s">
        <v>299</v>
      </c>
      <c r="AU831" s="195" t="s">
        <v>79</v>
      </c>
      <c r="AV831" s="12" t="s">
        <v>82</v>
      </c>
      <c r="AW831" s="12" t="s">
        <v>36</v>
      </c>
      <c r="AX831" s="12" t="s">
        <v>9</v>
      </c>
      <c r="AY831" s="195" t="s">
        <v>291</v>
      </c>
    </row>
    <row r="832" spans="2:65" s="1" customFormat="1" ht="22.5" customHeight="1">
      <c r="B832" s="164"/>
      <c r="C832" s="210" t="s">
        <v>1213</v>
      </c>
      <c r="D832" s="210" t="s">
        <v>379</v>
      </c>
      <c r="E832" s="211" t="s">
        <v>1214</v>
      </c>
      <c r="F832" s="212" t="s">
        <v>1215</v>
      </c>
      <c r="G832" s="213" t="s">
        <v>338</v>
      </c>
      <c r="H832" s="214">
        <v>565.98</v>
      </c>
      <c r="I832" s="215"/>
      <c r="J832" s="216">
        <f>ROUND(I832*H832,0)</f>
        <v>0</v>
      </c>
      <c r="K832" s="212" t="s">
        <v>297</v>
      </c>
      <c r="L832" s="217"/>
      <c r="M832" s="218" t="s">
        <v>3</v>
      </c>
      <c r="N832" s="219" t="s">
        <v>43</v>
      </c>
      <c r="O832" s="35"/>
      <c r="P832" s="174">
        <f>O832*H832</f>
        <v>0</v>
      </c>
      <c r="Q832" s="174">
        <v>9E-05</v>
      </c>
      <c r="R832" s="174">
        <f>Q832*H832</f>
        <v>0.0509382</v>
      </c>
      <c r="S832" s="174">
        <v>0</v>
      </c>
      <c r="T832" s="175">
        <f>S832*H832</f>
        <v>0</v>
      </c>
      <c r="AR832" s="17" t="s">
        <v>467</v>
      </c>
      <c r="AT832" s="17" t="s">
        <v>379</v>
      </c>
      <c r="AU832" s="17" t="s">
        <v>79</v>
      </c>
      <c r="AY832" s="17" t="s">
        <v>291</v>
      </c>
      <c r="BE832" s="176">
        <f>IF(N832="základní",J832,0)</f>
        <v>0</v>
      </c>
      <c r="BF832" s="176">
        <f>IF(N832="snížená",J832,0)</f>
        <v>0</v>
      </c>
      <c r="BG832" s="176">
        <f>IF(N832="zákl. přenesená",J832,0)</f>
        <v>0</v>
      </c>
      <c r="BH832" s="176">
        <f>IF(N832="sníž. přenesená",J832,0)</f>
        <v>0</v>
      </c>
      <c r="BI832" s="176">
        <f>IF(N832="nulová",J832,0)</f>
        <v>0</v>
      </c>
      <c r="BJ832" s="17" t="s">
        <v>9</v>
      </c>
      <c r="BK832" s="176">
        <f>ROUND(I832*H832,0)</f>
        <v>0</v>
      </c>
      <c r="BL832" s="17" t="s">
        <v>369</v>
      </c>
      <c r="BM832" s="17" t="s">
        <v>1216</v>
      </c>
    </row>
    <row r="833" spans="2:51" s="11" customFormat="1" ht="13.5">
      <c r="B833" s="177"/>
      <c r="D833" s="178" t="s">
        <v>299</v>
      </c>
      <c r="E833" s="179" t="s">
        <v>3</v>
      </c>
      <c r="F833" s="180" t="s">
        <v>101</v>
      </c>
      <c r="H833" s="181">
        <v>140.63</v>
      </c>
      <c r="I833" s="182"/>
      <c r="L833" s="177"/>
      <c r="M833" s="183"/>
      <c r="N833" s="184"/>
      <c r="O833" s="184"/>
      <c r="P833" s="184"/>
      <c r="Q833" s="184"/>
      <c r="R833" s="184"/>
      <c r="S833" s="184"/>
      <c r="T833" s="185"/>
      <c r="AT833" s="179" t="s">
        <v>299</v>
      </c>
      <c r="AU833" s="179" t="s">
        <v>79</v>
      </c>
      <c r="AV833" s="11" t="s">
        <v>79</v>
      </c>
      <c r="AW833" s="11" t="s">
        <v>36</v>
      </c>
      <c r="AX833" s="11" t="s">
        <v>72</v>
      </c>
      <c r="AY833" s="179" t="s">
        <v>291</v>
      </c>
    </row>
    <row r="834" spans="2:51" s="11" customFormat="1" ht="13.5">
      <c r="B834" s="177"/>
      <c r="D834" s="178" t="s">
        <v>299</v>
      </c>
      <c r="E834" s="179" t="s">
        <v>3</v>
      </c>
      <c r="F834" s="180" t="s">
        <v>136</v>
      </c>
      <c r="H834" s="181">
        <v>140.76</v>
      </c>
      <c r="I834" s="182"/>
      <c r="L834" s="177"/>
      <c r="M834" s="183"/>
      <c r="N834" s="184"/>
      <c r="O834" s="184"/>
      <c r="P834" s="184"/>
      <c r="Q834" s="184"/>
      <c r="R834" s="184"/>
      <c r="S834" s="184"/>
      <c r="T834" s="185"/>
      <c r="AT834" s="179" t="s">
        <v>299</v>
      </c>
      <c r="AU834" s="179" t="s">
        <v>79</v>
      </c>
      <c r="AV834" s="11" t="s">
        <v>79</v>
      </c>
      <c r="AW834" s="11" t="s">
        <v>36</v>
      </c>
      <c r="AX834" s="11" t="s">
        <v>72</v>
      </c>
      <c r="AY834" s="179" t="s">
        <v>291</v>
      </c>
    </row>
    <row r="835" spans="2:51" s="11" customFormat="1" ht="13.5">
      <c r="B835" s="177"/>
      <c r="D835" s="178" t="s">
        <v>299</v>
      </c>
      <c r="E835" s="179" t="s">
        <v>3</v>
      </c>
      <c r="F835" s="180" t="s">
        <v>166</v>
      </c>
      <c r="H835" s="181">
        <v>137.02</v>
      </c>
      <c r="I835" s="182"/>
      <c r="L835" s="177"/>
      <c r="M835" s="183"/>
      <c r="N835" s="184"/>
      <c r="O835" s="184"/>
      <c r="P835" s="184"/>
      <c r="Q835" s="184"/>
      <c r="R835" s="184"/>
      <c r="S835" s="184"/>
      <c r="T835" s="185"/>
      <c r="AT835" s="179" t="s">
        <v>299</v>
      </c>
      <c r="AU835" s="179" t="s">
        <v>79</v>
      </c>
      <c r="AV835" s="11" t="s">
        <v>79</v>
      </c>
      <c r="AW835" s="11" t="s">
        <v>36</v>
      </c>
      <c r="AX835" s="11" t="s">
        <v>72</v>
      </c>
      <c r="AY835" s="179" t="s">
        <v>291</v>
      </c>
    </row>
    <row r="836" spans="2:51" s="11" customFormat="1" ht="13.5">
      <c r="B836" s="177"/>
      <c r="D836" s="178" t="s">
        <v>299</v>
      </c>
      <c r="E836" s="179" t="s">
        <v>3</v>
      </c>
      <c r="F836" s="180" t="s">
        <v>175</v>
      </c>
      <c r="H836" s="181">
        <v>147.57</v>
      </c>
      <c r="I836" s="182"/>
      <c r="L836" s="177"/>
      <c r="M836" s="183"/>
      <c r="N836" s="184"/>
      <c r="O836" s="184"/>
      <c r="P836" s="184"/>
      <c r="Q836" s="184"/>
      <c r="R836" s="184"/>
      <c r="S836" s="184"/>
      <c r="T836" s="185"/>
      <c r="AT836" s="179" t="s">
        <v>299</v>
      </c>
      <c r="AU836" s="179" t="s">
        <v>79</v>
      </c>
      <c r="AV836" s="11" t="s">
        <v>79</v>
      </c>
      <c r="AW836" s="11" t="s">
        <v>36</v>
      </c>
      <c r="AX836" s="11" t="s">
        <v>72</v>
      </c>
      <c r="AY836" s="179" t="s">
        <v>291</v>
      </c>
    </row>
    <row r="837" spans="2:51" s="12" customFormat="1" ht="13.5">
      <c r="B837" s="186"/>
      <c r="D837" s="187" t="s">
        <v>299</v>
      </c>
      <c r="E837" s="188" t="s">
        <v>3</v>
      </c>
      <c r="F837" s="189" t="s">
        <v>301</v>
      </c>
      <c r="H837" s="190">
        <v>565.98</v>
      </c>
      <c r="I837" s="191"/>
      <c r="L837" s="186"/>
      <c r="M837" s="192"/>
      <c r="N837" s="193"/>
      <c r="O837" s="193"/>
      <c r="P837" s="193"/>
      <c r="Q837" s="193"/>
      <c r="R837" s="193"/>
      <c r="S837" s="193"/>
      <c r="T837" s="194"/>
      <c r="AT837" s="195" t="s">
        <v>299</v>
      </c>
      <c r="AU837" s="195" t="s">
        <v>79</v>
      </c>
      <c r="AV837" s="12" t="s">
        <v>82</v>
      </c>
      <c r="AW837" s="12" t="s">
        <v>36</v>
      </c>
      <c r="AX837" s="12" t="s">
        <v>9</v>
      </c>
      <c r="AY837" s="195" t="s">
        <v>291</v>
      </c>
    </row>
    <row r="838" spans="2:65" s="1" customFormat="1" ht="22.5" customHeight="1">
      <c r="B838" s="164"/>
      <c r="C838" s="165" t="s">
        <v>1217</v>
      </c>
      <c r="D838" s="165" t="s">
        <v>293</v>
      </c>
      <c r="E838" s="166" t="s">
        <v>1218</v>
      </c>
      <c r="F838" s="167" t="s">
        <v>1219</v>
      </c>
      <c r="G838" s="168" t="s">
        <v>412</v>
      </c>
      <c r="H838" s="169">
        <v>166.517</v>
      </c>
      <c r="I838" s="170"/>
      <c r="J838" s="171">
        <f>ROUND(I838*H838,0)</f>
        <v>0</v>
      </c>
      <c r="K838" s="167" t="s">
        <v>297</v>
      </c>
      <c r="L838" s="34"/>
      <c r="M838" s="172" t="s">
        <v>3</v>
      </c>
      <c r="N838" s="173" t="s">
        <v>43</v>
      </c>
      <c r="O838" s="35"/>
      <c r="P838" s="174">
        <f>O838*H838</f>
        <v>0</v>
      </c>
      <c r="Q838" s="174">
        <v>0.003</v>
      </c>
      <c r="R838" s="174">
        <f>Q838*H838</f>
        <v>0.499551</v>
      </c>
      <c r="S838" s="174">
        <v>0</v>
      </c>
      <c r="T838" s="175">
        <f>S838*H838</f>
        <v>0</v>
      </c>
      <c r="AR838" s="17" t="s">
        <v>369</v>
      </c>
      <c r="AT838" s="17" t="s">
        <v>293</v>
      </c>
      <c r="AU838" s="17" t="s">
        <v>79</v>
      </c>
      <c r="AY838" s="17" t="s">
        <v>291</v>
      </c>
      <c r="BE838" s="176">
        <f>IF(N838="základní",J838,0)</f>
        <v>0</v>
      </c>
      <c r="BF838" s="176">
        <f>IF(N838="snížená",J838,0)</f>
        <v>0</v>
      </c>
      <c r="BG838" s="176">
        <f>IF(N838="zákl. přenesená",J838,0)</f>
        <v>0</v>
      </c>
      <c r="BH838" s="176">
        <f>IF(N838="sníž. přenesená",J838,0)</f>
        <v>0</v>
      </c>
      <c r="BI838" s="176">
        <f>IF(N838="nulová",J838,0)</f>
        <v>0</v>
      </c>
      <c r="BJ838" s="17" t="s">
        <v>9</v>
      </c>
      <c r="BK838" s="176">
        <f>ROUND(I838*H838,0)</f>
        <v>0</v>
      </c>
      <c r="BL838" s="17" t="s">
        <v>369</v>
      </c>
      <c r="BM838" s="17" t="s">
        <v>1220</v>
      </c>
    </row>
    <row r="839" spans="2:51" s="11" customFormat="1" ht="13.5">
      <c r="B839" s="177"/>
      <c r="D839" s="178" t="s">
        <v>299</v>
      </c>
      <c r="E839" s="179" t="s">
        <v>3</v>
      </c>
      <c r="F839" s="180" t="s">
        <v>1221</v>
      </c>
      <c r="H839" s="181">
        <v>29.75</v>
      </c>
      <c r="I839" s="182"/>
      <c r="L839" s="177"/>
      <c r="M839" s="183"/>
      <c r="N839" s="184"/>
      <c r="O839" s="184"/>
      <c r="P839" s="184"/>
      <c r="Q839" s="184"/>
      <c r="R839" s="184"/>
      <c r="S839" s="184"/>
      <c r="T839" s="185"/>
      <c r="AT839" s="179" t="s">
        <v>299</v>
      </c>
      <c r="AU839" s="179" t="s">
        <v>79</v>
      </c>
      <c r="AV839" s="11" t="s">
        <v>79</v>
      </c>
      <c r="AW839" s="11" t="s">
        <v>36</v>
      </c>
      <c r="AX839" s="11" t="s">
        <v>72</v>
      </c>
      <c r="AY839" s="179" t="s">
        <v>291</v>
      </c>
    </row>
    <row r="840" spans="2:51" s="11" customFormat="1" ht="13.5">
      <c r="B840" s="177"/>
      <c r="D840" s="178" t="s">
        <v>299</v>
      </c>
      <c r="E840" s="179" t="s">
        <v>3</v>
      </c>
      <c r="F840" s="180" t="s">
        <v>1222</v>
      </c>
      <c r="H840" s="181">
        <v>14.018</v>
      </c>
      <c r="I840" s="182"/>
      <c r="L840" s="177"/>
      <c r="M840" s="183"/>
      <c r="N840" s="184"/>
      <c r="O840" s="184"/>
      <c r="P840" s="184"/>
      <c r="Q840" s="184"/>
      <c r="R840" s="184"/>
      <c r="S840" s="184"/>
      <c r="T840" s="185"/>
      <c r="AT840" s="179" t="s">
        <v>299</v>
      </c>
      <c r="AU840" s="179" t="s">
        <v>79</v>
      </c>
      <c r="AV840" s="11" t="s">
        <v>79</v>
      </c>
      <c r="AW840" s="11" t="s">
        <v>36</v>
      </c>
      <c r="AX840" s="11" t="s">
        <v>72</v>
      </c>
      <c r="AY840" s="179" t="s">
        <v>291</v>
      </c>
    </row>
    <row r="841" spans="2:51" s="11" customFormat="1" ht="13.5">
      <c r="B841" s="177"/>
      <c r="D841" s="178" t="s">
        <v>299</v>
      </c>
      <c r="E841" s="179" t="s">
        <v>3</v>
      </c>
      <c r="F841" s="180" t="s">
        <v>1223</v>
      </c>
      <c r="H841" s="181">
        <v>9.63</v>
      </c>
      <c r="I841" s="182"/>
      <c r="L841" s="177"/>
      <c r="M841" s="183"/>
      <c r="N841" s="184"/>
      <c r="O841" s="184"/>
      <c r="P841" s="184"/>
      <c r="Q841" s="184"/>
      <c r="R841" s="184"/>
      <c r="S841" s="184"/>
      <c r="T841" s="185"/>
      <c r="AT841" s="179" t="s">
        <v>299</v>
      </c>
      <c r="AU841" s="179" t="s">
        <v>79</v>
      </c>
      <c r="AV841" s="11" t="s">
        <v>79</v>
      </c>
      <c r="AW841" s="11" t="s">
        <v>36</v>
      </c>
      <c r="AX841" s="11" t="s">
        <v>72</v>
      </c>
      <c r="AY841" s="179" t="s">
        <v>291</v>
      </c>
    </row>
    <row r="842" spans="2:51" s="11" customFormat="1" ht="13.5">
      <c r="B842" s="177"/>
      <c r="D842" s="178" t="s">
        <v>299</v>
      </c>
      <c r="E842" s="179" t="s">
        <v>3</v>
      </c>
      <c r="F842" s="180" t="s">
        <v>1224</v>
      </c>
      <c r="H842" s="181">
        <v>14.313</v>
      </c>
      <c r="I842" s="182"/>
      <c r="L842" s="177"/>
      <c r="M842" s="183"/>
      <c r="N842" s="184"/>
      <c r="O842" s="184"/>
      <c r="P842" s="184"/>
      <c r="Q842" s="184"/>
      <c r="R842" s="184"/>
      <c r="S842" s="184"/>
      <c r="T842" s="185"/>
      <c r="AT842" s="179" t="s">
        <v>299</v>
      </c>
      <c r="AU842" s="179" t="s">
        <v>79</v>
      </c>
      <c r="AV842" s="11" t="s">
        <v>79</v>
      </c>
      <c r="AW842" s="11" t="s">
        <v>36</v>
      </c>
      <c r="AX842" s="11" t="s">
        <v>72</v>
      </c>
      <c r="AY842" s="179" t="s">
        <v>291</v>
      </c>
    </row>
    <row r="843" spans="2:51" s="12" customFormat="1" ht="13.5">
      <c r="B843" s="186"/>
      <c r="D843" s="178" t="s">
        <v>299</v>
      </c>
      <c r="E843" s="195" t="s">
        <v>104</v>
      </c>
      <c r="F843" s="199" t="s">
        <v>301</v>
      </c>
      <c r="H843" s="200">
        <v>67.711</v>
      </c>
      <c r="I843" s="191"/>
      <c r="L843" s="186"/>
      <c r="M843" s="192"/>
      <c r="N843" s="193"/>
      <c r="O843" s="193"/>
      <c r="P843" s="193"/>
      <c r="Q843" s="193"/>
      <c r="R843" s="193"/>
      <c r="S843" s="193"/>
      <c r="T843" s="194"/>
      <c r="AT843" s="195" t="s">
        <v>299</v>
      </c>
      <c r="AU843" s="195" t="s">
        <v>79</v>
      </c>
      <c r="AV843" s="12" t="s">
        <v>82</v>
      </c>
      <c r="AW843" s="12" t="s">
        <v>36</v>
      </c>
      <c r="AX843" s="12" t="s">
        <v>72</v>
      </c>
      <c r="AY843" s="195" t="s">
        <v>291</v>
      </c>
    </row>
    <row r="844" spans="2:51" s="11" customFormat="1" ht="13.5">
      <c r="B844" s="177"/>
      <c r="D844" s="178" t="s">
        <v>299</v>
      </c>
      <c r="E844" s="179" t="s">
        <v>3</v>
      </c>
      <c r="F844" s="180" t="s">
        <v>104</v>
      </c>
      <c r="H844" s="181">
        <v>67.711</v>
      </c>
      <c r="I844" s="182"/>
      <c r="L844" s="177"/>
      <c r="M844" s="183"/>
      <c r="N844" s="184"/>
      <c r="O844" s="184"/>
      <c r="P844" s="184"/>
      <c r="Q844" s="184"/>
      <c r="R844" s="184"/>
      <c r="S844" s="184"/>
      <c r="T844" s="185"/>
      <c r="AT844" s="179" t="s">
        <v>299</v>
      </c>
      <c r="AU844" s="179" t="s">
        <v>79</v>
      </c>
      <c r="AV844" s="11" t="s">
        <v>79</v>
      </c>
      <c r="AW844" s="11" t="s">
        <v>36</v>
      </c>
      <c r="AX844" s="11" t="s">
        <v>72</v>
      </c>
      <c r="AY844" s="179" t="s">
        <v>291</v>
      </c>
    </row>
    <row r="845" spans="2:51" s="11" customFormat="1" ht="13.5">
      <c r="B845" s="177"/>
      <c r="D845" s="178" t="s">
        <v>299</v>
      </c>
      <c r="E845" s="179" t="s">
        <v>3</v>
      </c>
      <c r="F845" s="180" t="s">
        <v>116</v>
      </c>
      <c r="H845" s="181">
        <v>98.806</v>
      </c>
      <c r="I845" s="182"/>
      <c r="L845" s="177"/>
      <c r="M845" s="183"/>
      <c r="N845" s="184"/>
      <c r="O845" s="184"/>
      <c r="P845" s="184"/>
      <c r="Q845" s="184"/>
      <c r="R845" s="184"/>
      <c r="S845" s="184"/>
      <c r="T845" s="185"/>
      <c r="AT845" s="179" t="s">
        <v>299</v>
      </c>
      <c r="AU845" s="179" t="s">
        <v>79</v>
      </c>
      <c r="AV845" s="11" t="s">
        <v>79</v>
      </c>
      <c r="AW845" s="11" t="s">
        <v>36</v>
      </c>
      <c r="AX845" s="11" t="s">
        <v>72</v>
      </c>
      <c r="AY845" s="179" t="s">
        <v>291</v>
      </c>
    </row>
    <row r="846" spans="2:51" s="12" customFormat="1" ht="13.5">
      <c r="B846" s="186"/>
      <c r="D846" s="187" t="s">
        <v>299</v>
      </c>
      <c r="E846" s="188" t="s">
        <v>3</v>
      </c>
      <c r="F846" s="189" t="s">
        <v>301</v>
      </c>
      <c r="H846" s="190">
        <v>166.517</v>
      </c>
      <c r="I846" s="191"/>
      <c r="L846" s="186"/>
      <c r="M846" s="192"/>
      <c r="N846" s="193"/>
      <c r="O846" s="193"/>
      <c r="P846" s="193"/>
      <c r="Q846" s="193"/>
      <c r="R846" s="193"/>
      <c r="S846" s="193"/>
      <c r="T846" s="194"/>
      <c r="AT846" s="195" t="s">
        <v>299</v>
      </c>
      <c r="AU846" s="195" t="s">
        <v>79</v>
      </c>
      <c r="AV846" s="12" t="s">
        <v>82</v>
      </c>
      <c r="AW846" s="12" t="s">
        <v>36</v>
      </c>
      <c r="AX846" s="12" t="s">
        <v>9</v>
      </c>
      <c r="AY846" s="195" t="s">
        <v>291</v>
      </c>
    </row>
    <row r="847" spans="2:65" s="1" customFormat="1" ht="22.5" customHeight="1">
      <c r="B847" s="164"/>
      <c r="C847" s="210" t="s">
        <v>1225</v>
      </c>
      <c r="D847" s="210" t="s">
        <v>379</v>
      </c>
      <c r="E847" s="211" t="s">
        <v>1226</v>
      </c>
      <c r="F847" s="212" t="s">
        <v>1227</v>
      </c>
      <c r="G847" s="213" t="s">
        <v>412</v>
      </c>
      <c r="H847" s="214">
        <v>169.847</v>
      </c>
      <c r="I847" s="215"/>
      <c r="J847" s="216">
        <f>ROUND(I847*H847,0)</f>
        <v>0</v>
      </c>
      <c r="K847" s="212" t="s">
        <v>297</v>
      </c>
      <c r="L847" s="217"/>
      <c r="M847" s="218" t="s">
        <v>3</v>
      </c>
      <c r="N847" s="219" t="s">
        <v>43</v>
      </c>
      <c r="O847" s="35"/>
      <c r="P847" s="174">
        <f>O847*H847</f>
        <v>0</v>
      </c>
      <c r="Q847" s="174">
        <v>0.0036</v>
      </c>
      <c r="R847" s="174">
        <f>Q847*H847</f>
        <v>0.6114492</v>
      </c>
      <c r="S847" s="174">
        <v>0</v>
      </c>
      <c r="T847" s="175">
        <f>S847*H847</f>
        <v>0</v>
      </c>
      <c r="AR847" s="17" t="s">
        <v>467</v>
      </c>
      <c r="AT847" s="17" t="s">
        <v>379</v>
      </c>
      <c r="AU847" s="17" t="s">
        <v>79</v>
      </c>
      <c r="AY847" s="17" t="s">
        <v>291</v>
      </c>
      <c r="BE847" s="176">
        <f>IF(N847="základní",J847,0)</f>
        <v>0</v>
      </c>
      <c r="BF847" s="176">
        <f>IF(N847="snížená",J847,0)</f>
        <v>0</v>
      </c>
      <c r="BG847" s="176">
        <f>IF(N847="zákl. přenesená",J847,0)</f>
        <v>0</v>
      </c>
      <c r="BH847" s="176">
        <f>IF(N847="sníž. přenesená",J847,0)</f>
        <v>0</v>
      </c>
      <c r="BI847" s="176">
        <f>IF(N847="nulová",J847,0)</f>
        <v>0</v>
      </c>
      <c r="BJ847" s="17" t="s">
        <v>9</v>
      </c>
      <c r="BK847" s="176">
        <f>ROUND(I847*H847,0)</f>
        <v>0</v>
      </c>
      <c r="BL847" s="17" t="s">
        <v>369</v>
      </c>
      <c r="BM847" s="17" t="s">
        <v>1228</v>
      </c>
    </row>
    <row r="848" spans="2:51" s="11" customFormat="1" ht="13.5">
      <c r="B848" s="177"/>
      <c r="D848" s="178" t="s">
        <v>299</v>
      </c>
      <c r="E848" s="179" t="s">
        <v>3</v>
      </c>
      <c r="F848" s="180" t="s">
        <v>1229</v>
      </c>
      <c r="H848" s="181">
        <v>69.065</v>
      </c>
      <c r="I848" s="182"/>
      <c r="L848" s="177"/>
      <c r="M848" s="183"/>
      <c r="N848" s="184"/>
      <c r="O848" s="184"/>
      <c r="P848" s="184"/>
      <c r="Q848" s="184"/>
      <c r="R848" s="184"/>
      <c r="S848" s="184"/>
      <c r="T848" s="185"/>
      <c r="AT848" s="179" t="s">
        <v>299</v>
      </c>
      <c r="AU848" s="179" t="s">
        <v>79</v>
      </c>
      <c r="AV848" s="11" t="s">
        <v>79</v>
      </c>
      <c r="AW848" s="11" t="s">
        <v>36</v>
      </c>
      <c r="AX848" s="11" t="s">
        <v>72</v>
      </c>
      <c r="AY848" s="179" t="s">
        <v>291</v>
      </c>
    </row>
    <row r="849" spans="2:51" s="11" customFormat="1" ht="13.5">
      <c r="B849" s="177"/>
      <c r="D849" s="178" t="s">
        <v>299</v>
      </c>
      <c r="E849" s="179" t="s">
        <v>3</v>
      </c>
      <c r="F849" s="180" t="s">
        <v>1230</v>
      </c>
      <c r="H849" s="181">
        <v>100.782</v>
      </c>
      <c r="I849" s="182"/>
      <c r="L849" s="177"/>
      <c r="M849" s="183"/>
      <c r="N849" s="184"/>
      <c r="O849" s="184"/>
      <c r="P849" s="184"/>
      <c r="Q849" s="184"/>
      <c r="R849" s="184"/>
      <c r="S849" s="184"/>
      <c r="T849" s="185"/>
      <c r="AT849" s="179" t="s">
        <v>299</v>
      </c>
      <c r="AU849" s="179" t="s">
        <v>79</v>
      </c>
      <c r="AV849" s="11" t="s">
        <v>79</v>
      </c>
      <c r="AW849" s="11" t="s">
        <v>36</v>
      </c>
      <c r="AX849" s="11" t="s">
        <v>72</v>
      </c>
      <c r="AY849" s="179" t="s">
        <v>291</v>
      </c>
    </row>
    <row r="850" spans="2:51" s="12" customFormat="1" ht="13.5">
      <c r="B850" s="186"/>
      <c r="D850" s="187" t="s">
        <v>299</v>
      </c>
      <c r="E850" s="188" t="s">
        <v>3</v>
      </c>
      <c r="F850" s="189" t="s">
        <v>301</v>
      </c>
      <c r="H850" s="190">
        <v>169.847</v>
      </c>
      <c r="I850" s="191"/>
      <c r="L850" s="186"/>
      <c r="M850" s="192"/>
      <c r="N850" s="193"/>
      <c r="O850" s="193"/>
      <c r="P850" s="193"/>
      <c r="Q850" s="193"/>
      <c r="R850" s="193"/>
      <c r="S850" s="193"/>
      <c r="T850" s="194"/>
      <c r="AT850" s="195" t="s">
        <v>299</v>
      </c>
      <c r="AU850" s="195" t="s">
        <v>79</v>
      </c>
      <c r="AV850" s="12" t="s">
        <v>82</v>
      </c>
      <c r="AW850" s="12" t="s">
        <v>36</v>
      </c>
      <c r="AX850" s="12" t="s">
        <v>9</v>
      </c>
      <c r="AY850" s="195" t="s">
        <v>291</v>
      </c>
    </row>
    <row r="851" spans="2:65" s="1" customFormat="1" ht="22.5" customHeight="1">
      <c r="B851" s="164"/>
      <c r="C851" s="165" t="s">
        <v>1231</v>
      </c>
      <c r="D851" s="165" t="s">
        <v>293</v>
      </c>
      <c r="E851" s="166" t="s">
        <v>1232</v>
      </c>
      <c r="F851" s="167" t="s">
        <v>1233</v>
      </c>
      <c r="G851" s="168" t="s">
        <v>412</v>
      </c>
      <c r="H851" s="169">
        <v>418.41</v>
      </c>
      <c r="I851" s="170"/>
      <c r="J851" s="171">
        <f>ROUND(I851*H851,0)</f>
        <v>0</v>
      </c>
      <c r="K851" s="167" t="s">
        <v>297</v>
      </c>
      <c r="L851" s="34"/>
      <c r="M851" s="172" t="s">
        <v>3</v>
      </c>
      <c r="N851" s="173" t="s">
        <v>43</v>
      </c>
      <c r="O851" s="35"/>
      <c r="P851" s="174">
        <f>O851*H851</f>
        <v>0</v>
      </c>
      <c r="Q851" s="174">
        <v>0</v>
      </c>
      <c r="R851" s="174">
        <f>Q851*H851</f>
        <v>0</v>
      </c>
      <c r="S851" s="174">
        <v>0</v>
      </c>
      <c r="T851" s="175">
        <f>S851*H851</f>
        <v>0</v>
      </c>
      <c r="AR851" s="17" t="s">
        <v>369</v>
      </c>
      <c r="AT851" s="17" t="s">
        <v>293</v>
      </c>
      <c r="AU851" s="17" t="s">
        <v>79</v>
      </c>
      <c r="AY851" s="17" t="s">
        <v>291</v>
      </c>
      <c r="BE851" s="176">
        <f>IF(N851="základní",J851,0)</f>
        <v>0</v>
      </c>
      <c r="BF851" s="176">
        <f>IF(N851="snížená",J851,0)</f>
        <v>0</v>
      </c>
      <c r="BG851" s="176">
        <f>IF(N851="zákl. přenesená",J851,0)</f>
        <v>0</v>
      </c>
      <c r="BH851" s="176">
        <f>IF(N851="sníž. přenesená",J851,0)</f>
        <v>0</v>
      </c>
      <c r="BI851" s="176">
        <f>IF(N851="nulová",J851,0)</f>
        <v>0</v>
      </c>
      <c r="BJ851" s="17" t="s">
        <v>9</v>
      </c>
      <c r="BK851" s="176">
        <f>ROUND(I851*H851,0)</f>
        <v>0</v>
      </c>
      <c r="BL851" s="17" t="s">
        <v>369</v>
      </c>
      <c r="BM851" s="17" t="s">
        <v>1234</v>
      </c>
    </row>
    <row r="852" spans="2:51" s="11" customFormat="1" ht="13.5">
      <c r="B852" s="177"/>
      <c r="D852" s="178" t="s">
        <v>299</v>
      </c>
      <c r="E852" s="179" t="s">
        <v>3</v>
      </c>
      <c r="F852" s="180" t="s">
        <v>101</v>
      </c>
      <c r="H852" s="181">
        <v>140.63</v>
      </c>
      <c r="I852" s="182"/>
      <c r="L852" s="177"/>
      <c r="M852" s="183"/>
      <c r="N852" s="184"/>
      <c r="O852" s="184"/>
      <c r="P852" s="184"/>
      <c r="Q852" s="184"/>
      <c r="R852" s="184"/>
      <c r="S852" s="184"/>
      <c r="T852" s="185"/>
      <c r="AT852" s="179" t="s">
        <v>299</v>
      </c>
      <c r="AU852" s="179" t="s">
        <v>79</v>
      </c>
      <c r="AV852" s="11" t="s">
        <v>79</v>
      </c>
      <c r="AW852" s="11" t="s">
        <v>36</v>
      </c>
      <c r="AX852" s="11" t="s">
        <v>72</v>
      </c>
      <c r="AY852" s="179" t="s">
        <v>291</v>
      </c>
    </row>
    <row r="853" spans="2:51" s="11" customFormat="1" ht="13.5">
      <c r="B853" s="177"/>
      <c r="D853" s="178" t="s">
        <v>299</v>
      </c>
      <c r="E853" s="179" t="s">
        <v>3</v>
      </c>
      <c r="F853" s="180" t="s">
        <v>136</v>
      </c>
      <c r="H853" s="181">
        <v>140.76</v>
      </c>
      <c r="I853" s="182"/>
      <c r="L853" s="177"/>
      <c r="M853" s="183"/>
      <c r="N853" s="184"/>
      <c r="O853" s="184"/>
      <c r="P853" s="184"/>
      <c r="Q853" s="184"/>
      <c r="R853" s="184"/>
      <c r="S853" s="184"/>
      <c r="T853" s="185"/>
      <c r="AT853" s="179" t="s">
        <v>299</v>
      </c>
      <c r="AU853" s="179" t="s">
        <v>79</v>
      </c>
      <c r="AV853" s="11" t="s">
        <v>79</v>
      </c>
      <c r="AW853" s="11" t="s">
        <v>36</v>
      </c>
      <c r="AX853" s="11" t="s">
        <v>72</v>
      </c>
      <c r="AY853" s="179" t="s">
        <v>291</v>
      </c>
    </row>
    <row r="854" spans="2:51" s="11" customFormat="1" ht="13.5">
      <c r="B854" s="177"/>
      <c r="D854" s="178" t="s">
        <v>299</v>
      </c>
      <c r="E854" s="179" t="s">
        <v>3</v>
      </c>
      <c r="F854" s="180" t="s">
        <v>166</v>
      </c>
      <c r="H854" s="181">
        <v>137.02</v>
      </c>
      <c r="I854" s="182"/>
      <c r="L854" s="177"/>
      <c r="M854" s="183"/>
      <c r="N854" s="184"/>
      <c r="O854" s="184"/>
      <c r="P854" s="184"/>
      <c r="Q854" s="184"/>
      <c r="R854" s="184"/>
      <c r="S854" s="184"/>
      <c r="T854" s="185"/>
      <c r="AT854" s="179" t="s">
        <v>299</v>
      </c>
      <c r="AU854" s="179" t="s">
        <v>79</v>
      </c>
      <c r="AV854" s="11" t="s">
        <v>79</v>
      </c>
      <c r="AW854" s="11" t="s">
        <v>36</v>
      </c>
      <c r="AX854" s="11" t="s">
        <v>72</v>
      </c>
      <c r="AY854" s="179" t="s">
        <v>291</v>
      </c>
    </row>
    <row r="855" spans="2:51" s="12" customFormat="1" ht="13.5">
      <c r="B855" s="186"/>
      <c r="D855" s="187" t="s">
        <v>299</v>
      </c>
      <c r="E855" s="188" t="s">
        <v>3</v>
      </c>
      <c r="F855" s="189" t="s">
        <v>301</v>
      </c>
      <c r="H855" s="190">
        <v>418.41</v>
      </c>
      <c r="I855" s="191"/>
      <c r="L855" s="186"/>
      <c r="M855" s="192"/>
      <c r="N855" s="193"/>
      <c r="O855" s="193"/>
      <c r="P855" s="193"/>
      <c r="Q855" s="193"/>
      <c r="R855" s="193"/>
      <c r="S855" s="193"/>
      <c r="T855" s="194"/>
      <c r="AT855" s="195" t="s">
        <v>299</v>
      </c>
      <c r="AU855" s="195" t="s">
        <v>79</v>
      </c>
      <c r="AV855" s="12" t="s">
        <v>82</v>
      </c>
      <c r="AW855" s="12" t="s">
        <v>36</v>
      </c>
      <c r="AX855" s="12" t="s">
        <v>9</v>
      </c>
      <c r="AY855" s="195" t="s">
        <v>291</v>
      </c>
    </row>
    <row r="856" spans="2:65" s="1" customFormat="1" ht="22.5" customHeight="1">
      <c r="B856" s="164"/>
      <c r="C856" s="210" t="s">
        <v>1235</v>
      </c>
      <c r="D856" s="210" t="s">
        <v>379</v>
      </c>
      <c r="E856" s="211" t="s">
        <v>1236</v>
      </c>
      <c r="F856" s="212" t="s">
        <v>1237</v>
      </c>
      <c r="G856" s="213" t="s">
        <v>412</v>
      </c>
      <c r="H856" s="214">
        <v>460.251</v>
      </c>
      <c r="I856" s="215"/>
      <c r="J856" s="216">
        <f>ROUND(I856*H856,0)</f>
        <v>0</v>
      </c>
      <c r="K856" s="212" t="s">
        <v>297</v>
      </c>
      <c r="L856" s="217"/>
      <c r="M856" s="218" t="s">
        <v>3</v>
      </c>
      <c r="N856" s="219" t="s">
        <v>43</v>
      </c>
      <c r="O856" s="35"/>
      <c r="P856" s="174">
        <f>O856*H856</f>
        <v>0</v>
      </c>
      <c r="Q856" s="174">
        <v>0.00011</v>
      </c>
      <c r="R856" s="174">
        <f>Q856*H856</f>
        <v>0.050627609999999997</v>
      </c>
      <c r="S856" s="174">
        <v>0</v>
      </c>
      <c r="T856" s="175">
        <f>S856*H856</f>
        <v>0</v>
      </c>
      <c r="AR856" s="17" t="s">
        <v>467</v>
      </c>
      <c r="AT856" s="17" t="s">
        <v>379</v>
      </c>
      <c r="AU856" s="17" t="s">
        <v>79</v>
      </c>
      <c r="AY856" s="17" t="s">
        <v>291</v>
      </c>
      <c r="BE856" s="176">
        <f>IF(N856="základní",J856,0)</f>
        <v>0</v>
      </c>
      <c r="BF856" s="176">
        <f>IF(N856="snížená",J856,0)</f>
        <v>0</v>
      </c>
      <c r="BG856" s="176">
        <f>IF(N856="zákl. přenesená",J856,0)</f>
        <v>0</v>
      </c>
      <c r="BH856" s="176">
        <f>IF(N856="sníž. přenesená",J856,0)</f>
        <v>0</v>
      </c>
      <c r="BI856" s="176">
        <f>IF(N856="nulová",J856,0)</f>
        <v>0</v>
      </c>
      <c r="BJ856" s="17" t="s">
        <v>9</v>
      </c>
      <c r="BK856" s="176">
        <f>ROUND(I856*H856,0)</f>
        <v>0</v>
      </c>
      <c r="BL856" s="17" t="s">
        <v>369</v>
      </c>
      <c r="BM856" s="17" t="s">
        <v>1238</v>
      </c>
    </row>
    <row r="857" spans="2:51" s="11" customFormat="1" ht="13.5">
      <c r="B857" s="177"/>
      <c r="D857" s="178" t="s">
        <v>299</v>
      </c>
      <c r="E857" s="179" t="s">
        <v>3</v>
      </c>
      <c r="F857" s="180" t="s">
        <v>1239</v>
      </c>
      <c r="H857" s="181">
        <v>154.693</v>
      </c>
      <c r="I857" s="182"/>
      <c r="L857" s="177"/>
      <c r="M857" s="183"/>
      <c r="N857" s="184"/>
      <c r="O857" s="184"/>
      <c r="P857" s="184"/>
      <c r="Q857" s="184"/>
      <c r="R857" s="184"/>
      <c r="S857" s="184"/>
      <c r="T857" s="185"/>
      <c r="AT857" s="179" t="s">
        <v>299</v>
      </c>
      <c r="AU857" s="179" t="s">
        <v>79</v>
      </c>
      <c r="AV857" s="11" t="s">
        <v>79</v>
      </c>
      <c r="AW857" s="11" t="s">
        <v>36</v>
      </c>
      <c r="AX857" s="11" t="s">
        <v>72</v>
      </c>
      <c r="AY857" s="179" t="s">
        <v>291</v>
      </c>
    </row>
    <row r="858" spans="2:51" s="11" customFormat="1" ht="13.5">
      <c r="B858" s="177"/>
      <c r="D858" s="178" t="s">
        <v>299</v>
      </c>
      <c r="E858" s="179" t="s">
        <v>3</v>
      </c>
      <c r="F858" s="180" t="s">
        <v>1240</v>
      </c>
      <c r="H858" s="181">
        <v>154.836</v>
      </c>
      <c r="I858" s="182"/>
      <c r="L858" s="177"/>
      <c r="M858" s="183"/>
      <c r="N858" s="184"/>
      <c r="O858" s="184"/>
      <c r="P858" s="184"/>
      <c r="Q858" s="184"/>
      <c r="R858" s="184"/>
      <c r="S858" s="184"/>
      <c r="T858" s="185"/>
      <c r="AT858" s="179" t="s">
        <v>299</v>
      </c>
      <c r="AU858" s="179" t="s">
        <v>79</v>
      </c>
      <c r="AV858" s="11" t="s">
        <v>79</v>
      </c>
      <c r="AW858" s="11" t="s">
        <v>36</v>
      </c>
      <c r="AX858" s="11" t="s">
        <v>72</v>
      </c>
      <c r="AY858" s="179" t="s">
        <v>291</v>
      </c>
    </row>
    <row r="859" spans="2:51" s="11" customFormat="1" ht="13.5">
      <c r="B859" s="177"/>
      <c r="D859" s="178" t="s">
        <v>299</v>
      </c>
      <c r="E859" s="179" t="s">
        <v>3</v>
      </c>
      <c r="F859" s="180" t="s">
        <v>1241</v>
      </c>
      <c r="H859" s="181">
        <v>150.722</v>
      </c>
      <c r="I859" s="182"/>
      <c r="L859" s="177"/>
      <c r="M859" s="183"/>
      <c r="N859" s="184"/>
      <c r="O859" s="184"/>
      <c r="P859" s="184"/>
      <c r="Q859" s="184"/>
      <c r="R859" s="184"/>
      <c r="S859" s="184"/>
      <c r="T859" s="185"/>
      <c r="AT859" s="179" t="s">
        <v>299</v>
      </c>
      <c r="AU859" s="179" t="s">
        <v>79</v>
      </c>
      <c r="AV859" s="11" t="s">
        <v>79</v>
      </c>
      <c r="AW859" s="11" t="s">
        <v>36</v>
      </c>
      <c r="AX859" s="11" t="s">
        <v>72</v>
      </c>
      <c r="AY859" s="179" t="s">
        <v>291</v>
      </c>
    </row>
    <row r="860" spans="2:51" s="12" customFormat="1" ht="13.5">
      <c r="B860" s="186"/>
      <c r="D860" s="187" t="s">
        <v>299</v>
      </c>
      <c r="E860" s="188" t="s">
        <v>3</v>
      </c>
      <c r="F860" s="189" t="s">
        <v>301</v>
      </c>
      <c r="H860" s="190">
        <v>460.251</v>
      </c>
      <c r="I860" s="191"/>
      <c r="L860" s="186"/>
      <c r="M860" s="192"/>
      <c r="N860" s="193"/>
      <c r="O860" s="193"/>
      <c r="P860" s="193"/>
      <c r="Q860" s="193"/>
      <c r="R860" s="193"/>
      <c r="S860" s="193"/>
      <c r="T860" s="194"/>
      <c r="AT860" s="195" t="s">
        <v>299</v>
      </c>
      <c r="AU860" s="195" t="s">
        <v>79</v>
      </c>
      <c r="AV860" s="12" t="s">
        <v>82</v>
      </c>
      <c r="AW860" s="12" t="s">
        <v>36</v>
      </c>
      <c r="AX860" s="12" t="s">
        <v>9</v>
      </c>
      <c r="AY860" s="195" t="s">
        <v>291</v>
      </c>
    </row>
    <row r="861" spans="2:65" s="1" customFormat="1" ht="22.5" customHeight="1">
      <c r="B861" s="164"/>
      <c r="C861" s="165" t="s">
        <v>1242</v>
      </c>
      <c r="D861" s="165" t="s">
        <v>293</v>
      </c>
      <c r="E861" s="166" t="s">
        <v>1243</v>
      </c>
      <c r="F861" s="167" t="s">
        <v>1244</v>
      </c>
      <c r="G861" s="168" t="s">
        <v>822</v>
      </c>
      <c r="H861" s="169">
        <v>3.26</v>
      </c>
      <c r="I861" s="170"/>
      <c r="J861" s="171">
        <f>ROUND(I861*H861,0)</f>
        <v>0</v>
      </c>
      <c r="K861" s="167" t="s">
        <v>297</v>
      </c>
      <c r="L861" s="34"/>
      <c r="M861" s="172" t="s">
        <v>3</v>
      </c>
      <c r="N861" s="173" t="s">
        <v>43</v>
      </c>
      <c r="O861" s="35"/>
      <c r="P861" s="174">
        <f>O861*H861</f>
        <v>0</v>
      </c>
      <c r="Q861" s="174">
        <v>0</v>
      </c>
      <c r="R861" s="174">
        <f>Q861*H861</f>
        <v>0</v>
      </c>
      <c r="S861" s="174">
        <v>0</v>
      </c>
      <c r="T861" s="175">
        <f>S861*H861</f>
        <v>0</v>
      </c>
      <c r="AR861" s="17" t="s">
        <v>369</v>
      </c>
      <c r="AT861" s="17" t="s">
        <v>293</v>
      </c>
      <c r="AU861" s="17" t="s">
        <v>79</v>
      </c>
      <c r="AY861" s="17" t="s">
        <v>291</v>
      </c>
      <c r="BE861" s="176">
        <f>IF(N861="základní",J861,0)</f>
        <v>0</v>
      </c>
      <c r="BF861" s="176">
        <f>IF(N861="snížená",J861,0)</f>
        <v>0</v>
      </c>
      <c r="BG861" s="176">
        <f>IF(N861="zákl. přenesená",J861,0)</f>
        <v>0</v>
      </c>
      <c r="BH861" s="176">
        <f>IF(N861="sníž. přenesená",J861,0)</f>
        <v>0</v>
      </c>
      <c r="BI861" s="176">
        <f>IF(N861="nulová",J861,0)</f>
        <v>0</v>
      </c>
      <c r="BJ861" s="17" t="s">
        <v>9</v>
      </c>
      <c r="BK861" s="176">
        <f>ROUND(I861*H861,0)</f>
        <v>0</v>
      </c>
      <c r="BL861" s="17" t="s">
        <v>369</v>
      </c>
      <c r="BM861" s="17" t="s">
        <v>1245</v>
      </c>
    </row>
    <row r="862" spans="2:63" s="10" customFormat="1" ht="29.85" customHeight="1">
      <c r="B862" s="150"/>
      <c r="D862" s="161" t="s">
        <v>71</v>
      </c>
      <c r="E862" s="162" t="s">
        <v>831</v>
      </c>
      <c r="F862" s="162" t="s">
        <v>1246</v>
      </c>
      <c r="I862" s="153"/>
      <c r="J862" s="163">
        <f>BK862</f>
        <v>0</v>
      </c>
      <c r="L862" s="150"/>
      <c r="M862" s="155"/>
      <c r="N862" s="156"/>
      <c r="O862" s="156"/>
      <c r="P862" s="157">
        <f>P863</f>
        <v>0</v>
      </c>
      <c r="Q862" s="156"/>
      <c r="R862" s="157">
        <f>R863</f>
        <v>0</v>
      </c>
      <c r="S862" s="156"/>
      <c r="T862" s="158">
        <f>T863</f>
        <v>0</v>
      </c>
      <c r="AR862" s="151" t="s">
        <v>79</v>
      </c>
      <c r="AT862" s="159" t="s">
        <v>71</v>
      </c>
      <c r="AU862" s="159" t="s">
        <v>9</v>
      </c>
      <c r="AY862" s="151" t="s">
        <v>291</v>
      </c>
      <c r="BK862" s="160">
        <f>BK863</f>
        <v>0</v>
      </c>
    </row>
    <row r="863" spans="2:65" s="1" customFormat="1" ht="22.5" customHeight="1">
      <c r="B863" s="164"/>
      <c r="C863" s="210" t="s">
        <v>1247</v>
      </c>
      <c r="D863" s="210" t="s">
        <v>379</v>
      </c>
      <c r="E863" s="211" t="s">
        <v>1248</v>
      </c>
      <c r="F863" s="212" t="s">
        <v>1249</v>
      </c>
      <c r="G863" s="213" t="s">
        <v>1250</v>
      </c>
      <c r="H863" s="214">
        <v>1</v>
      </c>
      <c r="I863" s="215"/>
      <c r="J863" s="216">
        <f>ROUND(I863*H863,0)</f>
        <v>0</v>
      </c>
      <c r="K863" s="212" t="s">
        <v>3</v>
      </c>
      <c r="L863" s="217"/>
      <c r="M863" s="218" t="s">
        <v>3</v>
      </c>
      <c r="N863" s="219" t="s">
        <v>43</v>
      </c>
      <c r="O863" s="35"/>
      <c r="P863" s="174">
        <f>O863*H863</f>
        <v>0</v>
      </c>
      <c r="Q863" s="174">
        <v>0</v>
      </c>
      <c r="R863" s="174">
        <f>Q863*H863</f>
        <v>0</v>
      </c>
      <c r="S863" s="174">
        <v>0</v>
      </c>
      <c r="T863" s="175">
        <f>S863*H863</f>
        <v>0</v>
      </c>
      <c r="AR863" s="17" t="s">
        <v>467</v>
      </c>
      <c r="AT863" s="17" t="s">
        <v>379</v>
      </c>
      <c r="AU863" s="17" t="s">
        <v>79</v>
      </c>
      <c r="AY863" s="17" t="s">
        <v>291</v>
      </c>
      <c r="BE863" s="176">
        <f>IF(N863="základní",J863,0)</f>
        <v>0</v>
      </c>
      <c r="BF863" s="176">
        <f>IF(N863="snížená",J863,0)</f>
        <v>0</v>
      </c>
      <c r="BG863" s="176">
        <f>IF(N863="zákl. přenesená",J863,0)</f>
        <v>0</v>
      </c>
      <c r="BH863" s="176">
        <f>IF(N863="sníž. přenesená",J863,0)</f>
        <v>0</v>
      </c>
      <c r="BI863" s="176">
        <f>IF(N863="nulová",J863,0)</f>
        <v>0</v>
      </c>
      <c r="BJ863" s="17" t="s">
        <v>9</v>
      </c>
      <c r="BK863" s="176">
        <f>ROUND(I863*H863,0)</f>
        <v>0</v>
      </c>
      <c r="BL863" s="17" t="s">
        <v>369</v>
      </c>
      <c r="BM863" s="17" t="s">
        <v>1251</v>
      </c>
    </row>
    <row r="864" spans="2:63" s="10" customFormat="1" ht="29.85" customHeight="1">
      <c r="B864" s="150"/>
      <c r="D864" s="161" t="s">
        <v>71</v>
      </c>
      <c r="E864" s="162" t="s">
        <v>836</v>
      </c>
      <c r="F864" s="162" t="s">
        <v>1252</v>
      </c>
      <c r="I864" s="153"/>
      <c r="J864" s="163">
        <f>BK864</f>
        <v>0</v>
      </c>
      <c r="L864" s="150"/>
      <c r="M864" s="155"/>
      <c r="N864" s="156"/>
      <c r="O864" s="156"/>
      <c r="P864" s="157">
        <f>P865</f>
        <v>0</v>
      </c>
      <c r="Q864" s="156"/>
      <c r="R864" s="157">
        <f>R865</f>
        <v>0</v>
      </c>
      <c r="S864" s="156"/>
      <c r="T864" s="158">
        <f>T865</f>
        <v>0</v>
      </c>
      <c r="AR864" s="151" t="s">
        <v>79</v>
      </c>
      <c r="AT864" s="159" t="s">
        <v>71</v>
      </c>
      <c r="AU864" s="159" t="s">
        <v>9</v>
      </c>
      <c r="AY864" s="151" t="s">
        <v>291</v>
      </c>
      <c r="BK864" s="160">
        <f>BK865</f>
        <v>0</v>
      </c>
    </row>
    <row r="865" spans="2:65" s="1" customFormat="1" ht="22.5" customHeight="1">
      <c r="B865" s="164"/>
      <c r="C865" s="210" t="s">
        <v>1253</v>
      </c>
      <c r="D865" s="210" t="s">
        <v>379</v>
      </c>
      <c r="E865" s="211" t="s">
        <v>1254</v>
      </c>
      <c r="F865" s="212" t="s">
        <v>1255</v>
      </c>
      <c r="G865" s="213" t="s">
        <v>1250</v>
      </c>
      <c r="H865" s="214">
        <v>1</v>
      </c>
      <c r="I865" s="215"/>
      <c r="J865" s="216">
        <f>ROUND(I865*H865,0)</f>
        <v>0</v>
      </c>
      <c r="K865" s="212" t="s">
        <v>3</v>
      </c>
      <c r="L865" s="217"/>
      <c r="M865" s="218" t="s">
        <v>3</v>
      </c>
      <c r="N865" s="219" t="s">
        <v>43</v>
      </c>
      <c r="O865" s="35"/>
      <c r="P865" s="174">
        <f>O865*H865</f>
        <v>0</v>
      </c>
      <c r="Q865" s="174">
        <v>0</v>
      </c>
      <c r="R865" s="174">
        <f>Q865*H865</f>
        <v>0</v>
      </c>
      <c r="S865" s="174">
        <v>0</v>
      </c>
      <c r="T865" s="175">
        <f>S865*H865</f>
        <v>0</v>
      </c>
      <c r="AR865" s="17" t="s">
        <v>467</v>
      </c>
      <c r="AT865" s="17" t="s">
        <v>379</v>
      </c>
      <c r="AU865" s="17" t="s">
        <v>79</v>
      </c>
      <c r="AY865" s="17" t="s">
        <v>291</v>
      </c>
      <c r="BE865" s="176">
        <f>IF(N865="základní",J865,0)</f>
        <v>0</v>
      </c>
      <c r="BF865" s="176">
        <f>IF(N865="snížená",J865,0)</f>
        <v>0</v>
      </c>
      <c r="BG865" s="176">
        <f>IF(N865="zákl. přenesená",J865,0)</f>
        <v>0</v>
      </c>
      <c r="BH865" s="176">
        <f>IF(N865="sníž. přenesená",J865,0)</f>
        <v>0</v>
      </c>
      <c r="BI865" s="176">
        <f>IF(N865="nulová",J865,0)</f>
        <v>0</v>
      </c>
      <c r="BJ865" s="17" t="s">
        <v>9</v>
      </c>
      <c r="BK865" s="176">
        <f>ROUND(I865*H865,0)</f>
        <v>0</v>
      </c>
      <c r="BL865" s="17" t="s">
        <v>369</v>
      </c>
      <c r="BM865" s="17" t="s">
        <v>1256</v>
      </c>
    </row>
    <row r="866" spans="2:63" s="10" customFormat="1" ht="29.85" customHeight="1">
      <c r="B866" s="150"/>
      <c r="D866" s="161" t="s">
        <v>71</v>
      </c>
      <c r="E866" s="162" t="s">
        <v>1257</v>
      </c>
      <c r="F866" s="162" t="s">
        <v>1258</v>
      </c>
      <c r="I866" s="153"/>
      <c r="J866" s="163">
        <f>BK866</f>
        <v>0</v>
      </c>
      <c r="L866" s="150"/>
      <c r="M866" s="155"/>
      <c r="N866" s="156"/>
      <c r="O866" s="156"/>
      <c r="P866" s="157">
        <f>SUM(P867:P913)</f>
        <v>0</v>
      </c>
      <c r="Q866" s="156"/>
      <c r="R866" s="157">
        <f>SUM(R867:R913)</f>
        <v>13.699619677785002</v>
      </c>
      <c r="S866" s="156"/>
      <c r="T866" s="158">
        <f>SUM(T867:T913)</f>
        <v>9.973821000000001</v>
      </c>
      <c r="AR866" s="151" t="s">
        <v>79</v>
      </c>
      <c r="AT866" s="159" t="s">
        <v>71</v>
      </c>
      <c r="AU866" s="159" t="s">
        <v>9</v>
      </c>
      <c r="AY866" s="151" t="s">
        <v>291</v>
      </c>
      <c r="BK866" s="160">
        <f>SUM(BK867:BK913)</f>
        <v>0</v>
      </c>
    </row>
    <row r="867" spans="2:65" s="1" customFormat="1" ht="31.5" customHeight="1">
      <c r="B867" s="164"/>
      <c r="C867" s="165" t="s">
        <v>1259</v>
      </c>
      <c r="D867" s="165" t="s">
        <v>293</v>
      </c>
      <c r="E867" s="166" t="s">
        <v>1260</v>
      </c>
      <c r="F867" s="167" t="s">
        <v>1261</v>
      </c>
      <c r="G867" s="168" t="s">
        <v>296</v>
      </c>
      <c r="H867" s="169">
        <v>9.703</v>
      </c>
      <c r="I867" s="170"/>
      <c r="J867" s="171">
        <f>ROUND(I867*H867,0)</f>
        <v>0</v>
      </c>
      <c r="K867" s="167" t="s">
        <v>297</v>
      </c>
      <c r="L867" s="34"/>
      <c r="M867" s="172" t="s">
        <v>3</v>
      </c>
      <c r="N867" s="173" t="s">
        <v>43</v>
      </c>
      <c r="O867" s="35"/>
      <c r="P867" s="174">
        <f>O867*H867</f>
        <v>0</v>
      </c>
      <c r="Q867" s="174">
        <v>0.00108</v>
      </c>
      <c r="R867" s="174">
        <f>Q867*H867</f>
        <v>0.010479239999999999</v>
      </c>
      <c r="S867" s="174">
        <v>0</v>
      </c>
      <c r="T867" s="175">
        <f>S867*H867</f>
        <v>0</v>
      </c>
      <c r="AR867" s="17" t="s">
        <v>369</v>
      </c>
      <c r="AT867" s="17" t="s">
        <v>293</v>
      </c>
      <c r="AU867" s="17" t="s">
        <v>79</v>
      </c>
      <c r="AY867" s="17" t="s">
        <v>291</v>
      </c>
      <c r="BE867" s="176">
        <f>IF(N867="základní",J867,0)</f>
        <v>0</v>
      </c>
      <c r="BF867" s="176">
        <f>IF(N867="snížená",J867,0)</f>
        <v>0</v>
      </c>
      <c r="BG867" s="176">
        <f>IF(N867="zákl. přenesená",J867,0)</f>
        <v>0</v>
      </c>
      <c r="BH867" s="176">
        <f>IF(N867="sníž. přenesená",J867,0)</f>
        <v>0</v>
      </c>
      <c r="BI867" s="176">
        <f>IF(N867="nulová",J867,0)</f>
        <v>0</v>
      </c>
      <c r="BJ867" s="17" t="s">
        <v>9</v>
      </c>
      <c r="BK867" s="176">
        <f>ROUND(I867*H867,0)</f>
        <v>0</v>
      </c>
      <c r="BL867" s="17" t="s">
        <v>369</v>
      </c>
      <c r="BM867" s="17" t="s">
        <v>1262</v>
      </c>
    </row>
    <row r="868" spans="2:51" s="11" customFormat="1" ht="13.5">
      <c r="B868" s="177"/>
      <c r="D868" s="178" t="s">
        <v>299</v>
      </c>
      <c r="E868" s="179" t="s">
        <v>3</v>
      </c>
      <c r="F868" s="180" t="s">
        <v>1263</v>
      </c>
      <c r="H868" s="181">
        <v>1.998</v>
      </c>
      <c r="I868" s="182"/>
      <c r="L868" s="177"/>
      <c r="M868" s="183"/>
      <c r="N868" s="184"/>
      <c r="O868" s="184"/>
      <c r="P868" s="184"/>
      <c r="Q868" s="184"/>
      <c r="R868" s="184"/>
      <c r="S868" s="184"/>
      <c r="T868" s="185"/>
      <c r="AT868" s="179" t="s">
        <v>299</v>
      </c>
      <c r="AU868" s="179" t="s">
        <v>79</v>
      </c>
      <c r="AV868" s="11" t="s">
        <v>79</v>
      </c>
      <c r="AW868" s="11" t="s">
        <v>36</v>
      </c>
      <c r="AX868" s="11" t="s">
        <v>72</v>
      </c>
      <c r="AY868" s="179" t="s">
        <v>291</v>
      </c>
    </row>
    <row r="869" spans="2:51" s="11" customFormat="1" ht="13.5">
      <c r="B869" s="177"/>
      <c r="D869" s="178" t="s">
        <v>299</v>
      </c>
      <c r="E869" s="179" t="s">
        <v>3</v>
      </c>
      <c r="F869" s="180" t="s">
        <v>1264</v>
      </c>
      <c r="H869" s="181">
        <v>0.799</v>
      </c>
      <c r="I869" s="182"/>
      <c r="L869" s="177"/>
      <c r="M869" s="183"/>
      <c r="N869" s="184"/>
      <c r="O869" s="184"/>
      <c r="P869" s="184"/>
      <c r="Q869" s="184"/>
      <c r="R869" s="184"/>
      <c r="S869" s="184"/>
      <c r="T869" s="185"/>
      <c r="AT869" s="179" t="s">
        <v>299</v>
      </c>
      <c r="AU869" s="179" t="s">
        <v>79</v>
      </c>
      <c r="AV869" s="11" t="s">
        <v>79</v>
      </c>
      <c r="AW869" s="11" t="s">
        <v>36</v>
      </c>
      <c r="AX869" s="11" t="s">
        <v>72</v>
      </c>
      <c r="AY869" s="179" t="s">
        <v>291</v>
      </c>
    </row>
    <row r="870" spans="2:51" s="12" customFormat="1" ht="13.5">
      <c r="B870" s="186"/>
      <c r="D870" s="178" t="s">
        <v>299</v>
      </c>
      <c r="E870" s="195" t="s">
        <v>3</v>
      </c>
      <c r="F870" s="199" t="s">
        <v>301</v>
      </c>
      <c r="H870" s="200">
        <v>2.797</v>
      </c>
      <c r="I870" s="191"/>
      <c r="L870" s="186"/>
      <c r="M870" s="192"/>
      <c r="N870" s="193"/>
      <c r="O870" s="193"/>
      <c r="P870" s="193"/>
      <c r="Q870" s="193"/>
      <c r="R870" s="193"/>
      <c r="S870" s="193"/>
      <c r="T870" s="194"/>
      <c r="AT870" s="195" t="s">
        <v>299</v>
      </c>
      <c r="AU870" s="195" t="s">
        <v>79</v>
      </c>
      <c r="AV870" s="12" t="s">
        <v>82</v>
      </c>
      <c r="AW870" s="12" t="s">
        <v>36</v>
      </c>
      <c r="AX870" s="12" t="s">
        <v>72</v>
      </c>
      <c r="AY870" s="195" t="s">
        <v>291</v>
      </c>
    </row>
    <row r="871" spans="2:51" s="11" customFormat="1" ht="13.5">
      <c r="B871" s="177"/>
      <c r="D871" s="178" t="s">
        <v>299</v>
      </c>
      <c r="E871" s="179" t="s">
        <v>3</v>
      </c>
      <c r="F871" s="180" t="s">
        <v>1265</v>
      </c>
      <c r="H871" s="181">
        <v>6.906</v>
      </c>
      <c r="I871" s="182"/>
      <c r="L871" s="177"/>
      <c r="M871" s="183"/>
      <c r="N871" s="184"/>
      <c r="O871" s="184"/>
      <c r="P871" s="184"/>
      <c r="Q871" s="184"/>
      <c r="R871" s="184"/>
      <c r="S871" s="184"/>
      <c r="T871" s="185"/>
      <c r="AT871" s="179" t="s">
        <v>299</v>
      </c>
      <c r="AU871" s="179" t="s">
        <v>79</v>
      </c>
      <c r="AV871" s="11" t="s">
        <v>79</v>
      </c>
      <c r="AW871" s="11" t="s">
        <v>36</v>
      </c>
      <c r="AX871" s="11" t="s">
        <v>72</v>
      </c>
      <c r="AY871" s="179" t="s">
        <v>291</v>
      </c>
    </row>
    <row r="872" spans="2:51" s="12" customFormat="1" ht="13.5">
      <c r="B872" s="186"/>
      <c r="D872" s="178" t="s">
        <v>299</v>
      </c>
      <c r="E872" s="195" t="s">
        <v>3</v>
      </c>
      <c r="F872" s="199" t="s">
        <v>301</v>
      </c>
      <c r="H872" s="200">
        <v>6.906</v>
      </c>
      <c r="I872" s="191"/>
      <c r="L872" s="186"/>
      <c r="M872" s="192"/>
      <c r="N872" s="193"/>
      <c r="O872" s="193"/>
      <c r="P872" s="193"/>
      <c r="Q872" s="193"/>
      <c r="R872" s="193"/>
      <c r="S872" s="193"/>
      <c r="T872" s="194"/>
      <c r="AT872" s="195" t="s">
        <v>299</v>
      </c>
      <c r="AU872" s="195" t="s">
        <v>79</v>
      </c>
      <c r="AV872" s="12" t="s">
        <v>82</v>
      </c>
      <c r="AW872" s="12" t="s">
        <v>36</v>
      </c>
      <c r="AX872" s="12" t="s">
        <v>72</v>
      </c>
      <c r="AY872" s="195" t="s">
        <v>291</v>
      </c>
    </row>
    <row r="873" spans="2:51" s="13" customFormat="1" ht="13.5">
      <c r="B873" s="201"/>
      <c r="D873" s="187" t="s">
        <v>299</v>
      </c>
      <c r="E873" s="202" t="s">
        <v>3</v>
      </c>
      <c r="F873" s="203" t="s">
        <v>353</v>
      </c>
      <c r="H873" s="204">
        <v>9.703</v>
      </c>
      <c r="I873" s="205"/>
      <c r="L873" s="201"/>
      <c r="M873" s="206"/>
      <c r="N873" s="207"/>
      <c r="O873" s="207"/>
      <c r="P873" s="207"/>
      <c r="Q873" s="207"/>
      <c r="R873" s="207"/>
      <c r="S873" s="207"/>
      <c r="T873" s="208"/>
      <c r="AT873" s="209" t="s">
        <v>299</v>
      </c>
      <c r="AU873" s="209" t="s">
        <v>79</v>
      </c>
      <c r="AV873" s="13" t="s">
        <v>85</v>
      </c>
      <c r="AW873" s="13" t="s">
        <v>36</v>
      </c>
      <c r="AX873" s="13" t="s">
        <v>9</v>
      </c>
      <c r="AY873" s="209" t="s">
        <v>291</v>
      </c>
    </row>
    <row r="874" spans="2:65" s="1" customFormat="1" ht="22.5" customHeight="1">
      <c r="B874" s="164"/>
      <c r="C874" s="165" t="s">
        <v>1266</v>
      </c>
      <c r="D874" s="165" t="s">
        <v>293</v>
      </c>
      <c r="E874" s="166" t="s">
        <v>1267</v>
      </c>
      <c r="F874" s="167" t="s">
        <v>1268</v>
      </c>
      <c r="G874" s="168" t="s">
        <v>338</v>
      </c>
      <c r="H874" s="169">
        <v>9.9</v>
      </c>
      <c r="I874" s="170"/>
      <c r="J874" s="171">
        <f>ROUND(I874*H874,0)</f>
        <v>0</v>
      </c>
      <c r="K874" s="167" t="s">
        <v>297</v>
      </c>
      <c r="L874" s="34"/>
      <c r="M874" s="172" t="s">
        <v>3</v>
      </c>
      <c r="N874" s="173" t="s">
        <v>43</v>
      </c>
      <c r="O874" s="35"/>
      <c r="P874" s="174">
        <f>O874*H874</f>
        <v>0</v>
      </c>
      <c r="Q874" s="174">
        <v>0</v>
      </c>
      <c r="R874" s="174">
        <f>Q874*H874</f>
        <v>0</v>
      </c>
      <c r="S874" s="174">
        <v>0.01584</v>
      </c>
      <c r="T874" s="175">
        <f>S874*H874</f>
        <v>0.156816</v>
      </c>
      <c r="AR874" s="17" t="s">
        <v>369</v>
      </c>
      <c r="AT874" s="17" t="s">
        <v>293</v>
      </c>
      <c r="AU874" s="17" t="s">
        <v>79</v>
      </c>
      <c r="AY874" s="17" t="s">
        <v>291</v>
      </c>
      <c r="BE874" s="176">
        <f>IF(N874="základní",J874,0)</f>
        <v>0</v>
      </c>
      <c r="BF874" s="176">
        <f>IF(N874="snížená",J874,0)</f>
        <v>0</v>
      </c>
      <c r="BG874" s="176">
        <f>IF(N874="zákl. přenesená",J874,0)</f>
        <v>0</v>
      </c>
      <c r="BH874" s="176">
        <f>IF(N874="sníž. přenesená",J874,0)</f>
        <v>0</v>
      </c>
      <c r="BI874" s="176">
        <f>IF(N874="nulová",J874,0)</f>
        <v>0</v>
      </c>
      <c r="BJ874" s="17" t="s">
        <v>9</v>
      </c>
      <c r="BK874" s="176">
        <f>ROUND(I874*H874,0)</f>
        <v>0</v>
      </c>
      <c r="BL874" s="17" t="s">
        <v>369</v>
      </c>
      <c r="BM874" s="17" t="s">
        <v>1269</v>
      </c>
    </row>
    <row r="875" spans="2:51" s="11" customFormat="1" ht="13.5">
      <c r="B875" s="177"/>
      <c r="D875" s="187" t="s">
        <v>299</v>
      </c>
      <c r="E875" s="196" t="s">
        <v>3</v>
      </c>
      <c r="F875" s="197" t="s">
        <v>1270</v>
      </c>
      <c r="H875" s="198">
        <v>9.9</v>
      </c>
      <c r="I875" s="182"/>
      <c r="L875" s="177"/>
      <c r="M875" s="183"/>
      <c r="N875" s="184"/>
      <c r="O875" s="184"/>
      <c r="P875" s="184"/>
      <c r="Q875" s="184"/>
      <c r="R875" s="184"/>
      <c r="S875" s="184"/>
      <c r="T875" s="185"/>
      <c r="AT875" s="179" t="s">
        <v>299</v>
      </c>
      <c r="AU875" s="179" t="s">
        <v>79</v>
      </c>
      <c r="AV875" s="11" t="s">
        <v>79</v>
      </c>
      <c r="AW875" s="11" t="s">
        <v>36</v>
      </c>
      <c r="AX875" s="11" t="s">
        <v>9</v>
      </c>
      <c r="AY875" s="179" t="s">
        <v>291</v>
      </c>
    </row>
    <row r="876" spans="2:65" s="1" customFormat="1" ht="22.5" customHeight="1">
      <c r="B876" s="164"/>
      <c r="C876" s="165" t="s">
        <v>1271</v>
      </c>
      <c r="D876" s="165" t="s">
        <v>293</v>
      </c>
      <c r="E876" s="166" t="s">
        <v>1272</v>
      </c>
      <c r="F876" s="167" t="s">
        <v>1273</v>
      </c>
      <c r="G876" s="168" t="s">
        <v>338</v>
      </c>
      <c r="H876" s="169">
        <v>9.9</v>
      </c>
      <c r="I876" s="170"/>
      <c r="J876" s="171">
        <f>ROUND(I876*H876,0)</f>
        <v>0</v>
      </c>
      <c r="K876" s="167" t="s">
        <v>297</v>
      </c>
      <c r="L876" s="34"/>
      <c r="M876" s="172" t="s">
        <v>3</v>
      </c>
      <c r="N876" s="173" t="s">
        <v>43</v>
      </c>
      <c r="O876" s="35"/>
      <c r="P876" s="174">
        <f>O876*H876</f>
        <v>0</v>
      </c>
      <c r="Q876" s="174">
        <v>0.017516</v>
      </c>
      <c r="R876" s="174">
        <f>Q876*H876</f>
        <v>0.17340840000000002</v>
      </c>
      <c r="S876" s="174">
        <v>0</v>
      </c>
      <c r="T876" s="175">
        <f>S876*H876</f>
        <v>0</v>
      </c>
      <c r="AR876" s="17" t="s">
        <v>369</v>
      </c>
      <c r="AT876" s="17" t="s">
        <v>293</v>
      </c>
      <c r="AU876" s="17" t="s">
        <v>79</v>
      </c>
      <c r="AY876" s="17" t="s">
        <v>291</v>
      </c>
      <c r="BE876" s="176">
        <f>IF(N876="základní",J876,0)</f>
        <v>0</v>
      </c>
      <c r="BF876" s="176">
        <f>IF(N876="snížená",J876,0)</f>
        <v>0</v>
      </c>
      <c r="BG876" s="176">
        <f>IF(N876="zákl. přenesená",J876,0)</f>
        <v>0</v>
      </c>
      <c r="BH876" s="176">
        <f>IF(N876="sníž. přenesená",J876,0)</f>
        <v>0</v>
      </c>
      <c r="BI876" s="176">
        <f>IF(N876="nulová",J876,0)</f>
        <v>0</v>
      </c>
      <c r="BJ876" s="17" t="s">
        <v>9</v>
      </c>
      <c r="BK876" s="176">
        <f>ROUND(I876*H876,0)</f>
        <v>0</v>
      </c>
      <c r="BL876" s="17" t="s">
        <v>369</v>
      </c>
      <c r="BM876" s="17" t="s">
        <v>1274</v>
      </c>
    </row>
    <row r="877" spans="2:51" s="11" customFormat="1" ht="13.5">
      <c r="B877" s="177"/>
      <c r="D877" s="187" t="s">
        <v>299</v>
      </c>
      <c r="E877" s="196" t="s">
        <v>3</v>
      </c>
      <c r="F877" s="197" t="s">
        <v>1270</v>
      </c>
      <c r="H877" s="198">
        <v>9.9</v>
      </c>
      <c r="I877" s="182"/>
      <c r="L877" s="177"/>
      <c r="M877" s="183"/>
      <c r="N877" s="184"/>
      <c r="O877" s="184"/>
      <c r="P877" s="184"/>
      <c r="Q877" s="184"/>
      <c r="R877" s="184"/>
      <c r="S877" s="184"/>
      <c r="T877" s="185"/>
      <c r="AT877" s="179" t="s">
        <v>299</v>
      </c>
      <c r="AU877" s="179" t="s">
        <v>79</v>
      </c>
      <c r="AV877" s="11" t="s">
        <v>79</v>
      </c>
      <c r="AW877" s="11" t="s">
        <v>36</v>
      </c>
      <c r="AX877" s="11" t="s">
        <v>9</v>
      </c>
      <c r="AY877" s="179" t="s">
        <v>291</v>
      </c>
    </row>
    <row r="878" spans="2:65" s="1" customFormat="1" ht="22.5" customHeight="1">
      <c r="B878" s="164"/>
      <c r="C878" s="165" t="s">
        <v>1275</v>
      </c>
      <c r="D878" s="165" t="s">
        <v>293</v>
      </c>
      <c r="E878" s="166" t="s">
        <v>1276</v>
      </c>
      <c r="F878" s="167" t="s">
        <v>1277</v>
      </c>
      <c r="G878" s="168" t="s">
        <v>412</v>
      </c>
      <c r="H878" s="169">
        <v>277.451</v>
      </c>
      <c r="I878" s="170"/>
      <c r="J878" s="171">
        <f>ROUND(I878*H878,0)</f>
        <v>0</v>
      </c>
      <c r="K878" s="167" t="s">
        <v>297</v>
      </c>
      <c r="L878" s="34"/>
      <c r="M878" s="172" t="s">
        <v>3</v>
      </c>
      <c r="N878" s="173" t="s">
        <v>43</v>
      </c>
      <c r="O878" s="35"/>
      <c r="P878" s="174">
        <f>O878*H878</f>
        <v>0</v>
      </c>
      <c r="Q878" s="174">
        <v>0</v>
      </c>
      <c r="R878" s="174">
        <f>Q878*H878</f>
        <v>0</v>
      </c>
      <c r="S878" s="174">
        <v>0.015</v>
      </c>
      <c r="T878" s="175">
        <f>S878*H878</f>
        <v>4.161765</v>
      </c>
      <c r="AR878" s="17" t="s">
        <v>369</v>
      </c>
      <c r="AT878" s="17" t="s">
        <v>293</v>
      </c>
      <c r="AU878" s="17" t="s">
        <v>79</v>
      </c>
      <c r="AY878" s="17" t="s">
        <v>291</v>
      </c>
      <c r="BE878" s="176">
        <f>IF(N878="základní",J878,0)</f>
        <v>0</v>
      </c>
      <c r="BF878" s="176">
        <f>IF(N878="snížená",J878,0)</f>
        <v>0</v>
      </c>
      <c r="BG878" s="176">
        <f>IF(N878="zákl. přenesená",J878,0)</f>
        <v>0</v>
      </c>
      <c r="BH878" s="176">
        <f>IF(N878="sníž. přenesená",J878,0)</f>
        <v>0</v>
      </c>
      <c r="BI878" s="176">
        <f>IF(N878="nulová",J878,0)</f>
        <v>0</v>
      </c>
      <c r="BJ878" s="17" t="s">
        <v>9</v>
      </c>
      <c r="BK878" s="176">
        <f>ROUND(I878*H878,0)</f>
        <v>0</v>
      </c>
      <c r="BL878" s="17" t="s">
        <v>369</v>
      </c>
      <c r="BM878" s="17" t="s">
        <v>1278</v>
      </c>
    </row>
    <row r="879" spans="2:51" s="11" customFormat="1" ht="13.5">
      <c r="B879" s="177"/>
      <c r="D879" s="178" t="s">
        <v>299</v>
      </c>
      <c r="E879" s="179" t="s">
        <v>3</v>
      </c>
      <c r="F879" s="180" t="s">
        <v>1279</v>
      </c>
      <c r="H879" s="181">
        <v>181.738</v>
      </c>
      <c r="I879" s="182"/>
      <c r="L879" s="177"/>
      <c r="M879" s="183"/>
      <c r="N879" s="184"/>
      <c r="O879" s="184"/>
      <c r="P879" s="184"/>
      <c r="Q879" s="184"/>
      <c r="R879" s="184"/>
      <c r="S879" s="184"/>
      <c r="T879" s="185"/>
      <c r="AT879" s="179" t="s">
        <v>299</v>
      </c>
      <c r="AU879" s="179" t="s">
        <v>79</v>
      </c>
      <c r="AV879" s="11" t="s">
        <v>79</v>
      </c>
      <c r="AW879" s="11" t="s">
        <v>36</v>
      </c>
      <c r="AX879" s="11" t="s">
        <v>72</v>
      </c>
      <c r="AY879" s="179" t="s">
        <v>291</v>
      </c>
    </row>
    <row r="880" spans="2:51" s="11" customFormat="1" ht="13.5">
      <c r="B880" s="177"/>
      <c r="D880" s="178" t="s">
        <v>299</v>
      </c>
      <c r="E880" s="179" t="s">
        <v>3</v>
      </c>
      <c r="F880" s="180" t="s">
        <v>1280</v>
      </c>
      <c r="H880" s="181">
        <v>95.713</v>
      </c>
      <c r="I880" s="182"/>
      <c r="L880" s="177"/>
      <c r="M880" s="183"/>
      <c r="N880" s="184"/>
      <c r="O880" s="184"/>
      <c r="P880" s="184"/>
      <c r="Q880" s="184"/>
      <c r="R880" s="184"/>
      <c r="S880" s="184"/>
      <c r="T880" s="185"/>
      <c r="AT880" s="179" t="s">
        <v>299</v>
      </c>
      <c r="AU880" s="179" t="s">
        <v>79</v>
      </c>
      <c r="AV880" s="11" t="s">
        <v>79</v>
      </c>
      <c r="AW880" s="11" t="s">
        <v>36</v>
      </c>
      <c r="AX880" s="11" t="s">
        <v>72</v>
      </c>
      <c r="AY880" s="179" t="s">
        <v>291</v>
      </c>
    </row>
    <row r="881" spans="2:51" s="12" customFormat="1" ht="13.5">
      <c r="B881" s="186"/>
      <c r="D881" s="187" t="s">
        <v>299</v>
      </c>
      <c r="E881" s="188" t="s">
        <v>172</v>
      </c>
      <c r="F881" s="189" t="s">
        <v>301</v>
      </c>
      <c r="H881" s="190">
        <v>277.451</v>
      </c>
      <c r="I881" s="191"/>
      <c r="L881" s="186"/>
      <c r="M881" s="192"/>
      <c r="N881" s="193"/>
      <c r="O881" s="193"/>
      <c r="P881" s="193"/>
      <c r="Q881" s="193"/>
      <c r="R881" s="193"/>
      <c r="S881" s="193"/>
      <c r="T881" s="194"/>
      <c r="AT881" s="195" t="s">
        <v>299</v>
      </c>
      <c r="AU881" s="195" t="s">
        <v>79</v>
      </c>
      <c r="AV881" s="12" t="s">
        <v>82</v>
      </c>
      <c r="AW881" s="12" t="s">
        <v>36</v>
      </c>
      <c r="AX881" s="12" t="s">
        <v>9</v>
      </c>
      <c r="AY881" s="195" t="s">
        <v>291</v>
      </c>
    </row>
    <row r="882" spans="2:65" s="1" customFormat="1" ht="22.5" customHeight="1">
      <c r="B882" s="164"/>
      <c r="C882" s="165" t="s">
        <v>1281</v>
      </c>
      <c r="D882" s="165" t="s">
        <v>293</v>
      </c>
      <c r="E882" s="166" t="s">
        <v>1282</v>
      </c>
      <c r="F882" s="167" t="s">
        <v>1283</v>
      </c>
      <c r="G882" s="168" t="s">
        <v>412</v>
      </c>
      <c r="H882" s="169">
        <v>277.451</v>
      </c>
      <c r="I882" s="170"/>
      <c r="J882" s="171">
        <f>ROUND(I882*H882,0)</f>
        <v>0</v>
      </c>
      <c r="K882" s="167" t="s">
        <v>297</v>
      </c>
      <c r="L882" s="34"/>
      <c r="M882" s="172" t="s">
        <v>3</v>
      </c>
      <c r="N882" s="173" t="s">
        <v>43</v>
      </c>
      <c r="O882" s="35"/>
      <c r="P882" s="174">
        <f>O882*H882</f>
        <v>0</v>
      </c>
      <c r="Q882" s="174">
        <v>0</v>
      </c>
      <c r="R882" s="174">
        <f>Q882*H882</f>
        <v>0</v>
      </c>
      <c r="S882" s="174">
        <v>0</v>
      </c>
      <c r="T882" s="175">
        <f>S882*H882</f>
        <v>0</v>
      </c>
      <c r="AR882" s="17" t="s">
        <v>369</v>
      </c>
      <c r="AT882" s="17" t="s">
        <v>293</v>
      </c>
      <c r="AU882" s="17" t="s">
        <v>79</v>
      </c>
      <c r="AY882" s="17" t="s">
        <v>291</v>
      </c>
      <c r="BE882" s="176">
        <f>IF(N882="základní",J882,0)</f>
        <v>0</v>
      </c>
      <c r="BF882" s="176">
        <f>IF(N882="snížená",J882,0)</f>
        <v>0</v>
      </c>
      <c r="BG882" s="176">
        <f>IF(N882="zákl. přenesená",J882,0)</f>
        <v>0</v>
      </c>
      <c r="BH882" s="176">
        <f>IF(N882="sníž. přenesená",J882,0)</f>
        <v>0</v>
      </c>
      <c r="BI882" s="176">
        <f>IF(N882="nulová",J882,0)</f>
        <v>0</v>
      </c>
      <c r="BJ882" s="17" t="s">
        <v>9</v>
      </c>
      <c r="BK882" s="176">
        <f>ROUND(I882*H882,0)</f>
        <v>0</v>
      </c>
      <c r="BL882" s="17" t="s">
        <v>369</v>
      </c>
      <c r="BM882" s="17" t="s">
        <v>1284</v>
      </c>
    </row>
    <row r="883" spans="2:51" s="11" customFormat="1" ht="13.5">
      <c r="B883" s="177"/>
      <c r="D883" s="187" t="s">
        <v>299</v>
      </c>
      <c r="E883" s="196" t="s">
        <v>3</v>
      </c>
      <c r="F883" s="197" t="s">
        <v>172</v>
      </c>
      <c r="H883" s="198">
        <v>277.451</v>
      </c>
      <c r="I883" s="182"/>
      <c r="L883" s="177"/>
      <c r="M883" s="183"/>
      <c r="N883" s="184"/>
      <c r="O883" s="184"/>
      <c r="P883" s="184"/>
      <c r="Q883" s="184"/>
      <c r="R883" s="184"/>
      <c r="S883" s="184"/>
      <c r="T883" s="185"/>
      <c r="AT883" s="179" t="s">
        <v>299</v>
      </c>
      <c r="AU883" s="179" t="s">
        <v>79</v>
      </c>
      <c r="AV883" s="11" t="s">
        <v>79</v>
      </c>
      <c r="AW883" s="11" t="s">
        <v>36</v>
      </c>
      <c r="AX883" s="11" t="s">
        <v>9</v>
      </c>
      <c r="AY883" s="179" t="s">
        <v>291</v>
      </c>
    </row>
    <row r="884" spans="2:65" s="1" customFormat="1" ht="22.5" customHeight="1">
      <c r="B884" s="164"/>
      <c r="C884" s="165" t="s">
        <v>1285</v>
      </c>
      <c r="D884" s="165" t="s">
        <v>293</v>
      </c>
      <c r="E884" s="166" t="s">
        <v>1286</v>
      </c>
      <c r="F884" s="167" t="s">
        <v>1287</v>
      </c>
      <c r="G884" s="168" t="s">
        <v>338</v>
      </c>
      <c r="H884" s="169">
        <v>332.941</v>
      </c>
      <c r="I884" s="170"/>
      <c r="J884" s="171">
        <f>ROUND(I884*H884,0)</f>
        <v>0</v>
      </c>
      <c r="K884" s="167" t="s">
        <v>297</v>
      </c>
      <c r="L884" s="34"/>
      <c r="M884" s="172" t="s">
        <v>3</v>
      </c>
      <c r="N884" s="173" t="s">
        <v>43</v>
      </c>
      <c r="O884" s="35"/>
      <c r="P884" s="174">
        <f>O884*H884</f>
        <v>0</v>
      </c>
      <c r="Q884" s="174">
        <v>0</v>
      </c>
      <c r="R884" s="174">
        <f>Q884*H884</f>
        <v>0</v>
      </c>
      <c r="S884" s="174">
        <v>0</v>
      </c>
      <c r="T884" s="175">
        <f>S884*H884</f>
        <v>0</v>
      </c>
      <c r="AR884" s="17" t="s">
        <v>369</v>
      </c>
      <c r="AT884" s="17" t="s">
        <v>293</v>
      </c>
      <c r="AU884" s="17" t="s">
        <v>79</v>
      </c>
      <c r="AY884" s="17" t="s">
        <v>291</v>
      </c>
      <c r="BE884" s="176">
        <f>IF(N884="základní",J884,0)</f>
        <v>0</v>
      </c>
      <c r="BF884" s="176">
        <f>IF(N884="snížená",J884,0)</f>
        <v>0</v>
      </c>
      <c r="BG884" s="176">
        <f>IF(N884="zákl. přenesená",J884,0)</f>
        <v>0</v>
      </c>
      <c r="BH884" s="176">
        <f>IF(N884="sníž. přenesená",J884,0)</f>
        <v>0</v>
      </c>
      <c r="BI884" s="176">
        <f>IF(N884="nulová",J884,0)</f>
        <v>0</v>
      </c>
      <c r="BJ884" s="17" t="s">
        <v>9</v>
      </c>
      <c r="BK884" s="176">
        <f>ROUND(I884*H884,0)</f>
        <v>0</v>
      </c>
      <c r="BL884" s="17" t="s">
        <v>369</v>
      </c>
      <c r="BM884" s="17" t="s">
        <v>1288</v>
      </c>
    </row>
    <row r="885" spans="2:51" s="11" customFormat="1" ht="13.5">
      <c r="B885" s="177"/>
      <c r="D885" s="187" t="s">
        <v>299</v>
      </c>
      <c r="E885" s="196" t="s">
        <v>3</v>
      </c>
      <c r="F885" s="197" t="s">
        <v>1289</v>
      </c>
      <c r="H885" s="198">
        <v>332.941</v>
      </c>
      <c r="I885" s="182"/>
      <c r="L885" s="177"/>
      <c r="M885" s="183"/>
      <c r="N885" s="184"/>
      <c r="O885" s="184"/>
      <c r="P885" s="184"/>
      <c r="Q885" s="184"/>
      <c r="R885" s="184"/>
      <c r="S885" s="184"/>
      <c r="T885" s="185"/>
      <c r="AT885" s="179" t="s">
        <v>299</v>
      </c>
      <c r="AU885" s="179" t="s">
        <v>79</v>
      </c>
      <c r="AV885" s="11" t="s">
        <v>79</v>
      </c>
      <c r="AW885" s="11" t="s">
        <v>36</v>
      </c>
      <c r="AX885" s="11" t="s">
        <v>9</v>
      </c>
      <c r="AY885" s="179" t="s">
        <v>291</v>
      </c>
    </row>
    <row r="886" spans="2:65" s="1" customFormat="1" ht="22.5" customHeight="1">
      <c r="B886" s="164"/>
      <c r="C886" s="165" t="s">
        <v>1290</v>
      </c>
      <c r="D886" s="165" t="s">
        <v>293</v>
      </c>
      <c r="E886" s="166" t="s">
        <v>1291</v>
      </c>
      <c r="F886" s="167" t="s">
        <v>1292</v>
      </c>
      <c r="G886" s="168" t="s">
        <v>296</v>
      </c>
      <c r="H886" s="169">
        <v>2.797</v>
      </c>
      <c r="I886" s="170"/>
      <c r="J886" s="171">
        <f>ROUND(I886*H886,0)</f>
        <v>0</v>
      </c>
      <c r="K886" s="167" t="s">
        <v>297</v>
      </c>
      <c r="L886" s="34"/>
      <c r="M886" s="172" t="s">
        <v>3</v>
      </c>
      <c r="N886" s="173" t="s">
        <v>43</v>
      </c>
      <c r="O886" s="35"/>
      <c r="P886" s="174">
        <f>O886*H886</f>
        <v>0</v>
      </c>
      <c r="Q886" s="174">
        <v>0.023367805</v>
      </c>
      <c r="R886" s="174">
        <f>Q886*H886</f>
        <v>0.065359750585</v>
      </c>
      <c r="S886" s="174">
        <v>0</v>
      </c>
      <c r="T886" s="175">
        <f>S886*H886</f>
        <v>0</v>
      </c>
      <c r="AR886" s="17" t="s">
        <v>369</v>
      </c>
      <c r="AT886" s="17" t="s">
        <v>293</v>
      </c>
      <c r="AU886" s="17" t="s">
        <v>79</v>
      </c>
      <c r="AY886" s="17" t="s">
        <v>291</v>
      </c>
      <c r="BE886" s="176">
        <f>IF(N886="základní",J886,0)</f>
        <v>0</v>
      </c>
      <c r="BF886" s="176">
        <f>IF(N886="snížená",J886,0)</f>
        <v>0</v>
      </c>
      <c r="BG886" s="176">
        <f>IF(N886="zákl. přenesená",J886,0)</f>
        <v>0</v>
      </c>
      <c r="BH886" s="176">
        <f>IF(N886="sníž. přenesená",J886,0)</f>
        <v>0</v>
      </c>
      <c r="BI886" s="176">
        <f>IF(N886="nulová",J886,0)</f>
        <v>0</v>
      </c>
      <c r="BJ886" s="17" t="s">
        <v>9</v>
      </c>
      <c r="BK886" s="176">
        <f>ROUND(I886*H886,0)</f>
        <v>0</v>
      </c>
      <c r="BL886" s="17" t="s">
        <v>369</v>
      </c>
      <c r="BM886" s="17" t="s">
        <v>1293</v>
      </c>
    </row>
    <row r="887" spans="2:51" s="11" customFormat="1" ht="13.5">
      <c r="B887" s="177"/>
      <c r="D887" s="178" t="s">
        <v>299</v>
      </c>
      <c r="E887" s="179" t="s">
        <v>3</v>
      </c>
      <c r="F887" s="180" t="s">
        <v>1263</v>
      </c>
      <c r="H887" s="181">
        <v>1.998</v>
      </c>
      <c r="I887" s="182"/>
      <c r="L887" s="177"/>
      <c r="M887" s="183"/>
      <c r="N887" s="184"/>
      <c r="O887" s="184"/>
      <c r="P887" s="184"/>
      <c r="Q887" s="184"/>
      <c r="R887" s="184"/>
      <c r="S887" s="184"/>
      <c r="T887" s="185"/>
      <c r="AT887" s="179" t="s">
        <v>299</v>
      </c>
      <c r="AU887" s="179" t="s">
        <v>79</v>
      </c>
      <c r="AV887" s="11" t="s">
        <v>79</v>
      </c>
      <c r="AW887" s="11" t="s">
        <v>36</v>
      </c>
      <c r="AX887" s="11" t="s">
        <v>72</v>
      </c>
      <c r="AY887" s="179" t="s">
        <v>291</v>
      </c>
    </row>
    <row r="888" spans="2:51" s="11" customFormat="1" ht="13.5">
      <c r="B888" s="177"/>
      <c r="D888" s="178" t="s">
        <v>299</v>
      </c>
      <c r="E888" s="179" t="s">
        <v>3</v>
      </c>
      <c r="F888" s="180" t="s">
        <v>1264</v>
      </c>
      <c r="H888" s="181">
        <v>0.799</v>
      </c>
      <c r="I888" s="182"/>
      <c r="L888" s="177"/>
      <c r="M888" s="183"/>
      <c r="N888" s="184"/>
      <c r="O888" s="184"/>
      <c r="P888" s="184"/>
      <c r="Q888" s="184"/>
      <c r="R888" s="184"/>
      <c r="S888" s="184"/>
      <c r="T888" s="185"/>
      <c r="AT888" s="179" t="s">
        <v>299</v>
      </c>
      <c r="AU888" s="179" t="s">
        <v>79</v>
      </c>
      <c r="AV888" s="11" t="s">
        <v>79</v>
      </c>
      <c r="AW888" s="11" t="s">
        <v>36</v>
      </c>
      <c r="AX888" s="11" t="s">
        <v>72</v>
      </c>
      <c r="AY888" s="179" t="s">
        <v>291</v>
      </c>
    </row>
    <row r="889" spans="2:51" s="12" customFormat="1" ht="13.5">
      <c r="B889" s="186"/>
      <c r="D889" s="187" t="s">
        <v>299</v>
      </c>
      <c r="E889" s="188" t="s">
        <v>3</v>
      </c>
      <c r="F889" s="189" t="s">
        <v>301</v>
      </c>
      <c r="H889" s="190">
        <v>2.797</v>
      </c>
      <c r="I889" s="191"/>
      <c r="L889" s="186"/>
      <c r="M889" s="192"/>
      <c r="N889" s="193"/>
      <c r="O889" s="193"/>
      <c r="P889" s="193"/>
      <c r="Q889" s="193"/>
      <c r="R889" s="193"/>
      <c r="S889" s="193"/>
      <c r="T889" s="194"/>
      <c r="AT889" s="195" t="s">
        <v>299</v>
      </c>
      <c r="AU889" s="195" t="s">
        <v>79</v>
      </c>
      <c r="AV889" s="12" t="s">
        <v>82</v>
      </c>
      <c r="AW889" s="12" t="s">
        <v>36</v>
      </c>
      <c r="AX889" s="12" t="s">
        <v>9</v>
      </c>
      <c r="AY889" s="195" t="s">
        <v>291</v>
      </c>
    </row>
    <row r="890" spans="2:65" s="1" customFormat="1" ht="22.5" customHeight="1">
      <c r="B890" s="164"/>
      <c r="C890" s="210" t="s">
        <v>1294</v>
      </c>
      <c r="D890" s="210" t="s">
        <v>379</v>
      </c>
      <c r="E890" s="211" t="s">
        <v>1295</v>
      </c>
      <c r="F890" s="212" t="s">
        <v>1296</v>
      </c>
      <c r="G890" s="213" t="s">
        <v>296</v>
      </c>
      <c r="H890" s="214">
        <v>3.076</v>
      </c>
      <c r="I890" s="215"/>
      <c r="J890" s="216">
        <f>ROUND(I890*H890,0)</f>
        <v>0</v>
      </c>
      <c r="K890" s="212" t="s">
        <v>297</v>
      </c>
      <c r="L890" s="217"/>
      <c r="M890" s="218" t="s">
        <v>3</v>
      </c>
      <c r="N890" s="219" t="s">
        <v>43</v>
      </c>
      <c r="O890" s="35"/>
      <c r="P890" s="174">
        <f>O890*H890</f>
        <v>0</v>
      </c>
      <c r="Q890" s="174">
        <v>0.55</v>
      </c>
      <c r="R890" s="174">
        <f>Q890*H890</f>
        <v>1.6918000000000002</v>
      </c>
      <c r="S890" s="174">
        <v>0</v>
      </c>
      <c r="T890" s="175">
        <f>S890*H890</f>
        <v>0</v>
      </c>
      <c r="AR890" s="17" t="s">
        <v>467</v>
      </c>
      <c r="AT890" s="17" t="s">
        <v>379</v>
      </c>
      <c r="AU890" s="17" t="s">
        <v>79</v>
      </c>
      <c r="AY890" s="17" t="s">
        <v>291</v>
      </c>
      <c r="BE890" s="176">
        <f>IF(N890="základní",J890,0)</f>
        <v>0</v>
      </c>
      <c r="BF890" s="176">
        <f>IF(N890="snížená",J890,0)</f>
        <v>0</v>
      </c>
      <c r="BG890" s="176">
        <f>IF(N890="zákl. přenesená",J890,0)</f>
        <v>0</v>
      </c>
      <c r="BH890" s="176">
        <f>IF(N890="sníž. přenesená",J890,0)</f>
        <v>0</v>
      </c>
      <c r="BI890" s="176">
        <f>IF(N890="nulová",J890,0)</f>
        <v>0</v>
      </c>
      <c r="BJ890" s="17" t="s">
        <v>9</v>
      </c>
      <c r="BK890" s="176">
        <f>ROUND(I890*H890,0)</f>
        <v>0</v>
      </c>
      <c r="BL890" s="17" t="s">
        <v>369</v>
      </c>
      <c r="BM890" s="17" t="s">
        <v>1297</v>
      </c>
    </row>
    <row r="891" spans="2:51" s="11" customFormat="1" ht="13.5">
      <c r="B891" s="177"/>
      <c r="D891" s="178" t="s">
        <v>299</v>
      </c>
      <c r="E891" s="179" t="s">
        <v>3</v>
      </c>
      <c r="F891" s="180" t="s">
        <v>1298</v>
      </c>
      <c r="H891" s="181">
        <v>2.197</v>
      </c>
      <c r="I891" s="182"/>
      <c r="L891" s="177"/>
      <c r="M891" s="183"/>
      <c r="N891" s="184"/>
      <c r="O891" s="184"/>
      <c r="P891" s="184"/>
      <c r="Q891" s="184"/>
      <c r="R891" s="184"/>
      <c r="S891" s="184"/>
      <c r="T891" s="185"/>
      <c r="AT891" s="179" t="s">
        <v>299</v>
      </c>
      <c r="AU891" s="179" t="s">
        <v>79</v>
      </c>
      <c r="AV891" s="11" t="s">
        <v>79</v>
      </c>
      <c r="AW891" s="11" t="s">
        <v>36</v>
      </c>
      <c r="AX891" s="11" t="s">
        <v>72</v>
      </c>
      <c r="AY891" s="179" t="s">
        <v>291</v>
      </c>
    </row>
    <row r="892" spans="2:51" s="11" customFormat="1" ht="13.5">
      <c r="B892" s="177"/>
      <c r="D892" s="178" t="s">
        <v>299</v>
      </c>
      <c r="E892" s="179" t="s">
        <v>3</v>
      </c>
      <c r="F892" s="180" t="s">
        <v>1299</v>
      </c>
      <c r="H892" s="181">
        <v>0.879</v>
      </c>
      <c r="I892" s="182"/>
      <c r="L892" s="177"/>
      <c r="M892" s="183"/>
      <c r="N892" s="184"/>
      <c r="O892" s="184"/>
      <c r="P892" s="184"/>
      <c r="Q892" s="184"/>
      <c r="R892" s="184"/>
      <c r="S892" s="184"/>
      <c r="T892" s="185"/>
      <c r="AT892" s="179" t="s">
        <v>299</v>
      </c>
      <c r="AU892" s="179" t="s">
        <v>79</v>
      </c>
      <c r="AV892" s="11" t="s">
        <v>79</v>
      </c>
      <c r="AW892" s="11" t="s">
        <v>36</v>
      </c>
      <c r="AX892" s="11" t="s">
        <v>72</v>
      </c>
      <c r="AY892" s="179" t="s">
        <v>291</v>
      </c>
    </row>
    <row r="893" spans="2:51" s="12" customFormat="1" ht="13.5">
      <c r="B893" s="186"/>
      <c r="D893" s="187" t="s">
        <v>299</v>
      </c>
      <c r="E893" s="188" t="s">
        <v>3</v>
      </c>
      <c r="F893" s="189" t="s">
        <v>301</v>
      </c>
      <c r="H893" s="190">
        <v>3.076</v>
      </c>
      <c r="I893" s="191"/>
      <c r="L893" s="186"/>
      <c r="M893" s="192"/>
      <c r="N893" s="193"/>
      <c r="O893" s="193"/>
      <c r="P893" s="193"/>
      <c r="Q893" s="193"/>
      <c r="R893" s="193"/>
      <c r="S893" s="193"/>
      <c r="T893" s="194"/>
      <c r="AT893" s="195" t="s">
        <v>299</v>
      </c>
      <c r="AU893" s="195" t="s">
        <v>79</v>
      </c>
      <c r="AV893" s="12" t="s">
        <v>82</v>
      </c>
      <c r="AW893" s="12" t="s">
        <v>36</v>
      </c>
      <c r="AX893" s="12" t="s">
        <v>9</v>
      </c>
      <c r="AY893" s="195" t="s">
        <v>291</v>
      </c>
    </row>
    <row r="894" spans="2:65" s="1" customFormat="1" ht="22.5" customHeight="1">
      <c r="B894" s="164"/>
      <c r="C894" s="165" t="s">
        <v>1300</v>
      </c>
      <c r="D894" s="165" t="s">
        <v>293</v>
      </c>
      <c r="E894" s="166" t="s">
        <v>1301</v>
      </c>
      <c r="F894" s="167" t="s">
        <v>1302</v>
      </c>
      <c r="G894" s="168" t="s">
        <v>412</v>
      </c>
      <c r="H894" s="169">
        <v>147.57</v>
      </c>
      <c r="I894" s="170"/>
      <c r="J894" s="171">
        <f>ROUND(I894*H894,0)</f>
        <v>0</v>
      </c>
      <c r="K894" s="167" t="s">
        <v>297</v>
      </c>
      <c r="L894" s="34"/>
      <c r="M894" s="172" t="s">
        <v>3</v>
      </c>
      <c r="N894" s="173" t="s">
        <v>43</v>
      </c>
      <c r="O894" s="35"/>
      <c r="P894" s="174">
        <f>O894*H894</f>
        <v>0</v>
      </c>
      <c r="Q894" s="174">
        <v>0.03690864</v>
      </c>
      <c r="R894" s="174">
        <f>Q894*H894</f>
        <v>5.4466080048</v>
      </c>
      <c r="S894" s="174">
        <v>0</v>
      </c>
      <c r="T894" s="175">
        <f>S894*H894</f>
        <v>0</v>
      </c>
      <c r="AR894" s="17" t="s">
        <v>369</v>
      </c>
      <c r="AT894" s="17" t="s">
        <v>293</v>
      </c>
      <c r="AU894" s="17" t="s">
        <v>79</v>
      </c>
      <c r="AY894" s="17" t="s">
        <v>291</v>
      </c>
      <c r="BE894" s="176">
        <f>IF(N894="základní",J894,0)</f>
        <v>0</v>
      </c>
      <c r="BF894" s="176">
        <f>IF(N894="snížená",J894,0)</f>
        <v>0</v>
      </c>
      <c r="BG894" s="176">
        <f>IF(N894="zákl. přenesená",J894,0)</f>
        <v>0</v>
      </c>
      <c r="BH894" s="176">
        <f>IF(N894="sníž. přenesená",J894,0)</f>
        <v>0</v>
      </c>
      <c r="BI894" s="176">
        <f>IF(N894="nulová",J894,0)</f>
        <v>0</v>
      </c>
      <c r="BJ894" s="17" t="s">
        <v>9</v>
      </c>
      <c r="BK894" s="176">
        <f>ROUND(I894*H894,0)</f>
        <v>0</v>
      </c>
      <c r="BL894" s="17" t="s">
        <v>369</v>
      </c>
      <c r="BM894" s="17" t="s">
        <v>1303</v>
      </c>
    </row>
    <row r="895" spans="2:51" s="11" customFormat="1" ht="13.5">
      <c r="B895" s="177"/>
      <c r="D895" s="187" t="s">
        <v>299</v>
      </c>
      <c r="E895" s="196" t="s">
        <v>3</v>
      </c>
      <c r="F895" s="197" t="s">
        <v>175</v>
      </c>
      <c r="H895" s="198">
        <v>147.57</v>
      </c>
      <c r="I895" s="182"/>
      <c r="L895" s="177"/>
      <c r="M895" s="183"/>
      <c r="N895" s="184"/>
      <c r="O895" s="184"/>
      <c r="P895" s="184"/>
      <c r="Q895" s="184"/>
      <c r="R895" s="184"/>
      <c r="S895" s="184"/>
      <c r="T895" s="185"/>
      <c r="AT895" s="179" t="s">
        <v>299</v>
      </c>
      <c r="AU895" s="179" t="s">
        <v>79</v>
      </c>
      <c r="AV895" s="11" t="s">
        <v>79</v>
      </c>
      <c r="AW895" s="11" t="s">
        <v>36</v>
      </c>
      <c r="AX895" s="11" t="s">
        <v>9</v>
      </c>
      <c r="AY895" s="179" t="s">
        <v>291</v>
      </c>
    </row>
    <row r="896" spans="2:65" s="1" customFormat="1" ht="31.5" customHeight="1">
      <c r="B896" s="164"/>
      <c r="C896" s="165" t="s">
        <v>1304</v>
      </c>
      <c r="D896" s="165" t="s">
        <v>293</v>
      </c>
      <c r="E896" s="166" t="s">
        <v>1305</v>
      </c>
      <c r="F896" s="167" t="s">
        <v>1306</v>
      </c>
      <c r="G896" s="168" t="s">
        <v>412</v>
      </c>
      <c r="H896" s="169">
        <v>147.57</v>
      </c>
      <c r="I896" s="170"/>
      <c r="J896" s="171">
        <f>ROUND(I896*H896,0)</f>
        <v>0</v>
      </c>
      <c r="K896" s="167" t="s">
        <v>297</v>
      </c>
      <c r="L896" s="34"/>
      <c r="M896" s="172" t="s">
        <v>3</v>
      </c>
      <c r="N896" s="173" t="s">
        <v>43</v>
      </c>
      <c r="O896" s="35"/>
      <c r="P896" s="174">
        <f>O896*H896</f>
        <v>0</v>
      </c>
      <c r="Q896" s="174">
        <v>0.0138756</v>
      </c>
      <c r="R896" s="174">
        <f>Q896*H896</f>
        <v>2.047622292</v>
      </c>
      <c r="S896" s="174">
        <v>0</v>
      </c>
      <c r="T896" s="175">
        <f>S896*H896</f>
        <v>0</v>
      </c>
      <c r="AR896" s="17" t="s">
        <v>369</v>
      </c>
      <c r="AT896" s="17" t="s">
        <v>293</v>
      </c>
      <c r="AU896" s="17" t="s">
        <v>79</v>
      </c>
      <c r="AY896" s="17" t="s">
        <v>291</v>
      </c>
      <c r="BE896" s="176">
        <f>IF(N896="základní",J896,0)</f>
        <v>0</v>
      </c>
      <c r="BF896" s="176">
        <f>IF(N896="snížená",J896,0)</f>
        <v>0</v>
      </c>
      <c r="BG896" s="176">
        <f>IF(N896="zákl. přenesená",J896,0)</f>
        <v>0</v>
      </c>
      <c r="BH896" s="176">
        <f>IF(N896="sníž. přenesená",J896,0)</f>
        <v>0</v>
      </c>
      <c r="BI896" s="176">
        <f>IF(N896="nulová",J896,0)</f>
        <v>0</v>
      </c>
      <c r="BJ896" s="17" t="s">
        <v>9</v>
      </c>
      <c r="BK896" s="176">
        <f>ROUND(I896*H896,0)</f>
        <v>0</v>
      </c>
      <c r="BL896" s="17" t="s">
        <v>369</v>
      </c>
      <c r="BM896" s="17" t="s">
        <v>1307</v>
      </c>
    </row>
    <row r="897" spans="2:51" s="11" customFormat="1" ht="13.5">
      <c r="B897" s="177"/>
      <c r="D897" s="187" t="s">
        <v>299</v>
      </c>
      <c r="E897" s="196" t="s">
        <v>3</v>
      </c>
      <c r="F897" s="197" t="s">
        <v>175</v>
      </c>
      <c r="H897" s="198">
        <v>147.57</v>
      </c>
      <c r="I897" s="182"/>
      <c r="L897" s="177"/>
      <c r="M897" s="183"/>
      <c r="N897" s="184"/>
      <c r="O897" s="184"/>
      <c r="P897" s="184"/>
      <c r="Q897" s="184"/>
      <c r="R897" s="184"/>
      <c r="S897" s="184"/>
      <c r="T897" s="185"/>
      <c r="AT897" s="179" t="s">
        <v>299</v>
      </c>
      <c r="AU897" s="179" t="s">
        <v>79</v>
      </c>
      <c r="AV897" s="11" t="s">
        <v>79</v>
      </c>
      <c r="AW897" s="11" t="s">
        <v>36</v>
      </c>
      <c r="AX897" s="11" t="s">
        <v>9</v>
      </c>
      <c r="AY897" s="179" t="s">
        <v>291</v>
      </c>
    </row>
    <row r="898" spans="2:65" s="1" customFormat="1" ht="22.5" customHeight="1">
      <c r="B898" s="164"/>
      <c r="C898" s="165" t="s">
        <v>1308</v>
      </c>
      <c r="D898" s="165" t="s">
        <v>293</v>
      </c>
      <c r="E898" s="166" t="s">
        <v>1309</v>
      </c>
      <c r="F898" s="167" t="s">
        <v>1310</v>
      </c>
      <c r="G898" s="168" t="s">
        <v>412</v>
      </c>
      <c r="H898" s="169">
        <v>277.78</v>
      </c>
      <c r="I898" s="170"/>
      <c r="J898" s="171">
        <f>ROUND(I898*H898,0)</f>
        <v>0</v>
      </c>
      <c r="K898" s="167" t="s">
        <v>297</v>
      </c>
      <c r="L898" s="34"/>
      <c r="M898" s="172" t="s">
        <v>3</v>
      </c>
      <c r="N898" s="173" t="s">
        <v>43</v>
      </c>
      <c r="O898" s="35"/>
      <c r="P898" s="174">
        <f>O898*H898</f>
        <v>0</v>
      </c>
      <c r="Q898" s="174">
        <v>0</v>
      </c>
      <c r="R898" s="174">
        <f>Q898*H898</f>
        <v>0</v>
      </c>
      <c r="S898" s="174">
        <v>0.018</v>
      </c>
      <c r="T898" s="175">
        <f>S898*H898</f>
        <v>5.000039999999999</v>
      </c>
      <c r="AR898" s="17" t="s">
        <v>369</v>
      </c>
      <c r="AT898" s="17" t="s">
        <v>293</v>
      </c>
      <c r="AU898" s="17" t="s">
        <v>79</v>
      </c>
      <c r="AY898" s="17" t="s">
        <v>291</v>
      </c>
      <c r="BE898" s="176">
        <f>IF(N898="základní",J898,0)</f>
        <v>0</v>
      </c>
      <c r="BF898" s="176">
        <f>IF(N898="snížená",J898,0)</f>
        <v>0</v>
      </c>
      <c r="BG898" s="176">
        <f>IF(N898="zákl. přenesená",J898,0)</f>
        <v>0</v>
      </c>
      <c r="BH898" s="176">
        <f>IF(N898="sníž. přenesená",J898,0)</f>
        <v>0</v>
      </c>
      <c r="BI898" s="176">
        <f>IF(N898="nulová",J898,0)</f>
        <v>0</v>
      </c>
      <c r="BJ898" s="17" t="s">
        <v>9</v>
      </c>
      <c r="BK898" s="176">
        <f>ROUND(I898*H898,0)</f>
        <v>0</v>
      </c>
      <c r="BL898" s="17" t="s">
        <v>369</v>
      </c>
      <c r="BM898" s="17" t="s">
        <v>1311</v>
      </c>
    </row>
    <row r="899" spans="2:51" s="11" customFormat="1" ht="27">
      <c r="B899" s="177"/>
      <c r="D899" s="178" t="s">
        <v>299</v>
      </c>
      <c r="E899" s="179" t="s">
        <v>3</v>
      </c>
      <c r="F899" s="180" t="s">
        <v>1312</v>
      </c>
      <c r="H899" s="181">
        <v>140.76</v>
      </c>
      <c r="I899" s="182"/>
      <c r="L899" s="177"/>
      <c r="M899" s="183"/>
      <c r="N899" s="184"/>
      <c r="O899" s="184"/>
      <c r="P899" s="184"/>
      <c r="Q899" s="184"/>
      <c r="R899" s="184"/>
      <c r="S899" s="184"/>
      <c r="T899" s="185"/>
      <c r="AT899" s="179" t="s">
        <v>299</v>
      </c>
      <c r="AU899" s="179" t="s">
        <v>79</v>
      </c>
      <c r="AV899" s="11" t="s">
        <v>79</v>
      </c>
      <c r="AW899" s="11" t="s">
        <v>36</v>
      </c>
      <c r="AX899" s="11" t="s">
        <v>72</v>
      </c>
      <c r="AY899" s="179" t="s">
        <v>291</v>
      </c>
    </row>
    <row r="900" spans="2:51" s="12" customFormat="1" ht="13.5">
      <c r="B900" s="186"/>
      <c r="D900" s="178" t="s">
        <v>299</v>
      </c>
      <c r="E900" s="195" t="s">
        <v>136</v>
      </c>
      <c r="F900" s="199" t="s">
        <v>301</v>
      </c>
      <c r="H900" s="200">
        <v>140.76</v>
      </c>
      <c r="I900" s="191"/>
      <c r="L900" s="186"/>
      <c r="M900" s="192"/>
      <c r="N900" s="193"/>
      <c r="O900" s="193"/>
      <c r="P900" s="193"/>
      <c r="Q900" s="193"/>
      <c r="R900" s="193"/>
      <c r="S900" s="193"/>
      <c r="T900" s="194"/>
      <c r="AT900" s="195" t="s">
        <v>299</v>
      </c>
      <c r="AU900" s="195" t="s">
        <v>79</v>
      </c>
      <c r="AV900" s="12" t="s">
        <v>82</v>
      </c>
      <c r="AW900" s="12" t="s">
        <v>36</v>
      </c>
      <c r="AX900" s="12" t="s">
        <v>72</v>
      </c>
      <c r="AY900" s="195" t="s">
        <v>291</v>
      </c>
    </row>
    <row r="901" spans="2:51" s="11" customFormat="1" ht="13.5">
      <c r="B901" s="177"/>
      <c r="D901" s="178" t="s">
        <v>299</v>
      </c>
      <c r="E901" s="179" t="s">
        <v>3</v>
      </c>
      <c r="F901" s="180" t="s">
        <v>1313</v>
      </c>
      <c r="H901" s="181">
        <v>137.02</v>
      </c>
      <c r="I901" s="182"/>
      <c r="L901" s="177"/>
      <c r="M901" s="183"/>
      <c r="N901" s="184"/>
      <c r="O901" s="184"/>
      <c r="P901" s="184"/>
      <c r="Q901" s="184"/>
      <c r="R901" s="184"/>
      <c r="S901" s="184"/>
      <c r="T901" s="185"/>
      <c r="AT901" s="179" t="s">
        <v>299</v>
      </c>
      <c r="AU901" s="179" t="s">
        <v>79</v>
      </c>
      <c r="AV901" s="11" t="s">
        <v>79</v>
      </c>
      <c r="AW901" s="11" t="s">
        <v>36</v>
      </c>
      <c r="AX901" s="11" t="s">
        <v>72</v>
      </c>
      <c r="AY901" s="179" t="s">
        <v>291</v>
      </c>
    </row>
    <row r="902" spans="2:51" s="12" customFormat="1" ht="13.5">
      <c r="B902" s="186"/>
      <c r="D902" s="178" t="s">
        <v>299</v>
      </c>
      <c r="E902" s="195" t="s">
        <v>166</v>
      </c>
      <c r="F902" s="199" t="s">
        <v>301</v>
      </c>
      <c r="H902" s="200">
        <v>137.02</v>
      </c>
      <c r="I902" s="191"/>
      <c r="L902" s="186"/>
      <c r="M902" s="192"/>
      <c r="N902" s="193"/>
      <c r="O902" s="193"/>
      <c r="P902" s="193"/>
      <c r="Q902" s="193"/>
      <c r="R902" s="193"/>
      <c r="S902" s="193"/>
      <c r="T902" s="194"/>
      <c r="AT902" s="195" t="s">
        <v>299</v>
      </c>
      <c r="AU902" s="195" t="s">
        <v>79</v>
      </c>
      <c r="AV902" s="12" t="s">
        <v>82</v>
      </c>
      <c r="AW902" s="12" t="s">
        <v>36</v>
      </c>
      <c r="AX902" s="12" t="s">
        <v>72</v>
      </c>
      <c r="AY902" s="195" t="s">
        <v>291</v>
      </c>
    </row>
    <row r="903" spans="2:51" s="13" customFormat="1" ht="13.5">
      <c r="B903" s="201"/>
      <c r="D903" s="187" t="s">
        <v>299</v>
      </c>
      <c r="E903" s="202" t="s">
        <v>3</v>
      </c>
      <c r="F903" s="203" t="s">
        <v>353</v>
      </c>
      <c r="H903" s="204">
        <v>277.78</v>
      </c>
      <c r="I903" s="205"/>
      <c r="L903" s="201"/>
      <c r="M903" s="206"/>
      <c r="N903" s="207"/>
      <c r="O903" s="207"/>
      <c r="P903" s="207"/>
      <c r="Q903" s="207"/>
      <c r="R903" s="207"/>
      <c r="S903" s="207"/>
      <c r="T903" s="208"/>
      <c r="AT903" s="209" t="s">
        <v>299</v>
      </c>
      <c r="AU903" s="209" t="s">
        <v>79</v>
      </c>
      <c r="AV903" s="13" t="s">
        <v>85</v>
      </c>
      <c r="AW903" s="13" t="s">
        <v>36</v>
      </c>
      <c r="AX903" s="13" t="s">
        <v>9</v>
      </c>
      <c r="AY903" s="209" t="s">
        <v>291</v>
      </c>
    </row>
    <row r="904" spans="2:65" s="1" customFormat="1" ht="22.5" customHeight="1">
      <c r="B904" s="164"/>
      <c r="C904" s="165" t="s">
        <v>1314</v>
      </c>
      <c r="D904" s="165" t="s">
        <v>293</v>
      </c>
      <c r="E904" s="166" t="s">
        <v>1315</v>
      </c>
      <c r="F904" s="167" t="s">
        <v>1316</v>
      </c>
      <c r="G904" s="168" t="s">
        <v>412</v>
      </c>
      <c r="H904" s="169">
        <v>442.71</v>
      </c>
      <c r="I904" s="170"/>
      <c r="J904" s="171">
        <f>ROUND(I904*H904,0)</f>
        <v>0</v>
      </c>
      <c r="K904" s="167" t="s">
        <v>297</v>
      </c>
      <c r="L904" s="34"/>
      <c r="M904" s="172" t="s">
        <v>3</v>
      </c>
      <c r="N904" s="173" t="s">
        <v>43</v>
      </c>
      <c r="O904" s="35"/>
      <c r="P904" s="174">
        <f>O904*H904</f>
        <v>0</v>
      </c>
      <c r="Q904" s="174">
        <v>0</v>
      </c>
      <c r="R904" s="174">
        <f>Q904*H904</f>
        <v>0</v>
      </c>
      <c r="S904" s="174">
        <v>0</v>
      </c>
      <c r="T904" s="175">
        <f>S904*H904</f>
        <v>0</v>
      </c>
      <c r="AR904" s="17" t="s">
        <v>369</v>
      </c>
      <c r="AT904" s="17" t="s">
        <v>293</v>
      </c>
      <c r="AU904" s="17" t="s">
        <v>79</v>
      </c>
      <c r="AY904" s="17" t="s">
        <v>291</v>
      </c>
      <c r="BE904" s="176">
        <f>IF(N904="základní",J904,0)</f>
        <v>0</v>
      </c>
      <c r="BF904" s="176">
        <f>IF(N904="snížená",J904,0)</f>
        <v>0</v>
      </c>
      <c r="BG904" s="176">
        <f>IF(N904="zákl. přenesená",J904,0)</f>
        <v>0</v>
      </c>
      <c r="BH904" s="176">
        <f>IF(N904="sníž. přenesená",J904,0)</f>
        <v>0</v>
      </c>
      <c r="BI904" s="176">
        <f>IF(N904="nulová",J904,0)</f>
        <v>0</v>
      </c>
      <c r="BJ904" s="17" t="s">
        <v>9</v>
      </c>
      <c r="BK904" s="176">
        <f>ROUND(I904*H904,0)</f>
        <v>0</v>
      </c>
      <c r="BL904" s="17" t="s">
        <v>369</v>
      </c>
      <c r="BM904" s="17" t="s">
        <v>1317</v>
      </c>
    </row>
    <row r="905" spans="2:51" s="11" customFormat="1" ht="13.5">
      <c r="B905" s="177"/>
      <c r="D905" s="187" t="s">
        <v>299</v>
      </c>
      <c r="E905" s="196" t="s">
        <v>3</v>
      </c>
      <c r="F905" s="197" t="s">
        <v>1318</v>
      </c>
      <c r="H905" s="198">
        <v>442.71</v>
      </c>
      <c r="I905" s="182"/>
      <c r="L905" s="177"/>
      <c r="M905" s="183"/>
      <c r="N905" s="184"/>
      <c r="O905" s="184"/>
      <c r="P905" s="184"/>
      <c r="Q905" s="184"/>
      <c r="R905" s="184"/>
      <c r="S905" s="184"/>
      <c r="T905" s="185"/>
      <c r="AT905" s="179" t="s">
        <v>299</v>
      </c>
      <c r="AU905" s="179" t="s">
        <v>79</v>
      </c>
      <c r="AV905" s="11" t="s">
        <v>79</v>
      </c>
      <c r="AW905" s="11" t="s">
        <v>36</v>
      </c>
      <c r="AX905" s="11" t="s">
        <v>9</v>
      </c>
      <c r="AY905" s="179" t="s">
        <v>291</v>
      </c>
    </row>
    <row r="906" spans="2:65" s="1" customFormat="1" ht="22.5" customHeight="1">
      <c r="B906" s="164"/>
      <c r="C906" s="165" t="s">
        <v>1319</v>
      </c>
      <c r="D906" s="165" t="s">
        <v>293</v>
      </c>
      <c r="E906" s="166" t="s">
        <v>1320</v>
      </c>
      <c r="F906" s="167" t="s">
        <v>1321</v>
      </c>
      <c r="G906" s="168" t="s">
        <v>412</v>
      </c>
      <c r="H906" s="169">
        <v>442.71</v>
      </c>
      <c r="I906" s="170"/>
      <c r="J906" s="171">
        <f>ROUND(I906*H906,0)</f>
        <v>0</v>
      </c>
      <c r="K906" s="167" t="s">
        <v>297</v>
      </c>
      <c r="L906" s="34"/>
      <c r="M906" s="172" t="s">
        <v>3</v>
      </c>
      <c r="N906" s="173" t="s">
        <v>43</v>
      </c>
      <c r="O906" s="35"/>
      <c r="P906" s="174">
        <f>O906*H906</f>
        <v>0</v>
      </c>
      <c r="Q906" s="174">
        <v>0.00019424</v>
      </c>
      <c r="R906" s="174">
        <f>Q906*H906</f>
        <v>0.0859919904</v>
      </c>
      <c r="S906" s="174">
        <v>0</v>
      </c>
      <c r="T906" s="175">
        <f>S906*H906</f>
        <v>0</v>
      </c>
      <c r="AR906" s="17" t="s">
        <v>369</v>
      </c>
      <c r="AT906" s="17" t="s">
        <v>293</v>
      </c>
      <c r="AU906" s="17" t="s">
        <v>79</v>
      </c>
      <c r="AY906" s="17" t="s">
        <v>291</v>
      </c>
      <c r="BE906" s="176">
        <f>IF(N906="základní",J906,0)</f>
        <v>0</v>
      </c>
      <c r="BF906" s="176">
        <f>IF(N906="snížená",J906,0)</f>
        <v>0</v>
      </c>
      <c r="BG906" s="176">
        <f>IF(N906="zákl. přenesená",J906,0)</f>
        <v>0</v>
      </c>
      <c r="BH906" s="176">
        <f>IF(N906="sníž. přenesená",J906,0)</f>
        <v>0</v>
      </c>
      <c r="BI906" s="176">
        <f>IF(N906="nulová",J906,0)</f>
        <v>0</v>
      </c>
      <c r="BJ906" s="17" t="s">
        <v>9</v>
      </c>
      <c r="BK906" s="176">
        <f>ROUND(I906*H906,0)</f>
        <v>0</v>
      </c>
      <c r="BL906" s="17" t="s">
        <v>369</v>
      </c>
      <c r="BM906" s="17" t="s">
        <v>1322</v>
      </c>
    </row>
    <row r="907" spans="2:51" s="11" customFormat="1" ht="13.5">
      <c r="B907" s="177"/>
      <c r="D907" s="187" t="s">
        <v>299</v>
      </c>
      <c r="E907" s="196" t="s">
        <v>3</v>
      </c>
      <c r="F907" s="197" t="s">
        <v>1318</v>
      </c>
      <c r="H907" s="198">
        <v>442.71</v>
      </c>
      <c r="I907" s="182"/>
      <c r="L907" s="177"/>
      <c r="M907" s="183"/>
      <c r="N907" s="184"/>
      <c r="O907" s="184"/>
      <c r="P907" s="184"/>
      <c r="Q907" s="184"/>
      <c r="R907" s="184"/>
      <c r="S907" s="184"/>
      <c r="T907" s="185"/>
      <c r="AT907" s="179" t="s">
        <v>299</v>
      </c>
      <c r="AU907" s="179" t="s">
        <v>79</v>
      </c>
      <c r="AV907" s="11" t="s">
        <v>79</v>
      </c>
      <c r="AW907" s="11" t="s">
        <v>36</v>
      </c>
      <c r="AX907" s="11" t="s">
        <v>9</v>
      </c>
      <c r="AY907" s="179" t="s">
        <v>291</v>
      </c>
    </row>
    <row r="908" spans="2:65" s="1" customFormat="1" ht="22.5" customHeight="1">
      <c r="B908" s="164"/>
      <c r="C908" s="210" t="s">
        <v>1323</v>
      </c>
      <c r="D908" s="210" t="s">
        <v>379</v>
      </c>
      <c r="E908" s="211" t="s">
        <v>1324</v>
      </c>
      <c r="F908" s="212" t="s">
        <v>1325</v>
      </c>
      <c r="G908" s="213" t="s">
        <v>296</v>
      </c>
      <c r="H908" s="214">
        <v>7.597</v>
      </c>
      <c r="I908" s="215"/>
      <c r="J908" s="216">
        <f>ROUND(I908*H908,0)</f>
        <v>0</v>
      </c>
      <c r="K908" s="212" t="s">
        <v>297</v>
      </c>
      <c r="L908" s="217"/>
      <c r="M908" s="218" t="s">
        <v>3</v>
      </c>
      <c r="N908" s="219" t="s">
        <v>43</v>
      </c>
      <c r="O908" s="35"/>
      <c r="P908" s="174">
        <f>O908*H908</f>
        <v>0</v>
      </c>
      <c r="Q908" s="174">
        <v>0.55</v>
      </c>
      <c r="R908" s="174">
        <f>Q908*H908</f>
        <v>4.178350000000001</v>
      </c>
      <c r="S908" s="174">
        <v>0</v>
      </c>
      <c r="T908" s="175">
        <f>S908*H908</f>
        <v>0</v>
      </c>
      <c r="AR908" s="17" t="s">
        <v>467</v>
      </c>
      <c r="AT908" s="17" t="s">
        <v>379</v>
      </c>
      <c r="AU908" s="17" t="s">
        <v>79</v>
      </c>
      <c r="AY908" s="17" t="s">
        <v>291</v>
      </c>
      <c r="BE908" s="176">
        <f>IF(N908="základní",J908,0)</f>
        <v>0</v>
      </c>
      <c r="BF908" s="176">
        <f>IF(N908="snížená",J908,0)</f>
        <v>0</v>
      </c>
      <c r="BG908" s="176">
        <f>IF(N908="zákl. přenesená",J908,0)</f>
        <v>0</v>
      </c>
      <c r="BH908" s="176">
        <f>IF(N908="sníž. přenesená",J908,0)</f>
        <v>0</v>
      </c>
      <c r="BI908" s="176">
        <f>IF(N908="nulová",J908,0)</f>
        <v>0</v>
      </c>
      <c r="BJ908" s="17" t="s">
        <v>9</v>
      </c>
      <c r="BK908" s="176">
        <f>ROUND(I908*H908,0)</f>
        <v>0</v>
      </c>
      <c r="BL908" s="17" t="s">
        <v>369</v>
      </c>
      <c r="BM908" s="17" t="s">
        <v>1326</v>
      </c>
    </row>
    <row r="909" spans="2:51" s="11" customFormat="1" ht="13.5">
      <c r="B909" s="177"/>
      <c r="D909" s="187" t="s">
        <v>299</v>
      </c>
      <c r="E909" s="196" t="s">
        <v>3</v>
      </c>
      <c r="F909" s="197" t="s">
        <v>1327</v>
      </c>
      <c r="H909" s="198">
        <v>7.597</v>
      </c>
      <c r="I909" s="182"/>
      <c r="L909" s="177"/>
      <c r="M909" s="183"/>
      <c r="N909" s="184"/>
      <c r="O909" s="184"/>
      <c r="P909" s="184"/>
      <c r="Q909" s="184"/>
      <c r="R909" s="184"/>
      <c r="S909" s="184"/>
      <c r="T909" s="185"/>
      <c r="AT909" s="179" t="s">
        <v>299</v>
      </c>
      <c r="AU909" s="179" t="s">
        <v>79</v>
      </c>
      <c r="AV909" s="11" t="s">
        <v>79</v>
      </c>
      <c r="AW909" s="11" t="s">
        <v>36</v>
      </c>
      <c r="AX909" s="11" t="s">
        <v>9</v>
      </c>
      <c r="AY909" s="179" t="s">
        <v>291</v>
      </c>
    </row>
    <row r="910" spans="2:65" s="1" customFormat="1" ht="22.5" customHeight="1">
      <c r="B910" s="164"/>
      <c r="C910" s="165" t="s">
        <v>1328</v>
      </c>
      <c r="D910" s="165" t="s">
        <v>293</v>
      </c>
      <c r="E910" s="166" t="s">
        <v>1329</v>
      </c>
      <c r="F910" s="167" t="s">
        <v>1330</v>
      </c>
      <c r="G910" s="168" t="s">
        <v>412</v>
      </c>
      <c r="H910" s="169">
        <v>16.38</v>
      </c>
      <c r="I910" s="170"/>
      <c r="J910" s="171">
        <f>ROUND(I910*H910,0)</f>
        <v>0</v>
      </c>
      <c r="K910" s="167" t="s">
        <v>297</v>
      </c>
      <c r="L910" s="34"/>
      <c r="M910" s="172" t="s">
        <v>3</v>
      </c>
      <c r="N910" s="173" t="s">
        <v>43</v>
      </c>
      <c r="O910" s="35"/>
      <c r="P910" s="174">
        <f>O910*H910</f>
        <v>0</v>
      </c>
      <c r="Q910" s="174">
        <v>0</v>
      </c>
      <c r="R910" s="174">
        <f>Q910*H910</f>
        <v>0</v>
      </c>
      <c r="S910" s="174">
        <v>0.04</v>
      </c>
      <c r="T910" s="175">
        <f>S910*H910</f>
        <v>0.6552</v>
      </c>
      <c r="AR910" s="17" t="s">
        <v>369</v>
      </c>
      <c r="AT910" s="17" t="s">
        <v>293</v>
      </c>
      <c r="AU910" s="17" t="s">
        <v>79</v>
      </c>
      <c r="AY910" s="17" t="s">
        <v>291</v>
      </c>
      <c r="BE910" s="176">
        <f>IF(N910="základní",J910,0)</f>
        <v>0</v>
      </c>
      <c r="BF910" s="176">
        <f>IF(N910="snížená",J910,0)</f>
        <v>0</v>
      </c>
      <c r="BG910" s="176">
        <f>IF(N910="zákl. přenesená",J910,0)</f>
        <v>0</v>
      </c>
      <c r="BH910" s="176">
        <f>IF(N910="sníž. přenesená",J910,0)</f>
        <v>0</v>
      </c>
      <c r="BI910" s="176">
        <f>IF(N910="nulová",J910,0)</f>
        <v>0</v>
      </c>
      <c r="BJ910" s="17" t="s">
        <v>9</v>
      </c>
      <c r="BK910" s="176">
        <f>ROUND(I910*H910,0)</f>
        <v>0</v>
      </c>
      <c r="BL910" s="17" t="s">
        <v>369</v>
      </c>
      <c r="BM910" s="17" t="s">
        <v>1331</v>
      </c>
    </row>
    <row r="911" spans="2:51" s="11" customFormat="1" ht="13.5">
      <c r="B911" s="177"/>
      <c r="D911" s="178" t="s">
        <v>299</v>
      </c>
      <c r="E911" s="179" t="s">
        <v>3</v>
      </c>
      <c r="F911" s="180" t="s">
        <v>1332</v>
      </c>
      <c r="H911" s="181">
        <v>16.38</v>
      </c>
      <c r="I911" s="182"/>
      <c r="L911" s="177"/>
      <c r="M911" s="183"/>
      <c r="N911" s="184"/>
      <c r="O911" s="184"/>
      <c r="P911" s="184"/>
      <c r="Q911" s="184"/>
      <c r="R911" s="184"/>
      <c r="S911" s="184"/>
      <c r="T911" s="185"/>
      <c r="AT911" s="179" t="s">
        <v>299</v>
      </c>
      <c r="AU911" s="179" t="s">
        <v>79</v>
      </c>
      <c r="AV911" s="11" t="s">
        <v>79</v>
      </c>
      <c r="AW911" s="11" t="s">
        <v>36</v>
      </c>
      <c r="AX911" s="11" t="s">
        <v>72</v>
      </c>
      <c r="AY911" s="179" t="s">
        <v>291</v>
      </c>
    </row>
    <row r="912" spans="2:51" s="12" customFormat="1" ht="13.5">
      <c r="B912" s="186"/>
      <c r="D912" s="187" t="s">
        <v>299</v>
      </c>
      <c r="E912" s="188" t="s">
        <v>3</v>
      </c>
      <c r="F912" s="189" t="s">
        <v>1333</v>
      </c>
      <c r="H912" s="190">
        <v>16.38</v>
      </c>
      <c r="I912" s="191"/>
      <c r="L912" s="186"/>
      <c r="M912" s="192"/>
      <c r="N912" s="193"/>
      <c r="O912" s="193"/>
      <c r="P912" s="193"/>
      <c r="Q912" s="193"/>
      <c r="R912" s="193"/>
      <c r="S912" s="193"/>
      <c r="T912" s="194"/>
      <c r="AT912" s="195" t="s">
        <v>299</v>
      </c>
      <c r="AU912" s="195" t="s">
        <v>79</v>
      </c>
      <c r="AV912" s="12" t="s">
        <v>82</v>
      </c>
      <c r="AW912" s="12" t="s">
        <v>36</v>
      </c>
      <c r="AX912" s="12" t="s">
        <v>9</v>
      </c>
      <c r="AY912" s="195" t="s">
        <v>291</v>
      </c>
    </row>
    <row r="913" spans="2:65" s="1" customFormat="1" ht="22.5" customHeight="1">
      <c r="B913" s="164"/>
      <c r="C913" s="165" t="s">
        <v>1334</v>
      </c>
      <c r="D913" s="165" t="s">
        <v>293</v>
      </c>
      <c r="E913" s="166" t="s">
        <v>1335</v>
      </c>
      <c r="F913" s="167" t="s">
        <v>1336</v>
      </c>
      <c r="G913" s="168" t="s">
        <v>822</v>
      </c>
      <c r="H913" s="169">
        <v>13.7</v>
      </c>
      <c r="I913" s="170"/>
      <c r="J913" s="171">
        <f>ROUND(I913*H913,0)</f>
        <v>0</v>
      </c>
      <c r="K913" s="167" t="s">
        <v>297</v>
      </c>
      <c r="L913" s="34"/>
      <c r="M913" s="172" t="s">
        <v>3</v>
      </c>
      <c r="N913" s="173" t="s">
        <v>43</v>
      </c>
      <c r="O913" s="35"/>
      <c r="P913" s="174">
        <f>O913*H913</f>
        <v>0</v>
      </c>
      <c r="Q913" s="174">
        <v>0</v>
      </c>
      <c r="R913" s="174">
        <f>Q913*H913</f>
        <v>0</v>
      </c>
      <c r="S913" s="174">
        <v>0</v>
      </c>
      <c r="T913" s="175">
        <f>S913*H913</f>
        <v>0</v>
      </c>
      <c r="AR913" s="17" t="s">
        <v>369</v>
      </c>
      <c r="AT913" s="17" t="s">
        <v>293</v>
      </c>
      <c r="AU913" s="17" t="s">
        <v>79</v>
      </c>
      <c r="AY913" s="17" t="s">
        <v>291</v>
      </c>
      <c r="BE913" s="176">
        <f>IF(N913="základní",J913,0)</f>
        <v>0</v>
      </c>
      <c r="BF913" s="176">
        <f>IF(N913="snížená",J913,0)</f>
        <v>0</v>
      </c>
      <c r="BG913" s="176">
        <f>IF(N913="zákl. přenesená",J913,0)</f>
        <v>0</v>
      </c>
      <c r="BH913" s="176">
        <f>IF(N913="sníž. přenesená",J913,0)</f>
        <v>0</v>
      </c>
      <c r="BI913" s="176">
        <f>IF(N913="nulová",J913,0)</f>
        <v>0</v>
      </c>
      <c r="BJ913" s="17" t="s">
        <v>9</v>
      </c>
      <c r="BK913" s="176">
        <f>ROUND(I913*H913,0)</f>
        <v>0</v>
      </c>
      <c r="BL913" s="17" t="s">
        <v>369</v>
      </c>
      <c r="BM913" s="17" t="s">
        <v>1337</v>
      </c>
    </row>
    <row r="914" spans="2:63" s="10" customFormat="1" ht="29.85" customHeight="1">
      <c r="B914" s="150"/>
      <c r="D914" s="161" t="s">
        <v>71</v>
      </c>
      <c r="E914" s="162" t="s">
        <v>1338</v>
      </c>
      <c r="F914" s="162" t="s">
        <v>1339</v>
      </c>
      <c r="I914" s="153"/>
      <c r="J914" s="163">
        <f>BK914</f>
        <v>0</v>
      </c>
      <c r="L914" s="150"/>
      <c r="M914" s="155"/>
      <c r="N914" s="156"/>
      <c r="O914" s="156"/>
      <c r="P914" s="157">
        <f>SUM(P915:P988)</f>
        <v>0</v>
      </c>
      <c r="Q914" s="156"/>
      <c r="R914" s="157">
        <f>SUM(R915:R988)</f>
        <v>9.705168973</v>
      </c>
      <c r="S914" s="156"/>
      <c r="T914" s="158">
        <f>SUM(T915:T988)</f>
        <v>0</v>
      </c>
      <c r="AR914" s="151" t="s">
        <v>79</v>
      </c>
      <c r="AT914" s="159" t="s">
        <v>71</v>
      </c>
      <c r="AU914" s="159" t="s">
        <v>9</v>
      </c>
      <c r="AY914" s="151" t="s">
        <v>291</v>
      </c>
      <c r="BK914" s="160">
        <f>SUM(BK915:BK988)</f>
        <v>0</v>
      </c>
    </row>
    <row r="915" spans="2:65" s="1" customFormat="1" ht="22.5" customHeight="1">
      <c r="B915" s="164"/>
      <c r="C915" s="165" t="s">
        <v>1340</v>
      </c>
      <c r="D915" s="165" t="s">
        <v>293</v>
      </c>
      <c r="E915" s="166" t="s">
        <v>1341</v>
      </c>
      <c r="F915" s="167" t="s">
        <v>1342</v>
      </c>
      <c r="G915" s="168" t="s">
        <v>412</v>
      </c>
      <c r="H915" s="169">
        <v>45.496</v>
      </c>
      <c r="I915" s="170"/>
      <c r="J915" s="171">
        <f>ROUND(I915*H915,0)</f>
        <v>0</v>
      </c>
      <c r="K915" s="167" t="s">
        <v>297</v>
      </c>
      <c r="L915" s="34"/>
      <c r="M915" s="172" t="s">
        <v>3</v>
      </c>
      <c r="N915" s="173" t="s">
        <v>43</v>
      </c>
      <c r="O915" s="35"/>
      <c r="P915" s="174">
        <f>O915*H915</f>
        <v>0</v>
      </c>
      <c r="Q915" s="174">
        <v>0.02686726</v>
      </c>
      <c r="R915" s="174">
        <f>Q915*H915</f>
        <v>1.22235286096</v>
      </c>
      <c r="S915" s="174">
        <v>0</v>
      </c>
      <c r="T915" s="175">
        <f>S915*H915</f>
        <v>0</v>
      </c>
      <c r="AR915" s="17" t="s">
        <v>369</v>
      </c>
      <c r="AT915" s="17" t="s">
        <v>293</v>
      </c>
      <c r="AU915" s="17" t="s">
        <v>79</v>
      </c>
      <c r="AY915" s="17" t="s">
        <v>291</v>
      </c>
      <c r="BE915" s="176">
        <f>IF(N915="základní",J915,0)</f>
        <v>0</v>
      </c>
      <c r="BF915" s="176">
        <f>IF(N915="snížená",J915,0)</f>
        <v>0</v>
      </c>
      <c r="BG915" s="176">
        <f>IF(N915="zákl. přenesená",J915,0)</f>
        <v>0</v>
      </c>
      <c r="BH915" s="176">
        <f>IF(N915="sníž. přenesená",J915,0)</f>
        <v>0</v>
      </c>
      <c r="BI915" s="176">
        <f>IF(N915="nulová",J915,0)</f>
        <v>0</v>
      </c>
      <c r="BJ915" s="17" t="s">
        <v>9</v>
      </c>
      <c r="BK915" s="176">
        <f>ROUND(I915*H915,0)</f>
        <v>0</v>
      </c>
      <c r="BL915" s="17" t="s">
        <v>369</v>
      </c>
      <c r="BM915" s="17" t="s">
        <v>1343</v>
      </c>
    </row>
    <row r="916" spans="2:51" s="11" customFormat="1" ht="13.5">
      <c r="B916" s="177"/>
      <c r="D916" s="178" t="s">
        <v>299</v>
      </c>
      <c r="E916" s="179" t="s">
        <v>3</v>
      </c>
      <c r="F916" s="180" t="s">
        <v>1344</v>
      </c>
      <c r="H916" s="181">
        <v>22.028</v>
      </c>
      <c r="I916" s="182"/>
      <c r="L916" s="177"/>
      <c r="M916" s="183"/>
      <c r="N916" s="184"/>
      <c r="O916" s="184"/>
      <c r="P916" s="184"/>
      <c r="Q916" s="184"/>
      <c r="R916" s="184"/>
      <c r="S916" s="184"/>
      <c r="T916" s="185"/>
      <c r="AT916" s="179" t="s">
        <v>299</v>
      </c>
      <c r="AU916" s="179" t="s">
        <v>79</v>
      </c>
      <c r="AV916" s="11" t="s">
        <v>79</v>
      </c>
      <c r="AW916" s="11" t="s">
        <v>36</v>
      </c>
      <c r="AX916" s="11" t="s">
        <v>72</v>
      </c>
      <c r="AY916" s="179" t="s">
        <v>291</v>
      </c>
    </row>
    <row r="917" spans="2:51" s="11" customFormat="1" ht="13.5">
      <c r="B917" s="177"/>
      <c r="D917" s="178" t="s">
        <v>299</v>
      </c>
      <c r="E917" s="179" t="s">
        <v>3</v>
      </c>
      <c r="F917" s="180" t="s">
        <v>1345</v>
      </c>
      <c r="H917" s="181">
        <v>23.468</v>
      </c>
      <c r="I917" s="182"/>
      <c r="L917" s="177"/>
      <c r="M917" s="183"/>
      <c r="N917" s="184"/>
      <c r="O917" s="184"/>
      <c r="P917" s="184"/>
      <c r="Q917" s="184"/>
      <c r="R917" s="184"/>
      <c r="S917" s="184"/>
      <c r="T917" s="185"/>
      <c r="AT917" s="179" t="s">
        <v>299</v>
      </c>
      <c r="AU917" s="179" t="s">
        <v>79</v>
      </c>
      <c r="AV917" s="11" t="s">
        <v>79</v>
      </c>
      <c r="AW917" s="11" t="s">
        <v>36</v>
      </c>
      <c r="AX917" s="11" t="s">
        <v>72</v>
      </c>
      <c r="AY917" s="179" t="s">
        <v>291</v>
      </c>
    </row>
    <row r="918" spans="2:51" s="12" customFormat="1" ht="13.5">
      <c r="B918" s="186"/>
      <c r="D918" s="187" t="s">
        <v>299</v>
      </c>
      <c r="E918" s="188" t="s">
        <v>178</v>
      </c>
      <c r="F918" s="189" t="s">
        <v>301</v>
      </c>
      <c r="H918" s="190">
        <v>45.496</v>
      </c>
      <c r="I918" s="191"/>
      <c r="L918" s="186"/>
      <c r="M918" s="192"/>
      <c r="N918" s="193"/>
      <c r="O918" s="193"/>
      <c r="P918" s="193"/>
      <c r="Q918" s="193"/>
      <c r="R918" s="193"/>
      <c r="S918" s="193"/>
      <c r="T918" s="194"/>
      <c r="AT918" s="195" t="s">
        <v>299</v>
      </c>
      <c r="AU918" s="195" t="s">
        <v>79</v>
      </c>
      <c r="AV918" s="12" t="s">
        <v>82</v>
      </c>
      <c r="AW918" s="12" t="s">
        <v>36</v>
      </c>
      <c r="AX918" s="12" t="s">
        <v>9</v>
      </c>
      <c r="AY918" s="195" t="s">
        <v>291</v>
      </c>
    </row>
    <row r="919" spans="2:65" s="1" customFormat="1" ht="22.5" customHeight="1">
      <c r="B919" s="164"/>
      <c r="C919" s="165" t="s">
        <v>1346</v>
      </c>
      <c r="D919" s="165" t="s">
        <v>293</v>
      </c>
      <c r="E919" s="166" t="s">
        <v>1347</v>
      </c>
      <c r="F919" s="167" t="s">
        <v>1348</v>
      </c>
      <c r="G919" s="168" t="s">
        <v>412</v>
      </c>
      <c r="H919" s="169">
        <v>4.32</v>
      </c>
      <c r="I919" s="170"/>
      <c r="J919" s="171">
        <f>ROUND(I919*H919,0)</f>
        <v>0</v>
      </c>
      <c r="K919" s="167" t="s">
        <v>297</v>
      </c>
      <c r="L919" s="34"/>
      <c r="M919" s="172" t="s">
        <v>3</v>
      </c>
      <c r="N919" s="173" t="s">
        <v>43</v>
      </c>
      <c r="O919" s="35"/>
      <c r="P919" s="174">
        <f>O919*H919</f>
        <v>0</v>
      </c>
      <c r="Q919" s="174">
        <v>0.02566606</v>
      </c>
      <c r="R919" s="174">
        <f>Q919*H919</f>
        <v>0.11087737920000001</v>
      </c>
      <c r="S919" s="174">
        <v>0</v>
      </c>
      <c r="T919" s="175">
        <f>S919*H919</f>
        <v>0</v>
      </c>
      <c r="AR919" s="17" t="s">
        <v>369</v>
      </c>
      <c r="AT919" s="17" t="s">
        <v>293</v>
      </c>
      <c r="AU919" s="17" t="s">
        <v>79</v>
      </c>
      <c r="AY919" s="17" t="s">
        <v>291</v>
      </c>
      <c r="BE919" s="176">
        <f>IF(N919="základní",J919,0)</f>
        <v>0</v>
      </c>
      <c r="BF919" s="176">
        <f>IF(N919="snížená",J919,0)</f>
        <v>0</v>
      </c>
      <c r="BG919" s="176">
        <f>IF(N919="zákl. přenesená",J919,0)</f>
        <v>0</v>
      </c>
      <c r="BH919" s="176">
        <f>IF(N919="sníž. přenesená",J919,0)</f>
        <v>0</v>
      </c>
      <c r="BI919" s="176">
        <f>IF(N919="nulová",J919,0)</f>
        <v>0</v>
      </c>
      <c r="BJ919" s="17" t="s">
        <v>9</v>
      </c>
      <c r="BK919" s="176">
        <f>ROUND(I919*H919,0)</f>
        <v>0</v>
      </c>
      <c r="BL919" s="17" t="s">
        <v>369</v>
      </c>
      <c r="BM919" s="17" t="s">
        <v>1349</v>
      </c>
    </row>
    <row r="920" spans="2:51" s="11" customFormat="1" ht="13.5">
      <c r="B920" s="177"/>
      <c r="D920" s="178" t="s">
        <v>299</v>
      </c>
      <c r="E920" s="179" t="s">
        <v>3</v>
      </c>
      <c r="F920" s="180" t="s">
        <v>1350</v>
      </c>
      <c r="H920" s="181">
        <v>4.32</v>
      </c>
      <c r="I920" s="182"/>
      <c r="L920" s="177"/>
      <c r="M920" s="183"/>
      <c r="N920" s="184"/>
      <c r="O920" s="184"/>
      <c r="P920" s="184"/>
      <c r="Q920" s="184"/>
      <c r="R920" s="184"/>
      <c r="S920" s="184"/>
      <c r="T920" s="185"/>
      <c r="AT920" s="179" t="s">
        <v>299</v>
      </c>
      <c r="AU920" s="179" t="s">
        <v>79</v>
      </c>
      <c r="AV920" s="11" t="s">
        <v>79</v>
      </c>
      <c r="AW920" s="11" t="s">
        <v>36</v>
      </c>
      <c r="AX920" s="11" t="s">
        <v>72</v>
      </c>
      <c r="AY920" s="179" t="s">
        <v>291</v>
      </c>
    </row>
    <row r="921" spans="2:51" s="12" customFormat="1" ht="13.5">
      <c r="B921" s="186"/>
      <c r="D921" s="187" t="s">
        <v>299</v>
      </c>
      <c r="E921" s="188" t="s">
        <v>181</v>
      </c>
      <c r="F921" s="189" t="s">
        <v>301</v>
      </c>
      <c r="H921" s="190">
        <v>4.32</v>
      </c>
      <c r="I921" s="191"/>
      <c r="L921" s="186"/>
      <c r="M921" s="192"/>
      <c r="N921" s="193"/>
      <c r="O921" s="193"/>
      <c r="P921" s="193"/>
      <c r="Q921" s="193"/>
      <c r="R921" s="193"/>
      <c r="S921" s="193"/>
      <c r="T921" s="194"/>
      <c r="AT921" s="195" t="s">
        <v>299</v>
      </c>
      <c r="AU921" s="195" t="s">
        <v>79</v>
      </c>
      <c r="AV921" s="12" t="s">
        <v>82</v>
      </c>
      <c r="AW921" s="12" t="s">
        <v>36</v>
      </c>
      <c r="AX921" s="12" t="s">
        <v>9</v>
      </c>
      <c r="AY921" s="195" t="s">
        <v>291</v>
      </c>
    </row>
    <row r="922" spans="2:65" s="1" customFormat="1" ht="22.5" customHeight="1">
      <c r="B922" s="164"/>
      <c r="C922" s="165" t="s">
        <v>1351</v>
      </c>
      <c r="D922" s="165" t="s">
        <v>293</v>
      </c>
      <c r="E922" s="166" t="s">
        <v>1352</v>
      </c>
      <c r="F922" s="167" t="s">
        <v>1353</v>
      </c>
      <c r="G922" s="168" t="s">
        <v>412</v>
      </c>
      <c r="H922" s="169">
        <v>24.944</v>
      </c>
      <c r="I922" s="170"/>
      <c r="J922" s="171">
        <f>ROUND(I922*H922,0)</f>
        <v>0</v>
      </c>
      <c r="K922" s="167" t="s">
        <v>297</v>
      </c>
      <c r="L922" s="34"/>
      <c r="M922" s="172" t="s">
        <v>3</v>
      </c>
      <c r="N922" s="173" t="s">
        <v>43</v>
      </c>
      <c r="O922" s="35"/>
      <c r="P922" s="174">
        <f>O922*H922</f>
        <v>0</v>
      </c>
      <c r="Q922" s="174">
        <v>0.02749726</v>
      </c>
      <c r="R922" s="174">
        <f>Q922*H922</f>
        <v>0.6858916534399999</v>
      </c>
      <c r="S922" s="174">
        <v>0</v>
      </c>
      <c r="T922" s="175">
        <f>S922*H922</f>
        <v>0</v>
      </c>
      <c r="AR922" s="17" t="s">
        <v>369</v>
      </c>
      <c r="AT922" s="17" t="s">
        <v>293</v>
      </c>
      <c r="AU922" s="17" t="s">
        <v>79</v>
      </c>
      <c r="AY922" s="17" t="s">
        <v>291</v>
      </c>
      <c r="BE922" s="176">
        <f>IF(N922="základní",J922,0)</f>
        <v>0</v>
      </c>
      <c r="BF922" s="176">
        <f>IF(N922="snížená",J922,0)</f>
        <v>0</v>
      </c>
      <c r="BG922" s="176">
        <f>IF(N922="zákl. přenesená",J922,0)</f>
        <v>0</v>
      </c>
      <c r="BH922" s="176">
        <f>IF(N922="sníž. přenesená",J922,0)</f>
        <v>0</v>
      </c>
      <c r="BI922" s="176">
        <f>IF(N922="nulová",J922,0)</f>
        <v>0</v>
      </c>
      <c r="BJ922" s="17" t="s">
        <v>9</v>
      </c>
      <c r="BK922" s="176">
        <f>ROUND(I922*H922,0)</f>
        <v>0</v>
      </c>
      <c r="BL922" s="17" t="s">
        <v>369</v>
      </c>
      <c r="BM922" s="17" t="s">
        <v>1354</v>
      </c>
    </row>
    <row r="923" spans="2:51" s="11" customFormat="1" ht="13.5">
      <c r="B923" s="177"/>
      <c r="D923" s="178" t="s">
        <v>299</v>
      </c>
      <c r="E923" s="179" t="s">
        <v>3</v>
      </c>
      <c r="F923" s="180" t="s">
        <v>1355</v>
      </c>
      <c r="H923" s="181">
        <v>12.352</v>
      </c>
      <c r="I923" s="182"/>
      <c r="L923" s="177"/>
      <c r="M923" s="183"/>
      <c r="N923" s="184"/>
      <c r="O923" s="184"/>
      <c r="P923" s="184"/>
      <c r="Q923" s="184"/>
      <c r="R923" s="184"/>
      <c r="S923" s="184"/>
      <c r="T923" s="185"/>
      <c r="AT923" s="179" t="s">
        <v>299</v>
      </c>
      <c r="AU923" s="179" t="s">
        <v>79</v>
      </c>
      <c r="AV923" s="11" t="s">
        <v>79</v>
      </c>
      <c r="AW923" s="11" t="s">
        <v>36</v>
      </c>
      <c r="AX923" s="11" t="s">
        <v>72</v>
      </c>
      <c r="AY923" s="179" t="s">
        <v>291</v>
      </c>
    </row>
    <row r="924" spans="2:51" s="11" customFormat="1" ht="13.5">
      <c r="B924" s="177"/>
      <c r="D924" s="178" t="s">
        <v>299</v>
      </c>
      <c r="E924" s="179" t="s">
        <v>3</v>
      </c>
      <c r="F924" s="180" t="s">
        <v>1356</v>
      </c>
      <c r="H924" s="181">
        <v>12.592</v>
      </c>
      <c r="I924" s="182"/>
      <c r="L924" s="177"/>
      <c r="M924" s="183"/>
      <c r="N924" s="184"/>
      <c r="O924" s="184"/>
      <c r="P924" s="184"/>
      <c r="Q924" s="184"/>
      <c r="R924" s="184"/>
      <c r="S924" s="184"/>
      <c r="T924" s="185"/>
      <c r="AT924" s="179" t="s">
        <v>299</v>
      </c>
      <c r="AU924" s="179" t="s">
        <v>79</v>
      </c>
      <c r="AV924" s="11" t="s">
        <v>79</v>
      </c>
      <c r="AW924" s="11" t="s">
        <v>36</v>
      </c>
      <c r="AX924" s="11" t="s">
        <v>72</v>
      </c>
      <c r="AY924" s="179" t="s">
        <v>291</v>
      </c>
    </row>
    <row r="925" spans="2:51" s="12" customFormat="1" ht="13.5">
      <c r="B925" s="186"/>
      <c r="D925" s="187" t="s">
        <v>299</v>
      </c>
      <c r="E925" s="188" t="s">
        <v>184</v>
      </c>
      <c r="F925" s="189" t="s">
        <v>301</v>
      </c>
      <c r="H925" s="190">
        <v>24.944</v>
      </c>
      <c r="I925" s="191"/>
      <c r="L925" s="186"/>
      <c r="M925" s="192"/>
      <c r="N925" s="193"/>
      <c r="O925" s="193"/>
      <c r="P925" s="193"/>
      <c r="Q925" s="193"/>
      <c r="R925" s="193"/>
      <c r="S925" s="193"/>
      <c r="T925" s="194"/>
      <c r="AT925" s="195" t="s">
        <v>299</v>
      </c>
      <c r="AU925" s="195" t="s">
        <v>79</v>
      </c>
      <c r="AV925" s="12" t="s">
        <v>82</v>
      </c>
      <c r="AW925" s="12" t="s">
        <v>36</v>
      </c>
      <c r="AX925" s="12" t="s">
        <v>9</v>
      </c>
      <c r="AY925" s="195" t="s">
        <v>291</v>
      </c>
    </row>
    <row r="926" spans="2:65" s="1" customFormat="1" ht="22.5" customHeight="1">
      <c r="B926" s="164"/>
      <c r="C926" s="165" t="s">
        <v>1357</v>
      </c>
      <c r="D926" s="165" t="s">
        <v>293</v>
      </c>
      <c r="E926" s="166" t="s">
        <v>1358</v>
      </c>
      <c r="F926" s="167" t="s">
        <v>1359</v>
      </c>
      <c r="G926" s="168" t="s">
        <v>412</v>
      </c>
      <c r="H926" s="169">
        <v>74.76</v>
      </c>
      <c r="I926" s="170"/>
      <c r="J926" s="171">
        <f>ROUND(I926*H926,0)</f>
        <v>0</v>
      </c>
      <c r="K926" s="167" t="s">
        <v>297</v>
      </c>
      <c r="L926" s="34"/>
      <c r="M926" s="172" t="s">
        <v>3</v>
      </c>
      <c r="N926" s="173" t="s">
        <v>43</v>
      </c>
      <c r="O926" s="35"/>
      <c r="P926" s="174">
        <f>O926*H926</f>
        <v>0</v>
      </c>
      <c r="Q926" s="174">
        <v>0.0002</v>
      </c>
      <c r="R926" s="174">
        <f>Q926*H926</f>
        <v>0.014952000000000002</v>
      </c>
      <c r="S926" s="174">
        <v>0</v>
      </c>
      <c r="T926" s="175">
        <f>S926*H926</f>
        <v>0</v>
      </c>
      <c r="AR926" s="17" t="s">
        <v>369</v>
      </c>
      <c r="AT926" s="17" t="s">
        <v>293</v>
      </c>
      <c r="AU926" s="17" t="s">
        <v>79</v>
      </c>
      <c r="AY926" s="17" t="s">
        <v>291</v>
      </c>
      <c r="BE926" s="176">
        <f>IF(N926="základní",J926,0)</f>
        <v>0</v>
      </c>
      <c r="BF926" s="176">
        <f>IF(N926="snížená",J926,0)</f>
        <v>0</v>
      </c>
      <c r="BG926" s="176">
        <f>IF(N926="zákl. přenesená",J926,0)</f>
        <v>0</v>
      </c>
      <c r="BH926" s="176">
        <f>IF(N926="sníž. přenesená",J926,0)</f>
        <v>0</v>
      </c>
      <c r="BI926" s="176">
        <f>IF(N926="nulová",J926,0)</f>
        <v>0</v>
      </c>
      <c r="BJ926" s="17" t="s">
        <v>9</v>
      </c>
      <c r="BK926" s="176">
        <f>ROUND(I926*H926,0)</f>
        <v>0</v>
      </c>
      <c r="BL926" s="17" t="s">
        <v>369</v>
      </c>
      <c r="BM926" s="17" t="s">
        <v>1360</v>
      </c>
    </row>
    <row r="927" spans="2:51" s="11" customFormat="1" ht="13.5">
      <c r="B927" s="177"/>
      <c r="D927" s="178" t="s">
        <v>299</v>
      </c>
      <c r="E927" s="179" t="s">
        <v>3</v>
      </c>
      <c r="F927" s="180" t="s">
        <v>178</v>
      </c>
      <c r="H927" s="181">
        <v>45.496</v>
      </c>
      <c r="I927" s="182"/>
      <c r="L927" s="177"/>
      <c r="M927" s="183"/>
      <c r="N927" s="184"/>
      <c r="O927" s="184"/>
      <c r="P927" s="184"/>
      <c r="Q927" s="184"/>
      <c r="R927" s="184"/>
      <c r="S927" s="184"/>
      <c r="T927" s="185"/>
      <c r="AT927" s="179" t="s">
        <v>299</v>
      </c>
      <c r="AU927" s="179" t="s">
        <v>79</v>
      </c>
      <c r="AV927" s="11" t="s">
        <v>79</v>
      </c>
      <c r="AW927" s="11" t="s">
        <v>36</v>
      </c>
      <c r="AX927" s="11" t="s">
        <v>72</v>
      </c>
      <c r="AY927" s="179" t="s">
        <v>291</v>
      </c>
    </row>
    <row r="928" spans="2:51" s="11" customFormat="1" ht="13.5">
      <c r="B928" s="177"/>
      <c r="D928" s="178" t="s">
        <v>299</v>
      </c>
      <c r="E928" s="179" t="s">
        <v>3</v>
      </c>
      <c r="F928" s="180" t="s">
        <v>181</v>
      </c>
      <c r="H928" s="181">
        <v>4.32</v>
      </c>
      <c r="I928" s="182"/>
      <c r="L928" s="177"/>
      <c r="M928" s="183"/>
      <c r="N928" s="184"/>
      <c r="O928" s="184"/>
      <c r="P928" s="184"/>
      <c r="Q928" s="184"/>
      <c r="R928" s="184"/>
      <c r="S928" s="184"/>
      <c r="T928" s="185"/>
      <c r="AT928" s="179" t="s">
        <v>299</v>
      </c>
      <c r="AU928" s="179" t="s">
        <v>79</v>
      </c>
      <c r="AV928" s="11" t="s">
        <v>79</v>
      </c>
      <c r="AW928" s="11" t="s">
        <v>36</v>
      </c>
      <c r="AX928" s="11" t="s">
        <v>72</v>
      </c>
      <c r="AY928" s="179" t="s">
        <v>291</v>
      </c>
    </row>
    <row r="929" spans="2:51" s="11" customFormat="1" ht="13.5">
      <c r="B929" s="177"/>
      <c r="D929" s="178" t="s">
        <v>299</v>
      </c>
      <c r="E929" s="179" t="s">
        <v>3</v>
      </c>
      <c r="F929" s="180" t="s">
        <v>184</v>
      </c>
      <c r="H929" s="181">
        <v>24.944</v>
      </c>
      <c r="I929" s="182"/>
      <c r="L929" s="177"/>
      <c r="M929" s="183"/>
      <c r="N929" s="184"/>
      <c r="O929" s="184"/>
      <c r="P929" s="184"/>
      <c r="Q929" s="184"/>
      <c r="R929" s="184"/>
      <c r="S929" s="184"/>
      <c r="T929" s="185"/>
      <c r="AT929" s="179" t="s">
        <v>299</v>
      </c>
      <c r="AU929" s="179" t="s">
        <v>79</v>
      </c>
      <c r="AV929" s="11" t="s">
        <v>79</v>
      </c>
      <c r="AW929" s="11" t="s">
        <v>36</v>
      </c>
      <c r="AX929" s="11" t="s">
        <v>72</v>
      </c>
      <c r="AY929" s="179" t="s">
        <v>291</v>
      </c>
    </row>
    <row r="930" spans="2:51" s="12" customFormat="1" ht="13.5">
      <c r="B930" s="186"/>
      <c r="D930" s="187" t="s">
        <v>299</v>
      </c>
      <c r="E930" s="188" t="s">
        <v>3</v>
      </c>
      <c r="F930" s="189" t="s">
        <v>301</v>
      </c>
      <c r="H930" s="190">
        <v>74.76</v>
      </c>
      <c r="I930" s="191"/>
      <c r="L930" s="186"/>
      <c r="M930" s="192"/>
      <c r="N930" s="193"/>
      <c r="O930" s="193"/>
      <c r="P930" s="193"/>
      <c r="Q930" s="193"/>
      <c r="R930" s="193"/>
      <c r="S930" s="193"/>
      <c r="T930" s="194"/>
      <c r="AT930" s="195" t="s">
        <v>299</v>
      </c>
      <c r="AU930" s="195" t="s">
        <v>79</v>
      </c>
      <c r="AV930" s="12" t="s">
        <v>82</v>
      </c>
      <c r="AW930" s="12" t="s">
        <v>36</v>
      </c>
      <c r="AX930" s="12" t="s">
        <v>9</v>
      </c>
      <c r="AY930" s="195" t="s">
        <v>291</v>
      </c>
    </row>
    <row r="931" spans="2:65" s="1" customFormat="1" ht="22.5" customHeight="1">
      <c r="B931" s="164"/>
      <c r="C931" s="165" t="s">
        <v>1361</v>
      </c>
      <c r="D931" s="165" t="s">
        <v>293</v>
      </c>
      <c r="E931" s="166" t="s">
        <v>1362</v>
      </c>
      <c r="F931" s="167" t="s">
        <v>1363</v>
      </c>
      <c r="G931" s="168" t="s">
        <v>412</v>
      </c>
      <c r="H931" s="169">
        <v>38.05</v>
      </c>
      <c r="I931" s="170"/>
      <c r="J931" s="171">
        <f>ROUND(I931*H931,0)</f>
        <v>0</v>
      </c>
      <c r="K931" s="167" t="s">
        <v>297</v>
      </c>
      <c r="L931" s="34"/>
      <c r="M931" s="172" t="s">
        <v>3</v>
      </c>
      <c r="N931" s="173" t="s">
        <v>43</v>
      </c>
      <c r="O931" s="35"/>
      <c r="P931" s="174">
        <f>O931*H931</f>
        <v>0</v>
      </c>
      <c r="Q931" s="174">
        <v>0.0179606</v>
      </c>
      <c r="R931" s="174">
        <f>Q931*H931</f>
        <v>0.68340083</v>
      </c>
      <c r="S931" s="174">
        <v>0</v>
      </c>
      <c r="T931" s="175">
        <f>S931*H931</f>
        <v>0</v>
      </c>
      <c r="AR931" s="17" t="s">
        <v>369</v>
      </c>
      <c r="AT931" s="17" t="s">
        <v>293</v>
      </c>
      <c r="AU931" s="17" t="s">
        <v>79</v>
      </c>
      <c r="AY931" s="17" t="s">
        <v>291</v>
      </c>
      <c r="BE931" s="176">
        <f>IF(N931="základní",J931,0)</f>
        <v>0</v>
      </c>
      <c r="BF931" s="176">
        <f>IF(N931="snížená",J931,0)</f>
        <v>0</v>
      </c>
      <c r="BG931" s="176">
        <f>IF(N931="zákl. přenesená",J931,0)</f>
        <v>0</v>
      </c>
      <c r="BH931" s="176">
        <f>IF(N931="sníž. přenesená",J931,0)</f>
        <v>0</v>
      </c>
      <c r="BI931" s="176">
        <f>IF(N931="nulová",J931,0)</f>
        <v>0</v>
      </c>
      <c r="BJ931" s="17" t="s">
        <v>9</v>
      </c>
      <c r="BK931" s="176">
        <f>ROUND(I931*H931,0)</f>
        <v>0</v>
      </c>
      <c r="BL931" s="17" t="s">
        <v>369</v>
      </c>
      <c r="BM931" s="17" t="s">
        <v>1364</v>
      </c>
    </row>
    <row r="932" spans="2:51" s="11" customFormat="1" ht="27">
      <c r="B932" s="177"/>
      <c r="D932" s="178" t="s">
        <v>299</v>
      </c>
      <c r="E932" s="179" t="s">
        <v>3</v>
      </c>
      <c r="F932" s="180" t="s">
        <v>1365</v>
      </c>
      <c r="H932" s="181">
        <v>38.05</v>
      </c>
      <c r="I932" s="182"/>
      <c r="L932" s="177"/>
      <c r="M932" s="183"/>
      <c r="N932" s="184"/>
      <c r="O932" s="184"/>
      <c r="P932" s="184"/>
      <c r="Q932" s="184"/>
      <c r="R932" s="184"/>
      <c r="S932" s="184"/>
      <c r="T932" s="185"/>
      <c r="AT932" s="179" t="s">
        <v>299</v>
      </c>
      <c r="AU932" s="179" t="s">
        <v>79</v>
      </c>
      <c r="AV932" s="11" t="s">
        <v>79</v>
      </c>
      <c r="AW932" s="11" t="s">
        <v>36</v>
      </c>
      <c r="AX932" s="11" t="s">
        <v>72</v>
      </c>
      <c r="AY932" s="179" t="s">
        <v>291</v>
      </c>
    </row>
    <row r="933" spans="2:51" s="12" customFormat="1" ht="13.5">
      <c r="B933" s="186"/>
      <c r="D933" s="187" t="s">
        <v>299</v>
      </c>
      <c r="E933" s="188" t="s">
        <v>187</v>
      </c>
      <c r="F933" s="189" t="s">
        <v>301</v>
      </c>
      <c r="H933" s="190">
        <v>38.05</v>
      </c>
      <c r="I933" s="191"/>
      <c r="L933" s="186"/>
      <c r="M933" s="192"/>
      <c r="N933" s="193"/>
      <c r="O933" s="193"/>
      <c r="P933" s="193"/>
      <c r="Q933" s="193"/>
      <c r="R933" s="193"/>
      <c r="S933" s="193"/>
      <c r="T933" s="194"/>
      <c r="AT933" s="195" t="s">
        <v>299</v>
      </c>
      <c r="AU933" s="195" t="s">
        <v>79</v>
      </c>
      <c r="AV933" s="12" t="s">
        <v>82</v>
      </c>
      <c r="AW933" s="12" t="s">
        <v>36</v>
      </c>
      <c r="AX933" s="12" t="s">
        <v>9</v>
      </c>
      <c r="AY933" s="195" t="s">
        <v>291</v>
      </c>
    </row>
    <row r="934" spans="2:65" s="1" customFormat="1" ht="31.5" customHeight="1">
      <c r="B934" s="164"/>
      <c r="C934" s="165" t="s">
        <v>1366</v>
      </c>
      <c r="D934" s="165" t="s">
        <v>293</v>
      </c>
      <c r="E934" s="166" t="s">
        <v>1367</v>
      </c>
      <c r="F934" s="167" t="s">
        <v>1368</v>
      </c>
      <c r="G934" s="168" t="s">
        <v>412</v>
      </c>
      <c r="H934" s="169">
        <v>5.05</v>
      </c>
      <c r="I934" s="170"/>
      <c r="J934" s="171">
        <f>ROUND(I934*H934,0)</f>
        <v>0</v>
      </c>
      <c r="K934" s="167" t="s">
        <v>297</v>
      </c>
      <c r="L934" s="34"/>
      <c r="M934" s="172" t="s">
        <v>3</v>
      </c>
      <c r="N934" s="173" t="s">
        <v>43</v>
      </c>
      <c r="O934" s="35"/>
      <c r="P934" s="174">
        <f>O934*H934</f>
        <v>0</v>
      </c>
      <c r="Q934" s="174">
        <v>0.0179606</v>
      </c>
      <c r="R934" s="174">
        <f>Q934*H934</f>
        <v>0.09070103</v>
      </c>
      <c r="S934" s="174">
        <v>0</v>
      </c>
      <c r="T934" s="175">
        <f>S934*H934</f>
        <v>0</v>
      </c>
      <c r="AR934" s="17" t="s">
        <v>369</v>
      </c>
      <c r="AT934" s="17" t="s">
        <v>293</v>
      </c>
      <c r="AU934" s="17" t="s">
        <v>79</v>
      </c>
      <c r="AY934" s="17" t="s">
        <v>291</v>
      </c>
      <c r="BE934" s="176">
        <f>IF(N934="základní",J934,0)</f>
        <v>0</v>
      </c>
      <c r="BF934" s="176">
        <f>IF(N934="snížená",J934,0)</f>
        <v>0</v>
      </c>
      <c r="BG934" s="176">
        <f>IF(N934="zákl. přenesená",J934,0)</f>
        <v>0</v>
      </c>
      <c r="BH934" s="176">
        <f>IF(N934="sníž. přenesená",J934,0)</f>
        <v>0</v>
      </c>
      <c r="BI934" s="176">
        <f>IF(N934="nulová",J934,0)</f>
        <v>0</v>
      </c>
      <c r="BJ934" s="17" t="s">
        <v>9</v>
      </c>
      <c r="BK934" s="176">
        <f>ROUND(I934*H934,0)</f>
        <v>0</v>
      </c>
      <c r="BL934" s="17" t="s">
        <v>369</v>
      </c>
      <c r="BM934" s="17" t="s">
        <v>1369</v>
      </c>
    </row>
    <row r="935" spans="2:51" s="11" customFormat="1" ht="13.5">
      <c r="B935" s="177"/>
      <c r="D935" s="178" t="s">
        <v>299</v>
      </c>
      <c r="E935" s="179" t="s">
        <v>3</v>
      </c>
      <c r="F935" s="180" t="s">
        <v>1370</v>
      </c>
      <c r="H935" s="181">
        <v>5.05</v>
      </c>
      <c r="I935" s="182"/>
      <c r="L935" s="177"/>
      <c r="M935" s="183"/>
      <c r="N935" s="184"/>
      <c r="O935" s="184"/>
      <c r="P935" s="184"/>
      <c r="Q935" s="184"/>
      <c r="R935" s="184"/>
      <c r="S935" s="184"/>
      <c r="T935" s="185"/>
      <c r="AT935" s="179" t="s">
        <v>299</v>
      </c>
      <c r="AU935" s="179" t="s">
        <v>79</v>
      </c>
      <c r="AV935" s="11" t="s">
        <v>79</v>
      </c>
      <c r="AW935" s="11" t="s">
        <v>36</v>
      </c>
      <c r="AX935" s="11" t="s">
        <v>72</v>
      </c>
      <c r="AY935" s="179" t="s">
        <v>291</v>
      </c>
    </row>
    <row r="936" spans="2:51" s="12" customFormat="1" ht="13.5">
      <c r="B936" s="186"/>
      <c r="D936" s="187" t="s">
        <v>299</v>
      </c>
      <c r="E936" s="188" t="s">
        <v>190</v>
      </c>
      <c r="F936" s="189" t="s">
        <v>301</v>
      </c>
      <c r="H936" s="190">
        <v>5.05</v>
      </c>
      <c r="I936" s="191"/>
      <c r="L936" s="186"/>
      <c r="M936" s="192"/>
      <c r="N936" s="193"/>
      <c r="O936" s="193"/>
      <c r="P936" s="193"/>
      <c r="Q936" s="193"/>
      <c r="R936" s="193"/>
      <c r="S936" s="193"/>
      <c r="T936" s="194"/>
      <c r="AT936" s="195" t="s">
        <v>299</v>
      </c>
      <c r="AU936" s="195" t="s">
        <v>79</v>
      </c>
      <c r="AV936" s="12" t="s">
        <v>82</v>
      </c>
      <c r="AW936" s="12" t="s">
        <v>36</v>
      </c>
      <c r="AX936" s="12" t="s">
        <v>9</v>
      </c>
      <c r="AY936" s="195" t="s">
        <v>291</v>
      </c>
    </row>
    <row r="937" spans="2:65" s="1" customFormat="1" ht="22.5" customHeight="1">
      <c r="B937" s="164"/>
      <c r="C937" s="165" t="s">
        <v>1371</v>
      </c>
      <c r="D937" s="165" t="s">
        <v>293</v>
      </c>
      <c r="E937" s="166" t="s">
        <v>1372</v>
      </c>
      <c r="F937" s="167" t="s">
        <v>1373</v>
      </c>
      <c r="G937" s="168" t="s">
        <v>412</v>
      </c>
      <c r="H937" s="169">
        <v>54.7</v>
      </c>
      <c r="I937" s="170"/>
      <c r="J937" s="171">
        <f>ROUND(I937*H937,0)</f>
        <v>0</v>
      </c>
      <c r="K937" s="167" t="s">
        <v>297</v>
      </c>
      <c r="L937" s="34"/>
      <c r="M937" s="172" t="s">
        <v>3</v>
      </c>
      <c r="N937" s="173" t="s">
        <v>43</v>
      </c>
      <c r="O937" s="35"/>
      <c r="P937" s="174">
        <f>O937*H937</f>
        <v>0</v>
      </c>
      <c r="Q937" s="174">
        <v>0.0001</v>
      </c>
      <c r="R937" s="174">
        <f>Q937*H937</f>
        <v>0.005470000000000001</v>
      </c>
      <c r="S937" s="174">
        <v>0</v>
      </c>
      <c r="T937" s="175">
        <f>S937*H937</f>
        <v>0</v>
      </c>
      <c r="AR937" s="17" t="s">
        <v>369</v>
      </c>
      <c r="AT937" s="17" t="s">
        <v>293</v>
      </c>
      <c r="AU937" s="17" t="s">
        <v>79</v>
      </c>
      <c r="AY937" s="17" t="s">
        <v>291</v>
      </c>
      <c r="BE937" s="176">
        <f>IF(N937="základní",J937,0)</f>
        <v>0</v>
      </c>
      <c r="BF937" s="176">
        <f>IF(N937="snížená",J937,0)</f>
        <v>0</v>
      </c>
      <c r="BG937" s="176">
        <f>IF(N937="zákl. přenesená",J937,0)</f>
        <v>0</v>
      </c>
      <c r="BH937" s="176">
        <f>IF(N937="sníž. přenesená",J937,0)</f>
        <v>0</v>
      </c>
      <c r="BI937" s="176">
        <f>IF(N937="nulová",J937,0)</f>
        <v>0</v>
      </c>
      <c r="BJ937" s="17" t="s">
        <v>9</v>
      </c>
      <c r="BK937" s="176">
        <f>ROUND(I937*H937,0)</f>
        <v>0</v>
      </c>
      <c r="BL937" s="17" t="s">
        <v>369</v>
      </c>
      <c r="BM937" s="17" t="s">
        <v>1374</v>
      </c>
    </row>
    <row r="938" spans="2:51" s="11" customFormat="1" ht="13.5">
      <c r="B938" s="177"/>
      <c r="D938" s="178" t="s">
        <v>299</v>
      </c>
      <c r="E938" s="179" t="s">
        <v>3</v>
      </c>
      <c r="F938" s="180" t="s">
        <v>187</v>
      </c>
      <c r="H938" s="181">
        <v>38.05</v>
      </c>
      <c r="I938" s="182"/>
      <c r="L938" s="177"/>
      <c r="M938" s="183"/>
      <c r="N938" s="184"/>
      <c r="O938" s="184"/>
      <c r="P938" s="184"/>
      <c r="Q938" s="184"/>
      <c r="R938" s="184"/>
      <c r="S938" s="184"/>
      <c r="T938" s="185"/>
      <c r="AT938" s="179" t="s">
        <v>299</v>
      </c>
      <c r="AU938" s="179" t="s">
        <v>79</v>
      </c>
      <c r="AV938" s="11" t="s">
        <v>79</v>
      </c>
      <c r="AW938" s="11" t="s">
        <v>36</v>
      </c>
      <c r="AX938" s="11" t="s">
        <v>72</v>
      </c>
      <c r="AY938" s="179" t="s">
        <v>291</v>
      </c>
    </row>
    <row r="939" spans="2:51" s="11" customFormat="1" ht="13.5">
      <c r="B939" s="177"/>
      <c r="D939" s="178" t="s">
        <v>299</v>
      </c>
      <c r="E939" s="179" t="s">
        <v>3</v>
      </c>
      <c r="F939" s="180" t="s">
        <v>190</v>
      </c>
      <c r="H939" s="181">
        <v>5.05</v>
      </c>
      <c r="I939" s="182"/>
      <c r="L939" s="177"/>
      <c r="M939" s="183"/>
      <c r="N939" s="184"/>
      <c r="O939" s="184"/>
      <c r="P939" s="184"/>
      <c r="Q939" s="184"/>
      <c r="R939" s="184"/>
      <c r="S939" s="184"/>
      <c r="T939" s="185"/>
      <c r="AT939" s="179" t="s">
        <v>299</v>
      </c>
      <c r="AU939" s="179" t="s">
        <v>79</v>
      </c>
      <c r="AV939" s="11" t="s">
        <v>79</v>
      </c>
      <c r="AW939" s="11" t="s">
        <v>36</v>
      </c>
      <c r="AX939" s="11" t="s">
        <v>72</v>
      </c>
      <c r="AY939" s="179" t="s">
        <v>291</v>
      </c>
    </row>
    <row r="940" spans="2:51" s="11" customFormat="1" ht="13.5">
      <c r="B940" s="177"/>
      <c r="D940" s="178" t="s">
        <v>299</v>
      </c>
      <c r="E940" s="179" t="s">
        <v>3</v>
      </c>
      <c r="F940" s="180" t="s">
        <v>208</v>
      </c>
      <c r="H940" s="181">
        <v>11.6</v>
      </c>
      <c r="I940" s="182"/>
      <c r="L940" s="177"/>
      <c r="M940" s="183"/>
      <c r="N940" s="184"/>
      <c r="O940" s="184"/>
      <c r="P940" s="184"/>
      <c r="Q940" s="184"/>
      <c r="R940" s="184"/>
      <c r="S940" s="184"/>
      <c r="T940" s="185"/>
      <c r="AT940" s="179" t="s">
        <v>299</v>
      </c>
      <c r="AU940" s="179" t="s">
        <v>79</v>
      </c>
      <c r="AV940" s="11" t="s">
        <v>79</v>
      </c>
      <c r="AW940" s="11" t="s">
        <v>36</v>
      </c>
      <c r="AX940" s="11" t="s">
        <v>72</v>
      </c>
      <c r="AY940" s="179" t="s">
        <v>291</v>
      </c>
    </row>
    <row r="941" spans="2:51" s="12" customFormat="1" ht="13.5">
      <c r="B941" s="186"/>
      <c r="D941" s="187" t="s">
        <v>299</v>
      </c>
      <c r="E941" s="188" t="s">
        <v>3</v>
      </c>
      <c r="F941" s="189" t="s">
        <v>301</v>
      </c>
      <c r="H941" s="190">
        <v>54.7</v>
      </c>
      <c r="I941" s="191"/>
      <c r="L941" s="186"/>
      <c r="M941" s="192"/>
      <c r="N941" s="193"/>
      <c r="O941" s="193"/>
      <c r="P941" s="193"/>
      <c r="Q941" s="193"/>
      <c r="R941" s="193"/>
      <c r="S941" s="193"/>
      <c r="T941" s="194"/>
      <c r="AT941" s="195" t="s">
        <v>299</v>
      </c>
      <c r="AU941" s="195" t="s">
        <v>79</v>
      </c>
      <c r="AV941" s="12" t="s">
        <v>82</v>
      </c>
      <c r="AW941" s="12" t="s">
        <v>36</v>
      </c>
      <c r="AX941" s="12" t="s">
        <v>9</v>
      </c>
      <c r="AY941" s="195" t="s">
        <v>291</v>
      </c>
    </row>
    <row r="942" spans="2:65" s="1" customFormat="1" ht="22.5" customHeight="1">
      <c r="B942" s="164"/>
      <c r="C942" s="165" t="s">
        <v>1375</v>
      </c>
      <c r="D942" s="165" t="s">
        <v>293</v>
      </c>
      <c r="E942" s="166" t="s">
        <v>1376</v>
      </c>
      <c r="F942" s="167" t="s">
        <v>1377</v>
      </c>
      <c r="G942" s="168" t="s">
        <v>412</v>
      </c>
      <c r="H942" s="169">
        <v>20.28</v>
      </c>
      <c r="I942" s="170"/>
      <c r="J942" s="171">
        <f>ROUND(I942*H942,0)</f>
        <v>0</v>
      </c>
      <c r="K942" s="167" t="s">
        <v>297</v>
      </c>
      <c r="L942" s="34"/>
      <c r="M942" s="172" t="s">
        <v>3</v>
      </c>
      <c r="N942" s="173" t="s">
        <v>43</v>
      </c>
      <c r="O942" s="35"/>
      <c r="P942" s="174">
        <f>O942*H942</f>
        <v>0</v>
      </c>
      <c r="Q942" s="174">
        <v>0.01222886</v>
      </c>
      <c r="R942" s="174">
        <f>Q942*H942</f>
        <v>0.2480012808</v>
      </c>
      <c r="S942" s="174">
        <v>0</v>
      </c>
      <c r="T942" s="175">
        <f>S942*H942</f>
        <v>0</v>
      </c>
      <c r="AR942" s="17" t="s">
        <v>369</v>
      </c>
      <c r="AT942" s="17" t="s">
        <v>293</v>
      </c>
      <c r="AU942" s="17" t="s">
        <v>79</v>
      </c>
      <c r="AY942" s="17" t="s">
        <v>291</v>
      </c>
      <c r="BE942" s="176">
        <f>IF(N942="základní",J942,0)</f>
        <v>0</v>
      </c>
      <c r="BF942" s="176">
        <f>IF(N942="snížená",J942,0)</f>
        <v>0</v>
      </c>
      <c r="BG942" s="176">
        <f>IF(N942="zákl. přenesená",J942,0)</f>
        <v>0</v>
      </c>
      <c r="BH942" s="176">
        <f>IF(N942="sníž. přenesená",J942,0)</f>
        <v>0</v>
      </c>
      <c r="BI942" s="176">
        <f>IF(N942="nulová",J942,0)</f>
        <v>0</v>
      </c>
      <c r="BJ942" s="17" t="s">
        <v>9</v>
      </c>
      <c r="BK942" s="176">
        <f>ROUND(I942*H942,0)</f>
        <v>0</v>
      </c>
      <c r="BL942" s="17" t="s">
        <v>369</v>
      </c>
      <c r="BM942" s="17" t="s">
        <v>1378</v>
      </c>
    </row>
    <row r="943" spans="2:51" s="11" customFormat="1" ht="13.5">
      <c r="B943" s="177"/>
      <c r="D943" s="178" t="s">
        <v>299</v>
      </c>
      <c r="E943" s="179" t="s">
        <v>3</v>
      </c>
      <c r="F943" s="180" t="s">
        <v>1379</v>
      </c>
      <c r="H943" s="181">
        <v>10.11</v>
      </c>
      <c r="I943" s="182"/>
      <c r="L943" s="177"/>
      <c r="M943" s="183"/>
      <c r="N943" s="184"/>
      <c r="O943" s="184"/>
      <c r="P943" s="184"/>
      <c r="Q943" s="184"/>
      <c r="R943" s="184"/>
      <c r="S943" s="184"/>
      <c r="T943" s="185"/>
      <c r="AT943" s="179" t="s">
        <v>299</v>
      </c>
      <c r="AU943" s="179" t="s">
        <v>79</v>
      </c>
      <c r="AV943" s="11" t="s">
        <v>79</v>
      </c>
      <c r="AW943" s="11" t="s">
        <v>36</v>
      </c>
      <c r="AX943" s="11" t="s">
        <v>72</v>
      </c>
      <c r="AY943" s="179" t="s">
        <v>291</v>
      </c>
    </row>
    <row r="944" spans="2:51" s="12" customFormat="1" ht="13.5">
      <c r="B944" s="186"/>
      <c r="D944" s="178" t="s">
        <v>299</v>
      </c>
      <c r="E944" s="195" t="s">
        <v>3</v>
      </c>
      <c r="F944" s="199" t="s">
        <v>1380</v>
      </c>
      <c r="H944" s="200">
        <v>10.11</v>
      </c>
      <c r="I944" s="191"/>
      <c r="L944" s="186"/>
      <c r="M944" s="192"/>
      <c r="N944" s="193"/>
      <c r="O944" s="193"/>
      <c r="P944" s="193"/>
      <c r="Q944" s="193"/>
      <c r="R944" s="193"/>
      <c r="S944" s="193"/>
      <c r="T944" s="194"/>
      <c r="AT944" s="195" t="s">
        <v>299</v>
      </c>
      <c r="AU944" s="195" t="s">
        <v>79</v>
      </c>
      <c r="AV944" s="12" t="s">
        <v>82</v>
      </c>
      <c r="AW944" s="12" t="s">
        <v>36</v>
      </c>
      <c r="AX944" s="12" t="s">
        <v>72</v>
      </c>
      <c r="AY944" s="195" t="s">
        <v>291</v>
      </c>
    </row>
    <row r="945" spans="2:51" s="11" customFormat="1" ht="13.5">
      <c r="B945" s="177"/>
      <c r="D945" s="178" t="s">
        <v>299</v>
      </c>
      <c r="E945" s="179" t="s">
        <v>3</v>
      </c>
      <c r="F945" s="180" t="s">
        <v>1381</v>
      </c>
      <c r="H945" s="181">
        <v>10.17</v>
      </c>
      <c r="I945" s="182"/>
      <c r="L945" s="177"/>
      <c r="M945" s="183"/>
      <c r="N945" s="184"/>
      <c r="O945" s="184"/>
      <c r="P945" s="184"/>
      <c r="Q945" s="184"/>
      <c r="R945" s="184"/>
      <c r="S945" s="184"/>
      <c r="T945" s="185"/>
      <c r="AT945" s="179" t="s">
        <v>299</v>
      </c>
      <c r="AU945" s="179" t="s">
        <v>79</v>
      </c>
      <c r="AV945" s="11" t="s">
        <v>79</v>
      </c>
      <c r="AW945" s="11" t="s">
        <v>36</v>
      </c>
      <c r="AX945" s="11" t="s">
        <v>72</v>
      </c>
      <c r="AY945" s="179" t="s">
        <v>291</v>
      </c>
    </row>
    <row r="946" spans="2:51" s="12" customFormat="1" ht="13.5">
      <c r="B946" s="186"/>
      <c r="D946" s="178" t="s">
        <v>299</v>
      </c>
      <c r="E946" s="195" t="s">
        <v>3</v>
      </c>
      <c r="F946" s="199" t="s">
        <v>1382</v>
      </c>
      <c r="H946" s="200">
        <v>10.17</v>
      </c>
      <c r="I946" s="191"/>
      <c r="L946" s="186"/>
      <c r="M946" s="192"/>
      <c r="N946" s="193"/>
      <c r="O946" s="193"/>
      <c r="P946" s="193"/>
      <c r="Q946" s="193"/>
      <c r="R946" s="193"/>
      <c r="S946" s="193"/>
      <c r="T946" s="194"/>
      <c r="AT946" s="195" t="s">
        <v>299</v>
      </c>
      <c r="AU946" s="195" t="s">
        <v>79</v>
      </c>
      <c r="AV946" s="12" t="s">
        <v>82</v>
      </c>
      <c r="AW946" s="12" t="s">
        <v>36</v>
      </c>
      <c r="AX946" s="12" t="s">
        <v>72</v>
      </c>
      <c r="AY946" s="195" t="s">
        <v>291</v>
      </c>
    </row>
    <row r="947" spans="2:51" s="13" customFormat="1" ht="13.5">
      <c r="B947" s="201"/>
      <c r="D947" s="187" t="s">
        <v>299</v>
      </c>
      <c r="E947" s="202" t="s">
        <v>193</v>
      </c>
      <c r="F947" s="203" t="s">
        <v>353</v>
      </c>
      <c r="H947" s="204">
        <v>20.28</v>
      </c>
      <c r="I947" s="205"/>
      <c r="L947" s="201"/>
      <c r="M947" s="206"/>
      <c r="N947" s="207"/>
      <c r="O947" s="207"/>
      <c r="P947" s="207"/>
      <c r="Q947" s="207"/>
      <c r="R947" s="207"/>
      <c r="S947" s="207"/>
      <c r="T947" s="208"/>
      <c r="AT947" s="209" t="s">
        <v>299</v>
      </c>
      <c r="AU947" s="209" t="s">
        <v>79</v>
      </c>
      <c r="AV947" s="13" t="s">
        <v>85</v>
      </c>
      <c r="AW947" s="13" t="s">
        <v>36</v>
      </c>
      <c r="AX947" s="13" t="s">
        <v>9</v>
      </c>
      <c r="AY947" s="209" t="s">
        <v>291</v>
      </c>
    </row>
    <row r="948" spans="2:65" s="1" customFormat="1" ht="22.5" customHeight="1">
      <c r="B948" s="164"/>
      <c r="C948" s="165" t="s">
        <v>1383</v>
      </c>
      <c r="D948" s="165" t="s">
        <v>293</v>
      </c>
      <c r="E948" s="166" t="s">
        <v>1384</v>
      </c>
      <c r="F948" s="167" t="s">
        <v>1385</v>
      </c>
      <c r="G948" s="168" t="s">
        <v>412</v>
      </c>
      <c r="H948" s="169">
        <v>57.81</v>
      </c>
      <c r="I948" s="170"/>
      <c r="J948" s="171">
        <f>ROUND(I948*H948,0)</f>
        <v>0</v>
      </c>
      <c r="K948" s="167" t="s">
        <v>297</v>
      </c>
      <c r="L948" s="34"/>
      <c r="M948" s="172" t="s">
        <v>3</v>
      </c>
      <c r="N948" s="173" t="s">
        <v>43</v>
      </c>
      <c r="O948" s="35"/>
      <c r="P948" s="174">
        <f>O948*H948</f>
        <v>0</v>
      </c>
      <c r="Q948" s="174">
        <v>0.01254386</v>
      </c>
      <c r="R948" s="174">
        <f>Q948*H948</f>
        <v>0.7251605466000001</v>
      </c>
      <c r="S948" s="174">
        <v>0</v>
      </c>
      <c r="T948" s="175">
        <f>S948*H948</f>
        <v>0</v>
      </c>
      <c r="AR948" s="17" t="s">
        <v>369</v>
      </c>
      <c r="AT948" s="17" t="s">
        <v>293</v>
      </c>
      <c r="AU948" s="17" t="s">
        <v>79</v>
      </c>
      <c r="AY948" s="17" t="s">
        <v>291</v>
      </c>
      <c r="BE948" s="176">
        <f>IF(N948="základní",J948,0)</f>
        <v>0</v>
      </c>
      <c r="BF948" s="176">
        <f>IF(N948="snížená",J948,0)</f>
        <v>0</v>
      </c>
      <c r="BG948" s="176">
        <f>IF(N948="zákl. přenesená",J948,0)</f>
        <v>0</v>
      </c>
      <c r="BH948" s="176">
        <f>IF(N948="sníž. přenesená",J948,0)</f>
        <v>0</v>
      </c>
      <c r="BI948" s="176">
        <f>IF(N948="nulová",J948,0)</f>
        <v>0</v>
      </c>
      <c r="BJ948" s="17" t="s">
        <v>9</v>
      </c>
      <c r="BK948" s="176">
        <f>ROUND(I948*H948,0)</f>
        <v>0</v>
      </c>
      <c r="BL948" s="17" t="s">
        <v>369</v>
      </c>
      <c r="BM948" s="17" t="s">
        <v>1386</v>
      </c>
    </row>
    <row r="949" spans="2:51" s="11" customFormat="1" ht="13.5">
      <c r="B949" s="177"/>
      <c r="D949" s="178" t="s">
        <v>299</v>
      </c>
      <c r="E949" s="179" t="s">
        <v>3</v>
      </c>
      <c r="F949" s="180" t="s">
        <v>1387</v>
      </c>
      <c r="H949" s="181">
        <v>28.95</v>
      </c>
      <c r="I949" s="182"/>
      <c r="L949" s="177"/>
      <c r="M949" s="183"/>
      <c r="N949" s="184"/>
      <c r="O949" s="184"/>
      <c r="P949" s="184"/>
      <c r="Q949" s="184"/>
      <c r="R949" s="184"/>
      <c r="S949" s="184"/>
      <c r="T949" s="185"/>
      <c r="AT949" s="179" t="s">
        <v>299</v>
      </c>
      <c r="AU949" s="179" t="s">
        <v>79</v>
      </c>
      <c r="AV949" s="11" t="s">
        <v>79</v>
      </c>
      <c r="AW949" s="11" t="s">
        <v>36</v>
      </c>
      <c r="AX949" s="11" t="s">
        <v>72</v>
      </c>
      <c r="AY949" s="179" t="s">
        <v>291</v>
      </c>
    </row>
    <row r="950" spans="2:51" s="12" customFormat="1" ht="13.5">
      <c r="B950" s="186"/>
      <c r="D950" s="178" t="s">
        <v>299</v>
      </c>
      <c r="E950" s="195" t="s">
        <v>3</v>
      </c>
      <c r="F950" s="199" t="s">
        <v>1380</v>
      </c>
      <c r="H950" s="200">
        <v>28.95</v>
      </c>
      <c r="I950" s="191"/>
      <c r="L950" s="186"/>
      <c r="M950" s="192"/>
      <c r="N950" s="193"/>
      <c r="O950" s="193"/>
      <c r="P950" s="193"/>
      <c r="Q950" s="193"/>
      <c r="R950" s="193"/>
      <c r="S950" s="193"/>
      <c r="T950" s="194"/>
      <c r="AT950" s="195" t="s">
        <v>299</v>
      </c>
      <c r="AU950" s="195" t="s">
        <v>79</v>
      </c>
      <c r="AV950" s="12" t="s">
        <v>82</v>
      </c>
      <c r="AW950" s="12" t="s">
        <v>36</v>
      </c>
      <c r="AX950" s="12" t="s">
        <v>72</v>
      </c>
      <c r="AY950" s="195" t="s">
        <v>291</v>
      </c>
    </row>
    <row r="951" spans="2:51" s="11" customFormat="1" ht="13.5">
      <c r="B951" s="177"/>
      <c r="D951" s="178" t="s">
        <v>299</v>
      </c>
      <c r="E951" s="179" t="s">
        <v>3</v>
      </c>
      <c r="F951" s="180" t="s">
        <v>1388</v>
      </c>
      <c r="H951" s="181">
        <v>28.86</v>
      </c>
      <c r="I951" s="182"/>
      <c r="L951" s="177"/>
      <c r="M951" s="183"/>
      <c r="N951" s="184"/>
      <c r="O951" s="184"/>
      <c r="P951" s="184"/>
      <c r="Q951" s="184"/>
      <c r="R951" s="184"/>
      <c r="S951" s="184"/>
      <c r="T951" s="185"/>
      <c r="AT951" s="179" t="s">
        <v>299</v>
      </c>
      <c r="AU951" s="179" t="s">
        <v>79</v>
      </c>
      <c r="AV951" s="11" t="s">
        <v>79</v>
      </c>
      <c r="AW951" s="11" t="s">
        <v>36</v>
      </c>
      <c r="AX951" s="11" t="s">
        <v>72</v>
      </c>
      <c r="AY951" s="179" t="s">
        <v>291</v>
      </c>
    </row>
    <row r="952" spans="2:51" s="12" customFormat="1" ht="13.5">
      <c r="B952" s="186"/>
      <c r="D952" s="178" t="s">
        <v>299</v>
      </c>
      <c r="E952" s="195" t="s">
        <v>3</v>
      </c>
      <c r="F952" s="199" t="s">
        <v>1382</v>
      </c>
      <c r="H952" s="200">
        <v>28.86</v>
      </c>
      <c r="I952" s="191"/>
      <c r="L952" s="186"/>
      <c r="M952" s="192"/>
      <c r="N952" s="193"/>
      <c r="O952" s="193"/>
      <c r="P952" s="193"/>
      <c r="Q952" s="193"/>
      <c r="R952" s="193"/>
      <c r="S952" s="193"/>
      <c r="T952" s="194"/>
      <c r="AT952" s="195" t="s">
        <v>299</v>
      </c>
      <c r="AU952" s="195" t="s">
        <v>79</v>
      </c>
      <c r="AV952" s="12" t="s">
        <v>82</v>
      </c>
      <c r="AW952" s="12" t="s">
        <v>36</v>
      </c>
      <c r="AX952" s="12" t="s">
        <v>72</v>
      </c>
      <c r="AY952" s="195" t="s">
        <v>291</v>
      </c>
    </row>
    <row r="953" spans="2:51" s="13" customFormat="1" ht="13.5">
      <c r="B953" s="201"/>
      <c r="D953" s="187" t="s">
        <v>299</v>
      </c>
      <c r="E953" s="202" t="s">
        <v>196</v>
      </c>
      <c r="F953" s="203" t="s">
        <v>353</v>
      </c>
      <c r="H953" s="204">
        <v>57.81</v>
      </c>
      <c r="I953" s="205"/>
      <c r="L953" s="201"/>
      <c r="M953" s="206"/>
      <c r="N953" s="207"/>
      <c r="O953" s="207"/>
      <c r="P953" s="207"/>
      <c r="Q953" s="207"/>
      <c r="R953" s="207"/>
      <c r="S953" s="207"/>
      <c r="T953" s="208"/>
      <c r="AT953" s="209" t="s">
        <v>299</v>
      </c>
      <c r="AU953" s="209" t="s">
        <v>79</v>
      </c>
      <c r="AV953" s="13" t="s">
        <v>85</v>
      </c>
      <c r="AW953" s="13" t="s">
        <v>36</v>
      </c>
      <c r="AX953" s="13" t="s">
        <v>9</v>
      </c>
      <c r="AY953" s="209" t="s">
        <v>291</v>
      </c>
    </row>
    <row r="954" spans="2:65" s="1" customFormat="1" ht="22.5" customHeight="1">
      <c r="B954" s="164"/>
      <c r="C954" s="165" t="s">
        <v>1389</v>
      </c>
      <c r="D954" s="165" t="s">
        <v>293</v>
      </c>
      <c r="E954" s="166" t="s">
        <v>1390</v>
      </c>
      <c r="F954" s="167" t="s">
        <v>1391</v>
      </c>
      <c r="G954" s="168" t="s">
        <v>412</v>
      </c>
      <c r="H954" s="169">
        <v>272.9</v>
      </c>
      <c r="I954" s="170"/>
      <c r="J954" s="171">
        <f>ROUND(I954*H954,0)</f>
        <v>0</v>
      </c>
      <c r="K954" s="167" t="s">
        <v>297</v>
      </c>
      <c r="L954" s="34"/>
      <c r="M954" s="172" t="s">
        <v>3</v>
      </c>
      <c r="N954" s="173" t="s">
        <v>43</v>
      </c>
      <c r="O954" s="35"/>
      <c r="P954" s="174">
        <f>O954*H954</f>
        <v>0</v>
      </c>
      <c r="Q954" s="174">
        <v>0.0001</v>
      </c>
      <c r="R954" s="174">
        <f>Q954*H954</f>
        <v>0.02729</v>
      </c>
      <c r="S954" s="174">
        <v>0</v>
      </c>
      <c r="T954" s="175">
        <f>S954*H954</f>
        <v>0</v>
      </c>
      <c r="AR954" s="17" t="s">
        <v>369</v>
      </c>
      <c r="AT954" s="17" t="s">
        <v>293</v>
      </c>
      <c r="AU954" s="17" t="s">
        <v>79</v>
      </c>
      <c r="AY954" s="17" t="s">
        <v>291</v>
      </c>
      <c r="BE954" s="176">
        <f>IF(N954="základní",J954,0)</f>
        <v>0</v>
      </c>
      <c r="BF954" s="176">
        <f>IF(N954="snížená",J954,0)</f>
        <v>0</v>
      </c>
      <c r="BG954" s="176">
        <f>IF(N954="zákl. přenesená",J954,0)</f>
        <v>0</v>
      </c>
      <c r="BH954" s="176">
        <f>IF(N954="sníž. přenesená",J954,0)</f>
        <v>0</v>
      </c>
      <c r="BI954" s="176">
        <f>IF(N954="nulová",J954,0)</f>
        <v>0</v>
      </c>
      <c r="BJ954" s="17" t="s">
        <v>9</v>
      </c>
      <c r="BK954" s="176">
        <f>ROUND(I954*H954,0)</f>
        <v>0</v>
      </c>
      <c r="BL954" s="17" t="s">
        <v>369</v>
      </c>
      <c r="BM954" s="17" t="s">
        <v>1392</v>
      </c>
    </row>
    <row r="955" spans="2:51" s="11" customFormat="1" ht="13.5">
      <c r="B955" s="177"/>
      <c r="D955" s="178" t="s">
        <v>299</v>
      </c>
      <c r="E955" s="179" t="s">
        <v>3</v>
      </c>
      <c r="F955" s="180" t="s">
        <v>193</v>
      </c>
      <c r="H955" s="181">
        <v>20.28</v>
      </c>
      <c r="I955" s="182"/>
      <c r="L955" s="177"/>
      <c r="M955" s="183"/>
      <c r="N955" s="184"/>
      <c r="O955" s="184"/>
      <c r="P955" s="184"/>
      <c r="Q955" s="184"/>
      <c r="R955" s="184"/>
      <c r="S955" s="184"/>
      <c r="T955" s="185"/>
      <c r="AT955" s="179" t="s">
        <v>299</v>
      </c>
      <c r="AU955" s="179" t="s">
        <v>79</v>
      </c>
      <c r="AV955" s="11" t="s">
        <v>79</v>
      </c>
      <c r="AW955" s="11" t="s">
        <v>36</v>
      </c>
      <c r="AX955" s="11" t="s">
        <v>72</v>
      </c>
      <c r="AY955" s="179" t="s">
        <v>291</v>
      </c>
    </row>
    <row r="956" spans="2:51" s="11" customFormat="1" ht="13.5">
      <c r="B956" s="177"/>
      <c r="D956" s="178" t="s">
        <v>299</v>
      </c>
      <c r="E956" s="179" t="s">
        <v>3</v>
      </c>
      <c r="F956" s="180" t="s">
        <v>196</v>
      </c>
      <c r="H956" s="181">
        <v>57.81</v>
      </c>
      <c r="I956" s="182"/>
      <c r="L956" s="177"/>
      <c r="M956" s="183"/>
      <c r="N956" s="184"/>
      <c r="O956" s="184"/>
      <c r="P956" s="184"/>
      <c r="Q956" s="184"/>
      <c r="R956" s="184"/>
      <c r="S956" s="184"/>
      <c r="T956" s="185"/>
      <c r="AT956" s="179" t="s">
        <v>299</v>
      </c>
      <c r="AU956" s="179" t="s">
        <v>79</v>
      </c>
      <c r="AV956" s="11" t="s">
        <v>79</v>
      </c>
      <c r="AW956" s="11" t="s">
        <v>36</v>
      </c>
      <c r="AX956" s="11" t="s">
        <v>72</v>
      </c>
      <c r="AY956" s="179" t="s">
        <v>291</v>
      </c>
    </row>
    <row r="957" spans="2:51" s="11" customFormat="1" ht="13.5">
      <c r="B957" s="177"/>
      <c r="D957" s="178" t="s">
        <v>299</v>
      </c>
      <c r="E957" s="179" t="s">
        <v>3</v>
      </c>
      <c r="F957" s="180" t="s">
        <v>199</v>
      </c>
      <c r="H957" s="181">
        <v>175.115</v>
      </c>
      <c r="I957" s="182"/>
      <c r="L957" s="177"/>
      <c r="M957" s="183"/>
      <c r="N957" s="184"/>
      <c r="O957" s="184"/>
      <c r="P957" s="184"/>
      <c r="Q957" s="184"/>
      <c r="R957" s="184"/>
      <c r="S957" s="184"/>
      <c r="T957" s="185"/>
      <c r="AT957" s="179" t="s">
        <v>299</v>
      </c>
      <c r="AU957" s="179" t="s">
        <v>79</v>
      </c>
      <c r="AV957" s="11" t="s">
        <v>79</v>
      </c>
      <c r="AW957" s="11" t="s">
        <v>36</v>
      </c>
      <c r="AX957" s="11" t="s">
        <v>72</v>
      </c>
      <c r="AY957" s="179" t="s">
        <v>291</v>
      </c>
    </row>
    <row r="958" spans="2:51" s="11" customFormat="1" ht="13.5">
      <c r="B958" s="177"/>
      <c r="D958" s="178" t="s">
        <v>299</v>
      </c>
      <c r="E958" s="179" t="s">
        <v>3</v>
      </c>
      <c r="F958" s="180" t="s">
        <v>202</v>
      </c>
      <c r="H958" s="181">
        <v>19.695</v>
      </c>
      <c r="I958" s="182"/>
      <c r="L958" s="177"/>
      <c r="M958" s="183"/>
      <c r="N958" s="184"/>
      <c r="O958" s="184"/>
      <c r="P958" s="184"/>
      <c r="Q958" s="184"/>
      <c r="R958" s="184"/>
      <c r="S958" s="184"/>
      <c r="T958" s="185"/>
      <c r="AT958" s="179" t="s">
        <v>299</v>
      </c>
      <c r="AU958" s="179" t="s">
        <v>79</v>
      </c>
      <c r="AV958" s="11" t="s">
        <v>79</v>
      </c>
      <c r="AW958" s="11" t="s">
        <v>36</v>
      </c>
      <c r="AX958" s="11" t="s">
        <v>72</v>
      </c>
      <c r="AY958" s="179" t="s">
        <v>291</v>
      </c>
    </row>
    <row r="959" spans="2:51" s="12" customFormat="1" ht="13.5">
      <c r="B959" s="186"/>
      <c r="D959" s="187" t="s">
        <v>299</v>
      </c>
      <c r="E959" s="188" t="s">
        <v>3</v>
      </c>
      <c r="F959" s="189" t="s">
        <v>301</v>
      </c>
      <c r="H959" s="190">
        <v>272.9</v>
      </c>
      <c r="I959" s="191"/>
      <c r="L959" s="186"/>
      <c r="M959" s="192"/>
      <c r="N959" s="193"/>
      <c r="O959" s="193"/>
      <c r="P959" s="193"/>
      <c r="Q959" s="193"/>
      <c r="R959" s="193"/>
      <c r="S959" s="193"/>
      <c r="T959" s="194"/>
      <c r="AT959" s="195" t="s">
        <v>299</v>
      </c>
      <c r="AU959" s="195" t="s">
        <v>79</v>
      </c>
      <c r="AV959" s="12" t="s">
        <v>82</v>
      </c>
      <c r="AW959" s="12" t="s">
        <v>36</v>
      </c>
      <c r="AX959" s="12" t="s">
        <v>9</v>
      </c>
      <c r="AY959" s="195" t="s">
        <v>291</v>
      </c>
    </row>
    <row r="960" spans="2:65" s="1" customFormat="1" ht="22.5" customHeight="1">
      <c r="B960" s="164"/>
      <c r="C960" s="165" t="s">
        <v>1393</v>
      </c>
      <c r="D960" s="165" t="s">
        <v>293</v>
      </c>
      <c r="E960" s="166" t="s">
        <v>1394</v>
      </c>
      <c r="F960" s="167" t="s">
        <v>1395</v>
      </c>
      <c r="G960" s="168" t="s">
        <v>412</v>
      </c>
      <c r="H960" s="169">
        <v>194.81</v>
      </c>
      <c r="I960" s="170"/>
      <c r="J960" s="171">
        <f>ROUND(I960*H960,0)</f>
        <v>0</v>
      </c>
      <c r="K960" s="167" t="s">
        <v>297</v>
      </c>
      <c r="L960" s="34"/>
      <c r="M960" s="172" t="s">
        <v>3</v>
      </c>
      <c r="N960" s="173" t="s">
        <v>43</v>
      </c>
      <c r="O960" s="35"/>
      <c r="P960" s="174">
        <f>O960*H960</f>
        <v>0</v>
      </c>
      <c r="Q960" s="174">
        <v>0</v>
      </c>
      <c r="R960" s="174">
        <f>Q960*H960</f>
        <v>0</v>
      </c>
      <c r="S960" s="174">
        <v>0</v>
      </c>
      <c r="T960" s="175">
        <f>S960*H960</f>
        <v>0</v>
      </c>
      <c r="AR960" s="17" t="s">
        <v>369</v>
      </c>
      <c r="AT960" s="17" t="s">
        <v>293</v>
      </c>
      <c r="AU960" s="17" t="s">
        <v>79</v>
      </c>
      <c r="AY960" s="17" t="s">
        <v>291</v>
      </c>
      <c r="BE960" s="176">
        <f>IF(N960="základní",J960,0)</f>
        <v>0</v>
      </c>
      <c r="BF960" s="176">
        <f>IF(N960="snížená",J960,0)</f>
        <v>0</v>
      </c>
      <c r="BG960" s="176">
        <f>IF(N960="zákl. přenesená",J960,0)</f>
        <v>0</v>
      </c>
      <c r="BH960" s="176">
        <f>IF(N960="sníž. přenesená",J960,0)</f>
        <v>0</v>
      </c>
      <c r="BI960" s="176">
        <f>IF(N960="nulová",J960,0)</f>
        <v>0</v>
      </c>
      <c r="BJ960" s="17" t="s">
        <v>9</v>
      </c>
      <c r="BK960" s="176">
        <f>ROUND(I960*H960,0)</f>
        <v>0</v>
      </c>
      <c r="BL960" s="17" t="s">
        <v>369</v>
      </c>
      <c r="BM960" s="17" t="s">
        <v>1396</v>
      </c>
    </row>
    <row r="961" spans="2:51" s="11" customFormat="1" ht="13.5">
      <c r="B961" s="177"/>
      <c r="D961" s="178" t="s">
        <v>299</v>
      </c>
      <c r="E961" s="179" t="s">
        <v>3</v>
      </c>
      <c r="F961" s="180" t="s">
        <v>199</v>
      </c>
      <c r="H961" s="181">
        <v>175.115</v>
      </c>
      <c r="I961" s="182"/>
      <c r="L961" s="177"/>
      <c r="M961" s="183"/>
      <c r="N961" s="184"/>
      <c r="O961" s="184"/>
      <c r="P961" s="184"/>
      <c r="Q961" s="184"/>
      <c r="R961" s="184"/>
      <c r="S961" s="184"/>
      <c r="T961" s="185"/>
      <c r="AT961" s="179" t="s">
        <v>299</v>
      </c>
      <c r="AU961" s="179" t="s">
        <v>79</v>
      </c>
      <c r="AV961" s="11" t="s">
        <v>79</v>
      </c>
      <c r="AW961" s="11" t="s">
        <v>36</v>
      </c>
      <c r="AX961" s="11" t="s">
        <v>72</v>
      </c>
      <c r="AY961" s="179" t="s">
        <v>291</v>
      </c>
    </row>
    <row r="962" spans="2:51" s="11" customFormat="1" ht="13.5">
      <c r="B962" s="177"/>
      <c r="D962" s="178" t="s">
        <v>299</v>
      </c>
      <c r="E962" s="179" t="s">
        <v>3</v>
      </c>
      <c r="F962" s="180" t="s">
        <v>202</v>
      </c>
      <c r="H962" s="181">
        <v>19.695</v>
      </c>
      <c r="I962" s="182"/>
      <c r="L962" s="177"/>
      <c r="M962" s="183"/>
      <c r="N962" s="184"/>
      <c r="O962" s="184"/>
      <c r="P962" s="184"/>
      <c r="Q962" s="184"/>
      <c r="R962" s="184"/>
      <c r="S962" s="184"/>
      <c r="T962" s="185"/>
      <c r="AT962" s="179" t="s">
        <v>299</v>
      </c>
      <c r="AU962" s="179" t="s">
        <v>79</v>
      </c>
      <c r="AV962" s="11" t="s">
        <v>79</v>
      </c>
      <c r="AW962" s="11" t="s">
        <v>36</v>
      </c>
      <c r="AX962" s="11" t="s">
        <v>72</v>
      </c>
      <c r="AY962" s="179" t="s">
        <v>291</v>
      </c>
    </row>
    <row r="963" spans="2:51" s="12" customFormat="1" ht="13.5">
      <c r="B963" s="186"/>
      <c r="D963" s="187" t="s">
        <v>299</v>
      </c>
      <c r="E963" s="188" t="s">
        <v>3</v>
      </c>
      <c r="F963" s="189" t="s">
        <v>301</v>
      </c>
      <c r="H963" s="190">
        <v>194.81</v>
      </c>
      <c r="I963" s="191"/>
      <c r="L963" s="186"/>
      <c r="M963" s="192"/>
      <c r="N963" s="193"/>
      <c r="O963" s="193"/>
      <c r="P963" s="193"/>
      <c r="Q963" s="193"/>
      <c r="R963" s="193"/>
      <c r="S963" s="193"/>
      <c r="T963" s="194"/>
      <c r="AT963" s="195" t="s">
        <v>299</v>
      </c>
      <c r="AU963" s="195" t="s">
        <v>79</v>
      </c>
      <c r="AV963" s="12" t="s">
        <v>82</v>
      </c>
      <c r="AW963" s="12" t="s">
        <v>36</v>
      </c>
      <c r="AX963" s="12" t="s">
        <v>9</v>
      </c>
      <c r="AY963" s="195" t="s">
        <v>291</v>
      </c>
    </row>
    <row r="964" spans="2:65" s="1" customFormat="1" ht="22.5" customHeight="1">
      <c r="B964" s="164"/>
      <c r="C964" s="210" t="s">
        <v>1397</v>
      </c>
      <c r="D964" s="210" t="s">
        <v>379</v>
      </c>
      <c r="E964" s="211" t="s">
        <v>1398</v>
      </c>
      <c r="F964" s="212" t="s">
        <v>1399</v>
      </c>
      <c r="G964" s="213" t="s">
        <v>412</v>
      </c>
      <c r="H964" s="214">
        <v>214.292</v>
      </c>
      <c r="I964" s="215"/>
      <c r="J964" s="216">
        <f>ROUND(I964*H964,0)</f>
        <v>0</v>
      </c>
      <c r="K964" s="212" t="s">
        <v>297</v>
      </c>
      <c r="L964" s="217"/>
      <c r="M964" s="218" t="s">
        <v>3</v>
      </c>
      <c r="N964" s="219" t="s">
        <v>43</v>
      </c>
      <c r="O964" s="35"/>
      <c r="P964" s="174">
        <f>O964*H964</f>
        <v>0</v>
      </c>
      <c r="Q964" s="174">
        <v>0.00017</v>
      </c>
      <c r="R964" s="174">
        <f>Q964*H964</f>
        <v>0.036429640000000006</v>
      </c>
      <c r="S964" s="174">
        <v>0</v>
      </c>
      <c r="T964" s="175">
        <f>S964*H964</f>
        <v>0</v>
      </c>
      <c r="AR964" s="17" t="s">
        <v>467</v>
      </c>
      <c r="AT964" s="17" t="s">
        <v>379</v>
      </c>
      <c r="AU964" s="17" t="s">
        <v>79</v>
      </c>
      <c r="AY964" s="17" t="s">
        <v>291</v>
      </c>
      <c r="BE964" s="176">
        <f>IF(N964="základní",J964,0)</f>
        <v>0</v>
      </c>
      <c r="BF964" s="176">
        <f>IF(N964="snížená",J964,0)</f>
        <v>0</v>
      </c>
      <c r="BG964" s="176">
        <f>IF(N964="zákl. přenesená",J964,0)</f>
        <v>0</v>
      </c>
      <c r="BH964" s="176">
        <f>IF(N964="sníž. přenesená",J964,0)</f>
        <v>0</v>
      </c>
      <c r="BI964" s="176">
        <f>IF(N964="nulová",J964,0)</f>
        <v>0</v>
      </c>
      <c r="BJ964" s="17" t="s">
        <v>9</v>
      </c>
      <c r="BK964" s="176">
        <f>ROUND(I964*H964,0)</f>
        <v>0</v>
      </c>
      <c r="BL964" s="17" t="s">
        <v>369</v>
      </c>
      <c r="BM964" s="17" t="s">
        <v>1400</v>
      </c>
    </row>
    <row r="965" spans="2:51" s="11" customFormat="1" ht="13.5">
      <c r="B965" s="177"/>
      <c r="D965" s="178" t="s">
        <v>299</v>
      </c>
      <c r="E965" s="179" t="s">
        <v>3</v>
      </c>
      <c r="F965" s="180" t="s">
        <v>1401</v>
      </c>
      <c r="H965" s="181">
        <v>192.627</v>
      </c>
      <c r="I965" s="182"/>
      <c r="L965" s="177"/>
      <c r="M965" s="183"/>
      <c r="N965" s="184"/>
      <c r="O965" s="184"/>
      <c r="P965" s="184"/>
      <c r="Q965" s="184"/>
      <c r="R965" s="184"/>
      <c r="S965" s="184"/>
      <c r="T965" s="185"/>
      <c r="AT965" s="179" t="s">
        <v>299</v>
      </c>
      <c r="AU965" s="179" t="s">
        <v>79</v>
      </c>
      <c r="AV965" s="11" t="s">
        <v>79</v>
      </c>
      <c r="AW965" s="11" t="s">
        <v>36</v>
      </c>
      <c r="AX965" s="11" t="s">
        <v>72</v>
      </c>
      <c r="AY965" s="179" t="s">
        <v>291</v>
      </c>
    </row>
    <row r="966" spans="2:51" s="11" customFormat="1" ht="13.5">
      <c r="B966" s="177"/>
      <c r="D966" s="178" t="s">
        <v>299</v>
      </c>
      <c r="E966" s="179" t="s">
        <v>3</v>
      </c>
      <c r="F966" s="180" t="s">
        <v>1402</v>
      </c>
      <c r="H966" s="181">
        <v>21.665</v>
      </c>
      <c r="I966" s="182"/>
      <c r="L966" s="177"/>
      <c r="M966" s="183"/>
      <c r="N966" s="184"/>
      <c r="O966" s="184"/>
      <c r="P966" s="184"/>
      <c r="Q966" s="184"/>
      <c r="R966" s="184"/>
      <c r="S966" s="184"/>
      <c r="T966" s="185"/>
      <c r="AT966" s="179" t="s">
        <v>299</v>
      </c>
      <c r="AU966" s="179" t="s">
        <v>79</v>
      </c>
      <c r="AV966" s="11" t="s">
        <v>79</v>
      </c>
      <c r="AW966" s="11" t="s">
        <v>36</v>
      </c>
      <c r="AX966" s="11" t="s">
        <v>72</v>
      </c>
      <c r="AY966" s="179" t="s">
        <v>291</v>
      </c>
    </row>
    <row r="967" spans="2:51" s="12" customFormat="1" ht="13.5">
      <c r="B967" s="186"/>
      <c r="D967" s="187" t="s">
        <v>299</v>
      </c>
      <c r="E967" s="188" t="s">
        <v>3</v>
      </c>
      <c r="F967" s="189" t="s">
        <v>301</v>
      </c>
      <c r="H967" s="190">
        <v>214.292</v>
      </c>
      <c r="I967" s="191"/>
      <c r="L967" s="186"/>
      <c r="M967" s="192"/>
      <c r="N967" s="193"/>
      <c r="O967" s="193"/>
      <c r="P967" s="193"/>
      <c r="Q967" s="193"/>
      <c r="R967" s="193"/>
      <c r="S967" s="193"/>
      <c r="T967" s="194"/>
      <c r="AT967" s="195" t="s">
        <v>299</v>
      </c>
      <c r="AU967" s="195" t="s">
        <v>79</v>
      </c>
      <c r="AV967" s="12" t="s">
        <v>82</v>
      </c>
      <c r="AW967" s="12" t="s">
        <v>36</v>
      </c>
      <c r="AX967" s="12" t="s">
        <v>9</v>
      </c>
      <c r="AY967" s="195" t="s">
        <v>291</v>
      </c>
    </row>
    <row r="968" spans="2:65" s="1" customFormat="1" ht="22.5" customHeight="1">
      <c r="B968" s="164"/>
      <c r="C968" s="210" t="s">
        <v>1403</v>
      </c>
      <c r="D968" s="210" t="s">
        <v>379</v>
      </c>
      <c r="E968" s="211" t="s">
        <v>1404</v>
      </c>
      <c r="F968" s="212" t="s">
        <v>1405</v>
      </c>
      <c r="G968" s="213" t="s">
        <v>338</v>
      </c>
      <c r="H968" s="214">
        <v>214.292</v>
      </c>
      <c r="I968" s="215"/>
      <c r="J968" s="216">
        <f>ROUND(I968*H968,0)</f>
        <v>0</v>
      </c>
      <c r="K968" s="212" t="s">
        <v>297</v>
      </c>
      <c r="L968" s="217"/>
      <c r="M968" s="218" t="s">
        <v>3</v>
      </c>
      <c r="N968" s="219" t="s">
        <v>43</v>
      </c>
      <c r="O968" s="35"/>
      <c r="P968" s="174">
        <f>O968*H968</f>
        <v>0</v>
      </c>
      <c r="Q968" s="174">
        <v>2E-05</v>
      </c>
      <c r="R968" s="174">
        <f>Q968*H968</f>
        <v>0.00428584</v>
      </c>
      <c r="S968" s="174">
        <v>0</v>
      </c>
      <c r="T968" s="175">
        <f>S968*H968</f>
        <v>0</v>
      </c>
      <c r="AR968" s="17" t="s">
        <v>467</v>
      </c>
      <c r="AT968" s="17" t="s">
        <v>379</v>
      </c>
      <c r="AU968" s="17" t="s">
        <v>79</v>
      </c>
      <c r="AY968" s="17" t="s">
        <v>291</v>
      </c>
      <c r="BE968" s="176">
        <f>IF(N968="základní",J968,0)</f>
        <v>0</v>
      </c>
      <c r="BF968" s="176">
        <f>IF(N968="snížená",J968,0)</f>
        <v>0</v>
      </c>
      <c r="BG968" s="176">
        <f>IF(N968="zákl. přenesená",J968,0)</f>
        <v>0</v>
      </c>
      <c r="BH968" s="176">
        <f>IF(N968="sníž. přenesená",J968,0)</f>
        <v>0</v>
      </c>
      <c r="BI968" s="176">
        <f>IF(N968="nulová",J968,0)</f>
        <v>0</v>
      </c>
      <c r="BJ968" s="17" t="s">
        <v>9</v>
      </c>
      <c r="BK968" s="176">
        <f>ROUND(I968*H968,0)</f>
        <v>0</v>
      </c>
      <c r="BL968" s="17" t="s">
        <v>369</v>
      </c>
      <c r="BM968" s="17" t="s">
        <v>1406</v>
      </c>
    </row>
    <row r="969" spans="2:51" s="11" customFormat="1" ht="13.5">
      <c r="B969" s="177"/>
      <c r="D969" s="178" t="s">
        <v>299</v>
      </c>
      <c r="E969" s="179" t="s">
        <v>3</v>
      </c>
      <c r="F969" s="180" t="s">
        <v>1401</v>
      </c>
      <c r="H969" s="181">
        <v>192.627</v>
      </c>
      <c r="I969" s="182"/>
      <c r="L969" s="177"/>
      <c r="M969" s="183"/>
      <c r="N969" s="184"/>
      <c r="O969" s="184"/>
      <c r="P969" s="184"/>
      <c r="Q969" s="184"/>
      <c r="R969" s="184"/>
      <c r="S969" s="184"/>
      <c r="T969" s="185"/>
      <c r="AT969" s="179" t="s">
        <v>299</v>
      </c>
      <c r="AU969" s="179" t="s">
        <v>79</v>
      </c>
      <c r="AV969" s="11" t="s">
        <v>79</v>
      </c>
      <c r="AW969" s="11" t="s">
        <v>36</v>
      </c>
      <c r="AX969" s="11" t="s">
        <v>72</v>
      </c>
      <c r="AY969" s="179" t="s">
        <v>291</v>
      </c>
    </row>
    <row r="970" spans="2:51" s="11" customFormat="1" ht="13.5">
      <c r="B970" s="177"/>
      <c r="D970" s="178" t="s">
        <v>299</v>
      </c>
      <c r="E970" s="179" t="s">
        <v>3</v>
      </c>
      <c r="F970" s="180" t="s">
        <v>1402</v>
      </c>
      <c r="H970" s="181">
        <v>21.665</v>
      </c>
      <c r="I970" s="182"/>
      <c r="L970" s="177"/>
      <c r="M970" s="183"/>
      <c r="N970" s="184"/>
      <c r="O970" s="184"/>
      <c r="P970" s="184"/>
      <c r="Q970" s="184"/>
      <c r="R970" s="184"/>
      <c r="S970" s="184"/>
      <c r="T970" s="185"/>
      <c r="AT970" s="179" t="s">
        <v>299</v>
      </c>
      <c r="AU970" s="179" t="s">
        <v>79</v>
      </c>
      <c r="AV970" s="11" t="s">
        <v>79</v>
      </c>
      <c r="AW970" s="11" t="s">
        <v>36</v>
      </c>
      <c r="AX970" s="11" t="s">
        <v>72</v>
      </c>
      <c r="AY970" s="179" t="s">
        <v>291</v>
      </c>
    </row>
    <row r="971" spans="2:51" s="12" customFormat="1" ht="13.5">
      <c r="B971" s="186"/>
      <c r="D971" s="187" t="s">
        <v>299</v>
      </c>
      <c r="E971" s="188" t="s">
        <v>3</v>
      </c>
      <c r="F971" s="189" t="s">
        <v>301</v>
      </c>
      <c r="H971" s="190">
        <v>214.292</v>
      </c>
      <c r="I971" s="191"/>
      <c r="L971" s="186"/>
      <c r="M971" s="192"/>
      <c r="N971" s="193"/>
      <c r="O971" s="193"/>
      <c r="P971" s="193"/>
      <c r="Q971" s="193"/>
      <c r="R971" s="193"/>
      <c r="S971" s="193"/>
      <c r="T971" s="194"/>
      <c r="AT971" s="195" t="s">
        <v>299</v>
      </c>
      <c r="AU971" s="195" t="s">
        <v>79</v>
      </c>
      <c r="AV971" s="12" t="s">
        <v>82</v>
      </c>
      <c r="AW971" s="12" t="s">
        <v>36</v>
      </c>
      <c r="AX971" s="12" t="s">
        <v>9</v>
      </c>
      <c r="AY971" s="195" t="s">
        <v>291</v>
      </c>
    </row>
    <row r="972" spans="2:65" s="1" customFormat="1" ht="22.5" customHeight="1">
      <c r="B972" s="164"/>
      <c r="C972" s="165" t="s">
        <v>1407</v>
      </c>
      <c r="D972" s="165" t="s">
        <v>293</v>
      </c>
      <c r="E972" s="166" t="s">
        <v>1408</v>
      </c>
      <c r="F972" s="167" t="s">
        <v>1409</v>
      </c>
      <c r="G972" s="168" t="s">
        <v>412</v>
      </c>
      <c r="H972" s="169">
        <v>175.115</v>
      </c>
      <c r="I972" s="170"/>
      <c r="J972" s="171">
        <f>ROUND(I972*H972,0)</f>
        <v>0</v>
      </c>
      <c r="K972" s="167" t="s">
        <v>297</v>
      </c>
      <c r="L972" s="34"/>
      <c r="M972" s="172" t="s">
        <v>3</v>
      </c>
      <c r="N972" s="173" t="s">
        <v>43</v>
      </c>
      <c r="O972" s="35"/>
      <c r="P972" s="174">
        <f>O972*H972</f>
        <v>0</v>
      </c>
      <c r="Q972" s="174">
        <v>0.0234328</v>
      </c>
      <c r="R972" s="174">
        <f>Q972*H972</f>
        <v>4.103434772</v>
      </c>
      <c r="S972" s="174">
        <v>0</v>
      </c>
      <c r="T972" s="175">
        <f>S972*H972</f>
        <v>0</v>
      </c>
      <c r="AR972" s="17" t="s">
        <v>369</v>
      </c>
      <c r="AT972" s="17" t="s">
        <v>293</v>
      </c>
      <c r="AU972" s="17" t="s">
        <v>79</v>
      </c>
      <c r="AY972" s="17" t="s">
        <v>291</v>
      </c>
      <c r="BE972" s="176">
        <f>IF(N972="základní",J972,0)</f>
        <v>0</v>
      </c>
      <c r="BF972" s="176">
        <f>IF(N972="snížená",J972,0)</f>
        <v>0</v>
      </c>
      <c r="BG972" s="176">
        <f>IF(N972="zákl. přenesená",J972,0)</f>
        <v>0</v>
      </c>
      <c r="BH972" s="176">
        <f>IF(N972="sníž. přenesená",J972,0)</f>
        <v>0</v>
      </c>
      <c r="BI972" s="176">
        <f>IF(N972="nulová",J972,0)</f>
        <v>0</v>
      </c>
      <c r="BJ972" s="17" t="s">
        <v>9</v>
      </c>
      <c r="BK972" s="176">
        <f>ROUND(I972*H972,0)</f>
        <v>0</v>
      </c>
      <c r="BL972" s="17" t="s">
        <v>369</v>
      </c>
      <c r="BM972" s="17" t="s">
        <v>1410</v>
      </c>
    </row>
    <row r="973" spans="2:51" s="11" customFormat="1" ht="13.5">
      <c r="B973" s="177"/>
      <c r="D973" s="178" t="s">
        <v>299</v>
      </c>
      <c r="E973" s="179" t="s">
        <v>3</v>
      </c>
      <c r="F973" s="180" t="s">
        <v>1411</v>
      </c>
      <c r="H973" s="181">
        <v>194.81</v>
      </c>
      <c r="I973" s="182"/>
      <c r="L973" s="177"/>
      <c r="M973" s="183"/>
      <c r="N973" s="184"/>
      <c r="O973" s="184"/>
      <c r="P973" s="184"/>
      <c r="Q973" s="184"/>
      <c r="R973" s="184"/>
      <c r="S973" s="184"/>
      <c r="T973" s="185"/>
      <c r="AT973" s="179" t="s">
        <v>299</v>
      </c>
      <c r="AU973" s="179" t="s">
        <v>79</v>
      </c>
      <c r="AV973" s="11" t="s">
        <v>79</v>
      </c>
      <c r="AW973" s="11" t="s">
        <v>36</v>
      </c>
      <c r="AX973" s="11" t="s">
        <v>72</v>
      </c>
      <c r="AY973" s="179" t="s">
        <v>291</v>
      </c>
    </row>
    <row r="974" spans="2:51" s="11" customFormat="1" ht="13.5">
      <c r="B974" s="177"/>
      <c r="D974" s="178" t="s">
        <v>299</v>
      </c>
      <c r="E974" s="179" t="s">
        <v>3</v>
      </c>
      <c r="F974" s="180" t="s">
        <v>1412</v>
      </c>
      <c r="H974" s="181">
        <v>-19.695</v>
      </c>
      <c r="I974" s="182"/>
      <c r="L974" s="177"/>
      <c r="M974" s="183"/>
      <c r="N974" s="184"/>
      <c r="O974" s="184"/>
      <c r="P974" s="184"/>
      <c r="Q974" s="184"/>
      <c r="R974" s="184"/>
      <c r="S974" s="184"/>
      <c r="T974" s="185"/>
      <c r="AT974" s="179" t="s">
        <v>299</v>
      </c>
      <c r="AU974" s="179" t="s">
        <v>79</v>
      </c>
      <c r="AV974" s="11" t="s">
        <v>79</v>
      </c>
      <c r="AW974" s="11" t="s">
        <v>36</v>
      </c>
      <c r="AX974" s="11" t="s">
        <v>72</v>
      </c>
      <c r="AY974" s="179" t="s">
        <v>291</v>
      </c>
    </row>
    <row r="975" spans="2:51" s="12" customFormat="1" ht="13.5">
      <c r="B975" s="186"/>
      <c r="D975" s="187" t="s">
        <v>299</v>
      </c>
      <c r="E975" s="188" t="s">
        <v>199</v>
      </c>
      <c r="F975" s="189" t="s">
        <v>301</v>
      </c>
      <c r="H975" s="190">
        <v>175.115</v>
      </c>
      <c r="I975" s="191"/>
      <c r="L975" s="186"/>
      <c r="M975" s="192"/>
      <c r="N975" s="193"/>
      <c r="O975" s="193"/>
      <c r="P975" s="193"/>
      <c r="Q975" s="193"/>
      <c r="R975" s="193"/>
      <c r="S975" s="193"/>
      <c r="T975" s="194"/>
      <c r="AT975" s="195" t="s">
        <v>299</v>
      </c>
      <c r="AU975" s="195" t="s">
        <v>79</v>
      </c>
      <c r="AV975" s="12" t="s">
        <v>82</v>
      </c>
      <c r="AW975" s="12" t="s">
        <v>36</v>
      </c>
      <c r="AX975" s="12" t="s">
        <v>9</v>
      </c>
      <c r="AY975" s="195" t="s">
        <v>291</v>
      </c>
    </row>
    <row r="976" spans="2:65" s="1" customFormat="1" ht="22.5" customHeight="1">
      <c r="B976" s="164"/>
      <c r="C976" s="165" t="s">
        <v>1413</v>
      </c>
      <c r="D976" s="165" t="s">
        <v>293</v>
      </c>
      <c r="E976" s="166" t="s">
        <v>1414</v>
      </c>
      <c r="F976" s="167" t="s">
        <v>1415</v>
      </c>
      <c r="G976" s="168" t="s">
        <v>412</v>
      </c>
      <c r="H976" s="169">
        <v>19.695</v>
      </c>
      <c r="I976" s="170"/>
      <c r="J976" s="171">
        <f>ROUND(I976*H976,0)</f>
        <v>0</v>
      </c>
      <c r="K976" s="167" t="s">
        <v>3</v>
      </c>
      <c r="L976" s="34"/>
      <c r="M976" s="172" t="s">
        <v>3</v>
      </c>
      <c r="N976" s="173" t="s">
        <v>43</v>
      </c>
      <c r="O976" s="35"/>
      <c r="P976" s="174">
        <f>O976*H976</f>
        <v>0</v>
      </c>
      <c r="Q976" s="174">
        <v>0.0234328</v>
      </c>
      <c r="R976" s="174">
        <f>Q976*H976</f>
        <v>0.461508996</v>
      </c>
      <c r="S976" s="174">
        <v>0</v>
      </c>
      <c r="T976" s="175">
        <f>S976*H976</f>
        <v>0</v>
      </c>
      <c r="AR976" s="17" t="s">
        <v>369</v>
      </c>
      <c r="AT976" s="17" t="s">
        <v>293</v>
      </c>
      <c r="AU976" s="17" t="s">
        <v>79</v>
      </c>
      <c r="AY976" s="17" t="s">
        <v>291</v>
      </c>
      <c r="BE976" s="176">
        <f>IF(N976="základní",J976,0)</f>
        <v>0</v>
      </c>
      <c r="BF976" s="176">
        <f>IF(N976="snížená",J976,0)</f>
        <v>0</v>
      </c>
      <c r="BG976" s="176">
        <f>IF(N976="zákl. přenesená",J976,0)</f>
        <v>0</v>
      </c>
      <c r="BH976" s="176">
        <f>IF(N976="sníž. přenesená",J976,0)</f>
        <v>0</v>
      </c>
      <c r="BI976" s="176">
        <f>IF(N976="nulová",J976,0)</f>
        <v>0</v>
      </c>
      <c r="BJ976" s="17" t="s">
        <v>9</v>
      </c>
      <c r="BK976" s="176">
        <f>ROUND(I976*H976,0)</f>
        <v>0</v>
      </c>
      <c r="BL976" s="17" t="s">
        <v>369</v>
      </c>
      <c r="BM976" s="17" t="s">
        <v>1416</v>
      </c>
    </row>
    <row r="977" spans="2:51" s="11" customFormat="1" ht="13.5">
      <c r="B977" s="177"/>
      <c r="D977" s="178" t="s">
        <v>299</v>
      </c>
      <c r="E977" s="179" t="s">
        <v>3</v>
      </c>
      <c r="F977" s="180" t="s">
        <v>1417</v>
      </c>
      <c r="H977" s="181">
        <v>19.695</v>
      </c>
      <c r="I977" s="182"/>
      <c r="L977" s="177"/>
      <c r="M977" s="183"/>
      <c r="N977" s="184"/>
      <c r="O977" s="184"/>
      <c r="P977" s="184"/>
      <c r="Q977" s="184"/>
      <c r="R977" s="184"/>
      <c r="S977" s="184"/>
      <c r="T977" s="185"/>
      <c r="AT977" s="179" t="s">
        <v>299</v>
      </c>
      <c r="AU977" s="179" t="s">
        <v>79</v>
      </c>
      <c r="AV977" s="11" t="s">
        <v>79</v>
      </c>
      <c r="AW977" s="11" t="s">
        <v>36</v>
      </c>
      <c r="AX977" s="11" t="s">
        <v>72</v>
      </c>
      <c r="AY977" s="179" t="s">
        <v>291</v>
      </c>
    </row>
    <row r="978" spans="2:51" s="12" customFormat="1" ht="13.5">
      <c r="B978" s="186"/>
      <c r="D978" s="187" t="s">
        <v>299</v>
      </c>
      <c r="E978" s="188" t="s">
        <v>202</v>
      </c>
      <c r="F978" s="189" t="s">
        <v>301</v>
      </c>
      <c r="H978" s="190">
        <v>19.695</v>
      </c>
      <c r="I978" s="191"/>
      <c r="L978" s="186"/>
      <c r="M978" s="192"/>
      <c r="N978" s="193"/>
      <c r="O978" s="193"/>
      <c r="P978" s="193"/>
      <c r="Q978" s="193"/>
      <c r="R978" s="193"/>
      <c r="S978" s="193"/>
      <c r="T978" s="194"/>
      <c r="AT978" s="195" t="s">
        <v>299</v>
      </c>
      <c r="AU978" s="195" t="s">
        <v>79</v>
      </c>
      <c r="AV978" s="12" t="s">
        <v>82</v>
      </c>
      <c r="AW978" s="12" t="s">
        <v>36</v>
      </c>
      <c r="AX978" s="12" t="s">
        <v>9</v>
      </c>
      <c r="AY978" s="195" t="s">
        <v>291</v>
      </c>
    </row>
    <row r="979" spans="2:65" s="1" customFormat="1" ht="22.5" customHeight="1">
      <c r="B979" s="164"/>
      <c r="C979" s="165" t="s">
        <v>1418</v>
      </c>
      <c r="D979" s="165" t="s">
        <v>293</v>
      </c>
      <c r="E979" s="166" t="s">
        <v>1419</v>
      </c>
      <c r="F979" s="167" t="s">
        <v>1420</v>
      </c>
      <c r="G979" s="168" t="s">
        <v>412</v>
      </c>
      <c r="H979" s="169">
        <v>2337.72</v>
      </c>
      <c r="I979" s="170"/>
      <c r="J979" s="171">
        <f>ROUND(I979*H979,0)</f>
        <v>0</v>
      </c>
      <c r="K979" s="167" t="s">
        <v>297</v>
      </c>
      <c r="L979" s="34"/>
      <c r="M979" s="172" t="s">
        <v>3</v>
      </c>
      <c r="N979" s="173" t="s">
        <v>43</v>
      </c>
      <c r="O979" s="35"/>
      <c r="P979" s="174">
        <f>O979*H979</f>
        <v>0</v>
      </c>
      <c r="Q979" s="174">
        <v>0.000357</v>
      </c>
      <c r="R979" s="174">
        <f>Q979*H979</f>
        <v>0.8345660399999999</v>
      </c>
      <c r="S979" s="174">
        <v>0</v>
      </c>
      <c r="T979" s="175">
        <f>S979*H979</f>
        <v>0</v>
      </c>
      <c r="AR979" s="17" t="s">
        <v>369</v>
      </c>
      <c r="AT979" s="17" t="s">
        <v>293</v>
      </c>
      <c r="AU979" s="17" t="s">
        <v>79</v>
      </c>
      <c r="AY979" s="17" t="s">
        <v>291</v>
      </c>
      <c r="BE979" s="176">
        <f>IF(N979="základní",J979,0)</f>
        <v>0</v>
      </c>
      <c r="BF979" s="176">
        <f>IF(N979="snížená",J979,0)</f>
        <v>0</v>
      </c>
      <c r="BG979" s="176">
        <f>IF(N979="zákl. přenesená",J979,0)</f>
        <v>0</v>
      </c>
      <c r="BH979" s="176">
        <f>IF(N979="sníž. přenesená",J979,0)</f>
        <v>0</v>
      </c>
      <c r="BI979" s="176">
        <f>IF(N979="nulová",J979,0)</f>
        <v>0</v>
      </c>
      <c r="BJ979" s="17" t="s">
        <v>9</v>
      </c>
      <c r="BK979" s="176">
        <f>ROUND(I979*H979,0)</f>
        <v>0</v>
      </c>
      <c r="BL979" s="17" t="s">
        <v>369</v>
      </c>
      <c r="BM979" s="17" t="s">
        <v>1421</v>
      </c>
    </row>
    <row r="980" spans="2:51" s="11" customFormat="1" ht="13.5">
      <c r="B980" s="177"/>
      <c r="D980" s="178" t="s">
        <v>299</v>
      </c>
      <c r="E980" s="179" t="s">
        <v>3</v>
      </c>
      <c r="F980" s="180" t="s">
        <v>1422</v>
      </c>
      <c r="H980" s="181">
        <v>2101.38</v>
      </c>
      <c r="I980" s="182"/>
      <c r="L980" s="177"/>
      <c r="M980" s="183"/>
      <c r="N980" s="184"/>
      <c r="O980" s="184"/>
      <c r="P980" s="184"/>
      <c r="Q980" s="184"/>
      <c r="R980" s="184"/>
      <c r="S980" s="184"/>
      <c r="T980" s="185"/>
      <c r="AT980" s="179" t="s">
        <v>299</v>
      </c>
      <c r="AU980" s="179" t="s">
        <v>79</v>
      </c>
      <c r="AV980" s="11" t="s">
        <v>79</v>
      </c>
      <c r="AW980" s="11" t="s">
        <v>36</v>
      </c>
      <c r="AX980" s="11" t="s">
        <v>72</v>
      </c>
      <c r="AY980" s="179" t="s">
        <v>291</v>
      </c>
    </row>
    <row r="981" spans="2:51" s="11" customFormat="1" ht="13.5">
      <c r="B981" s="177"/>
      <c r="D981" s="178" t="s">
        <v>299</v>
      </c>
      <c r="E981" s="179" t="s">
        <v>3</v>
      </c>
      <c r="F981" s="180" t="s">
        <v>1423</v>
      </c>
      <c r="H981" s="181">
        <v>236.34</v>
      </c>
      <c r="I981" s="182"/>
      <c r="L981" s="177"/>
      <c r="M981" s="183"/>
      <c r="N981" s="184"/>
      <c r="O981" s="184"/>
      <c r="P981" s="184"/>
      <c r="Q981" s="184"/>
      <c r="R981" s="184"/>
      <c r="S981" s="184"/>
      <c r="T981" s="185"/>
      <c r="AT981" s="179" t="s">
        <v>299</v>
      </c>
      <c r="AU981" s="179" t="s">
        <v>79</v>
      </c>
      <c r="AV981" s="11" t="s">
        <v>79</v>
      </c>
      <c r="AW981" s="11" t="s">
        <v>36</v>
      </c>
      <c r="AX981" s="11" t="s">
        <v>72</v>
      </c>
      <c r="AY981" s="179" t="s">
        <v>291</v>
      </c>
    </row>
    <row r="982" spans="2:51" s="12" customFormat="1" ht="13.5">
      <c r="B982" s="186"/>
      <c r="D982" s="187" t="s">
        <v>299</v>
      </c>
      <c r="E982" s="188" t="s">
        <v>3</v>
      </c>
      <c r="F982" s="189" t="s">
        <v>301</v>
      </c>
      <c r="H982" s="190">
        <v>2337.72</v>
      </c>
      <c r="I982" s="191"/>
      <c r="L982" s="186"/>
      <c r="M982" s="192"/>
      <c r="N982" s="193"/>
      <c r="O982" s="193"/>
      <c r="P982" s="193"/>
      <c r="Q982" s="193"/>
      <c r="R982" s="193"/>
      <c r="S982" s="193"/>
      <c r="T982" s="194"/>
      <c r="AT982" s="195" t="s">
        <v>299</v>
      </c>
      <c r="AU982" s="195" t="s">
        <v>79</v>
      </c>
      <c r="AV982" s="12" t="s">
        <v>82</v>
      </c>
      <c r="AW982" s="12" t="s">
        <v>36</v>
      </c>
      <c r="AX982" s="12" t="s">
        <v>9</v>
      </c>
      <c r="AY982" s="195" t="s">
        <v>291</v>
      </c>
    </row>
    <row r="983" spans="2:65" s="1" customFormat="1" ht="22.5" customHeight="1">
      <c r="B983" s="164"/>
      <c r="C983" s="165" t="s">
        <v>1424</v>
      </c>
      <c r="D983" s="165" t="s">
        <v>293</v>
      </c>
      <c r="E983" s="166" t="s">
        <v>1425</v>
      </c>
      <c r="F983" s="167" t="s">
        <v>1426</v>
      </c>
      <c r="G983" s="168" t="s">
        <v>412</v>
      </c>
      <c r="H983" s="169">
        <v>11.6</v>
      </c>
      <c r="I983" s="170"/>
      <c r="J983" s="171">
        <f>ROUND(I983*H983,0)</f>
        <v>0</v>
      </c>
      <c r="K983" s="167" t="s">
        <v>297</v>
      </c>
      <c r="L983" s="34"/>
      <c r="M983" s="172" t="s">
        <v>3</v>
      </c>
      <c r="N983" s="173" t="s">
        <v>43</v>
      </c>
      <c r="O983" s="35"/>
      <c r="P983" s="174">
        <f>O983*H983</f>
        <v>0</v>
      </c>
      <c r="Q983" s="174">
        <v>0.01295634</v>
      </c>
      <c r="R983" s="174">
        <f>Q983*H983</f>
        <v>0.150293544</v>
      </c>
      <c r="S983" s="174">
        <v>0</v>
      </c>
      <c r="T983" s="175">
        <f>S983*H983</f>
        <v>0</v>
      </c>
      <c r="AR983" s="17" t="s">
        <v>369</v>
      </c>
      <c r="AT983" s="17" t="s">
        <v>293</v>
      </c>
      <c r="AU983" s="17" t="s">
        <v>79</v>
      </c>
      <c r="AY983" s="17" t="s">
        <v>291</v>
      </c>
      <c r="BE983" s="176">
        <f>IF(N983="základní",J983,0)</f>
        <v>0</v>
      </c>
      <c r="BF983" s="176">
        <f>IF(N983="snížená",J983,0)</f>
        <v>0</v>
      </c>
      <c r="BG983" s="176">
        <f>IF(N983="zákl. přenesená",J983,0)</f>
        <v>0</v>
      </c>
      <c r="BH983" s="176">
        <f>IF(N983="sníž. přenesená",J983,0)</f>
        <v>0</v>
      </c>
      <c r="BI983" s="176">
        <f>IF(N983="nulová",J983,0)</f>
        <v>0</v>
      </c>
      <c r="BJ983" s="17" t="s">
        <v>9</v>
      </c>
      <c r="BK983" s="176">
        <f>ROUND(I983*H983,0)</f>
        <v>0</v>
      </c>
      <c r="BL983" s="17" t="s">
        <v>369</v>
      </c>
      <c r="BM983" s="17" t="s">
        <v>1427</v>
      </c>
    </row>
    <row r="984" spans="2:51" s="11" customFormat="1" ht="13.5">
      <c r="B984" s="177"/>
      <c r="D984" s="178" t="s">
        <v>299</v>
      </c>
      <c r="E984" s="179" t="s">
        <v>3</v>
      </c>
      <c r="F984" s="180" t="s">
        <v>1428</v>
      </c>
      <c r="H984" s="181">
        <v>11.6</v>
      </c>
      <c r="I984" s="182"/>
      <c r="L984" s="177"/>
      <c r="M984" s="183"/>
      <c r="N984" s="184"/>
      <c r="O984" s="184"/>
      <c r="P984" s="184"/>
      <c r="Q984" s="184"/>
      <c r="R984" s="184"/>
      <c r="S984" s="184"/>
      <c r="T984" s="185"/>
      <c r="AT984" s="179" t="s">
        <v>299</v>
      </c>
      <c r="AU984" s="179" t="s">
        <v>79</v>
      </c>
      <c r="AV984" s="11" t="s">
        <v>79</v>
      </c>
      <c r="AW984" s="11" t="s">
        <v>36</v>
      </c>
      <c r="AX984" s="11" t="s">
        <v>72</v>
      </c>
      <c r="AY984" s="179" t="s">
        <v>291</v>
      </c>
    </row>
    <row r="985" spans="2:51" s="12" customFormat="1" ht="13.5">
      <c r="B985" s="186"/>
      <c r="D985" s="187" t="s">
        <v>299</v>
      </c>
      <c r="E985" s="188" t="s">
        <v>208</v>
      </c>
      <c r="F985" s="189" t="s">
        <v>1429</v>
      </c>
      <c r="H985" s="190">
        <v>11.6</v>
      </c>
      <c r="I985" s="191"/>
      <c r="L985" s="186"/>
      <c r="M985" s="192"/>
      <c r="N985" s="193"/>
      <c r="O985" s="193"/>
      <c r="P985" s="193"/>
      <c r="Q985" s="193"/>
      <c r="R985" s="193"/>
      <c r="S985" s="193"/>
      <c r="T985" s="194"/>
      <c r="AT985" s="195" t="s">
        <v>299</v>
      </c>
      <c r="AU985" s="195" t="s">
        <v>79</v>
      </c>
      <c r="AV985" s="12" t="s">
        <v>82</v>
      </c>
      <c r="AW985" s="12" t="s">
        <v>36</v>
      </c>
      <c r="AX985" s="12" t="s">
        <v>9</v>
      </c>
      <c r="AY985" s="195" t="s">
        <v>291</v>
      </c>
    </row>
    <row r="986" spans="2:65" s="1" customFormat="1" ht="22.5" customHeight="1">
      <c r="B986" s="164"/>
      <c r="C986" s="165" t="s">
        <v>1430</v>
      </c>
      <c r="D986" s="165" t="s">
        <v>293</v>
      </c>
      <c r="E986" s="166" t="s">
        <v>1431</v>
      </c>
      <c r="F986" s="167" t="s">
        <v>1432</v>
      </c>
      <c r="G986" s="168" t="s">
        <v>338</v>
      </c>
      <c r="H986" s="169">
        <v>61.6</v>
      </c>
      <c r="I986" s="170"/>
      <c r="J986" s="171">
        <f>ROUND(I986*H986,0)</f>
        <v>0</v>
      </c>
      <c r="K986" s="167" t="s">
        <v>297</v>
      </c>
      <c r="L986" s="34"/>
      <c r="M986" s="172" t="s">
        <v>3</v>
      </c>
      <c r="N986" s="173" t="s">
        <v>43</v>
      </c>
      <c r="O986" s="35"/>
      <c r="P986" s="174">
        <f>O986*H986</f>
        <v>0</v>
      </c>
      <c r="Q986" s="174">
        <v>0.0048791</v>
      </c>
      <c r="R986" s="174">
        <f>Q986*H986</f>
        <v>0.30055256</v>
      </c>
      <c r="S986" s="174">
        <v>0</v>
      </c>
      <c r="T986" s="175">
        <f>S986*H986</f>
        <v>0</v>
      </c>
      <c r="AR986" s="17" t="s">
        <v>369</v>
      </c>
      <c r="AT986" s="17" t="s">
        <v>293</v>
      </c>
      <c r="AU986" s="17" t="s">
        <v>79</v>
      </c>
      <c r="AY986" s="17" t="s">
        <v>291</v>
      </c>
      <c r="BE986" s="176">
        <f>IF(N986="základní",J986,0)</f>
        <v>0</v>
      </c>
      <c r="BF986" s="176">
        <f>IF(N986="snížená",J986,0)</f>
        <v>0</v>
      </c>
      <c r="BG986" s="176">
        <f>IF(N986="zákl. přenesená",J986,0)</f>
        <v>0</v>
      </c>
      <c r="BH986" s="176">
        <f>IF(N986="sníž. přenesená",J986,0)</f>
        <v>0</v>
      </c>
      <c r="BI986" s="176">
        <f>IF(N986="nulová",J986,0)</f>
        <v>0</v>
      </c>
      <c r="BJ986" s="17" t="s">
        <v>9</v>
      </c>
      <c r="BK986" s="176">
        <f>ROUND(I986*H986,0)</f>
        <v>0</v>
      </c>
      <c r="BL986" s="17" t="s">
        <v>369</v>
      </c>
      <c r="BM986" s="17" t="s">
        <v>1433</v>
      </c>
    </row>
    <row r="987" spans="2:51" s="11" customFormat="1" ht="13.5">
      <c r="B987" s="177"/>
      <c r="D987" s="187" t="s">
        <v>299</v>
      </c>
      <c r="E987" s="196" t="s">
        <v>3</v>
      </c>
      <c r="F987" s="197" t="s">
        <v>1434</v>
      </c>
      <c r="H987" s="198">
        <v>61.6</v>
      </c>
      <c r="I987" s="182"/>
      <c r="L987" s="177"/>
      <c r="M987" s="183"/>
      <c r="N987" s="184"/>
      <c r="O987" s="184"/>
      <c r="P987" s="184"/>
      <c r="Q987" s="184"/>
      <c r="R987" s="184"/>
      <c r="S987" s="184"/>
      <c r="T987" s="185"/>
      <c r="AT987" s="179" t="s">
        <v>299</v>
      </c>
      <c r="AU987" s="179" t="s">
        <v>79</v>
      </c>
      <c r="AV987" s="11" t="s">
        <v>79</v>
      </c>
      <c r="AW987" s="11" t="s">
        <v>36</v>
      </c>
      <c r="AX987" s="11" t="s">
        <v>9</v>
      </c>
      <c r="AY987" s="179" t="s">
        <v>291</v>
      </c>
    </row>
    <row r="988" spans="2:65" s="1" customFormat="1" ht="22.5" customHeight="1">
      <c r="B988" s="164"/>
      <c r="C988" s="165" t="s">
        <v>1435</v>
      </c>
      <c r="D988" s="165" t="s">
        <v>293</v>
      </c>
      <c r="E988" s="166" t="s">
        <v>1436</v>
      </c>
      <c r="F988" s="167" t="s">
        <v>1437</v>
      </c>
      <c r="G988" s="168" t="s">
        <v>822</v>
      </c>
      <c r="H988" s="169">
        <v>9.705</v>
      </c>
      <c r="I988" s="170"/>
      <c r="J988" s="171">
        <f>ROUND(I988*H988,0)</f>
        <v>0</v>
      </c>
      <c r="K988" s="167" t="s">
        <v>297</v>
      </c>
      <c r="L988" s="34"/>
      <c r="M988" s="172" t="s">
        <v>3</v>
      </c>
      <c r="N988" s="173" t="s">
        <v>43</v>
      </c>
      <c r="O988" s="35"/>
      <c r="P988" s="174">
        <f>O988*H988</f>
        <v>0</v>
      </c>
      <c r="Q988" s="174">
        <v>0</v>
      </c>
      <c r="R988" s="174">
        <f>Q988*H988</f>
        <v>0</v>
      </c>
      <c r="S988" s="174">
        <v>0</v>
      </c>
      <c r="T988" s="175">
        <f>S988*H988</f>
        <v>0</v>
      </c>
      <c r="AR988" s="17" t="s">
        <v>369</v>
      </c>
      <c r="AT988" s="17" t="s">
        <v>293</v>
      </c>
      <c r="AU988" s="17" t="s">
        <v>79</v>
      </c>
      <c r="AY988" s="17" t="s">
        <v>291</v>
      </c>
      <c r="BE988" s="176">
        <f>IF(N988="základní",J988,0)</f>
        <v>0</v>
      </c>
      <c r="BF988" s="176">
        <f>IF(N988="snížená",J988,0)</f>
        <v>0</v>
      </c>
      <c r="BG988" s="176">
        <f>IF(N988="zákl. přenesená",J988,0)</f>
        <v>0</v>
      </c>
      <c r="BH988" s="176">
        <f>IF(N988="sníž. přenesená",J988,0)</f>
        <v>0</v>
      </c>
      <c r="BI988" s="176">
        <f>IF(N988="nulová",J988,0)</f>
        <v>0</v>
      </c>
      <c r="BJ988" s="17" t="s">
        <v>9</v>
      </c>
      <c r="BK988" s="176">
        <f>ROUND(I988*H988,0)</f>
        <v>0</v>
      </c>
      <c r="BL988" s="17" t="s">
        <v>369</v>
      </c>
      <c r="BM988" s="17" t="s">
        <v>1438</v>
      </c>
    </row>
    <row r="989" spans="2:63" s="10" customFormat="1" ht="29.85" customHeight="1">
      <c r="B989" s="150"/>
      <c r="D989" s="161" t="s">
        <v>71</v>
      </c>
      <c r="E989" s="162" t="s">
        <v>1439</v>
      </c>
      <c r="F989" s="162" t="s">
        <v>1440</v>
      </c>
      <c r="I989" s="153"/>
      <c r="J989" s="163">
        <f>BK989</f>
        <v>0</v>
      </c>
      <c r="L989" s="150"/>
      <c r="M989" s="155"/>
      <c r="N989" s="156"/>
      <c r="O989" s="156"/>
      <c r="P989" s="157">
        <f>SUM(P990:P1056)</f>
        <v>0</v>
      </c>
      <c r="Q989" s="156"/>
      <c r="R989" s="157">
        <f>SUM(R990:R1056)</f>
        <v>1.425853356</v>
      </c>
      <c r="S989" s="156"/>
      <c r="T989" s="158">
        <f>SUM(T990:T1056)</f>
        <v>0.7500709999999999</v>
      </c>
      <c r="AR989" s="151" t="s">
        <v>79</v>
      </c>
      <c r="AT989" s="159" t="s">
        <v>71</v>
      </c>
      <c r="AU989" s="159" t="s">
        <v>9</v>
      </c>
      <c r="AY989" s="151" t="s">
        <v>291</v>
      </c>
      <c r="BK989" s="160">
        <f>SUM(BK990:BK1056)</f>
        <v>0</v>
      </c>
    </row>
    <row r="990" spans="2:65" s="1" customFormat="1" ht="22.5" customHeight="1">
      <c r="B990" s="164"/>
      <c r="C990" s="165" t="s">
        <v>1441</v>
      </c>
      <c r="D990" s="165" t="s">
        <v>293</v>
      </c>
      <c r="E990" s="166" t="s">
        <v>1442</v>
      </c>
      <c r="F990" s="167" t="s">
        <v>1443</v>
      </c>
      <c r="G990" s="168" t="s">
        <v>367</v>
      </c>
      <c r="H990" s="169">
        <v>5</v>
      </c>
      <c r="I990" s="170"/>
      <c r="J990" s="171">
        <f>ROUND(I990*H990,0)</f>
        <v>0</v>
      </c>
      <c r="K990" s="167" t="s">
        <v>297</v>
      </c>
      <c r="L990" s="34"/>
      <c r="M990" s="172" t="s">
        <v>3</v>
      </c>
      <c r="N990" s="173" t="s">
        <v>43</v>
      </c>
      <c r="O990" s="35"/>
      <c r="P990" s="174">
        <f>O990*H990</f>
        <v>0</v>
      </c>
      <c r="Q990" s="174">
        <v>0</v>
      </c>
      <c r="R990" s="174">
        <f>Q990*H990</f>
        <v>0</v>
      </c>
      <c r="S990" s="174">
        <v>0.00906</v>
      </c>
      <c r="T990" s="175">
        <f>S990*H990</f>
        <v>0.0453</v>
      </c>
      <c r="AR990" s="17" t="s">
        <v>369</v>
      </c>
      <c r="AT990" s="17" t="s">
        <v>293</v>
      </c>
      <c r="AU990" s="17" t="s">
        <v>79</v>
      </c>
      <c r="AY990" s="17" t="s">
        <v>291</v>
      </c>
      <c r="BE990" s="176">
        <f>IF(N990="základní",J990,0)</f>
        <v>0</v>
      </c>
      <c r="BF990" s="176">
        <f>IF(N990="snížená",J990,0)</f>
        <v>0</v>
      </c>
      <c r="BG990" s="176">
        <f>IF(N990="zákl. přenesená",J990,0)</f>
        <v>0</v>
      </c>
      <c r="BH990" s="176">
        <f>IF(N990="sníž. přenesená",J990,0)</f>
        <v>0</v>
      </c>
      <c r="BI990" s="176">
        <f>IF(N990="nulová",J990,0)</f>
        <v>0</v>
      </c>
      <c r="BJ990" s="17" t="s">
        <v>9</v>
      </c>
      <c r="BK990" s="176">
        <f>ROUND(I990*H990,0)</f>
        <v>0</v>
      </c>
      <c r="BL990" s="17" t="s">
        <v>369</v>
      </c>
      <c r="BM990" s="17" t="s">
        <v>1444</v>
      </c>
    </row>
    <row r="991" spans="2:51" s="11" customFormat="1" ht="13.5">
      <c r="B991" s="177"/>
      <c r="D991" s="187" t="s">
        <v>299</v>
      </c>
      <c r="E991" s="196" t="s">
        <v>3</v>
      </c>
      <c r="F991" s="197" t="s">
        <v>88</v>
      </c>
      <c r="H991" s="198">
        <v>5</v>
      </c>
      <c r="I991" s="182"/>
      <c r="L991" s="177"/>
      <c r="M991" s="183"/>
      <c r="N991" s="184"/>
      <c r="O991" s="184"/>
      <c r="P991" s="184"/>
      <c r="Q991" s="184"/>
      <c r="R991" s="184"/>
      <c r="S991" s="184"/>
      <c r="T991" s="185"/>
      <c r="AT991" s="179" t="s">
        <v>299</v>
      </c>
      <c r="AU991" s="179" t="s">
        <v>79</v>
      </c>
      <c r="AV991" s="11" t="s">
        <v>79</v>
      </c>
      <c r="AW991" s="11" t="s">
        <v>36</v>
      </c>
      <c r="AX991" s="11" t="s">
        <v>9</v>
      </c>
      <c r="AY991" s="179" t="s">
        <v>291</v>
      </c>
    </row>
    <row r="992" spans="2:65" s="1" customFormat="1" ht="22.5" customHeight="1">
      <c r="B992" s="164"/>
      <c r="C992" s="165" t="s">
        <v>1445</v>
      </c>
      <c r="D992" s="165" t="s">
        <v>293</v>
      </c>
      <c r="E992" s="166" t="s">
        <v>1446</v>
      </c>
      <c r="F992" s="167" t="s">
        <v>1447</v>
      </c>
      <c r="G992" s="168" t="s">
        <v>338</v>
      </c>
      <c r="H992" s="169">
        <v>54</v>
      </c>
      <c r="I992" s="170"/>
      <c r="J992" s="171">
        <f>ROUND(I992*H992,0)</f>
        <v>0</v>
      </c>
      <c r="K992" s="167" t="s">
        <v>297</v>
      </c>
      <c r="L992" s="34"/>
      <c r="M992" s="172" t="s">
        <v>3</v>
      </c>
      <c r="N992" s="173" t="s">
        <v>43</v>
      </c>
      <c r="O992" s="35"/>
      <c r="P992" s="174">
        <f>O992*H992</f>
        <v>0</v>
      </c>
      <c r="Q992" s="174">
        <v>0</v>
      </c>
      <c r="R992" s="174">
        <f>Q992*H992</f>
        <v>0</v>
      </c>
      <c r="S992" s="174">
        <v>0.002</v>
      </c>
      <c r="T992" s="175">
        <f>S992*H992</f>
        <v>0.108</v>
      </c>
      <c r="AR992" s="17" t="s">
        <v>369</v>
      </c>
      <c r="AT992" s="17" t="s">
        <v>293</v>
      </c>
      <c r="AU992" s="17" t="s">
        <v>79</v>
      </c>
      <c r="AY992" s="17" t="s">
        <v>291</v>
      </c>
      <c r="BE992" s="176">
        <f>IF(N992="základní",J992,0)</f>
        <v>0</v>
      </c>
      <c r="BF992" s="176">
        <f>IF(N992="snížená",J992,0)</f>
        <v>0</v>
      </c>
      <c r="BG992" s="176">
        <f>IF(N992="zákl. přenesená",J992,0)</f>
        <v>0</v>
      </c>
      <c r="BH992" s="176">
        <f>IF(N992="sníž. přenesená",J992,0)</f>
        <v>0</v>
      </c>
      <c r="BI992" s="176">
        <f>IF(N992="nulová",J992,0)</f>
        <v>0</v>
      </c>
      <c r="BJ992" s="17" t="s">
        <v>9</v>
      </c>
      <c r="BK992" s="176">
        <f>ROUND(I992*H992,0)</f>
        <v>0</v>
      </c>
      <c r="BL992" s="17" t="s">
        <v>369</v>
      </c>
      <c r="BM992" s="17" t="s">
        <v>1448</v>
      </c>
    </row>
    <row r="993" spans="2:51" s="11" customFormat="1" ht="13.5">
      <c r="B993" s="177"/>
      <c r="D993" s="187" t="s">
        <v>299</v>
      </c>
      <c r="E993" s="196" t="s">
        <v>3</v>
      </c>
      <c r="F993" s="197" t="s">
        <v>1449</v>
      </c>
      <c r="H993" s="198">
        <v>54</v>
      </c>
      <c r="I993" s="182"/>
      <c r="L993" s="177"/>
      <c r="M993" s="183"/>
      <c r="N993" s="184"/>
      <c r="O993" s="184"/>
      <c r="P993" s="184"/>
      <c r="Q993" s="184"/>
      <c r="R993" s="184"/>
      <c r="S993" s="184"/>
      <c r="T993" s="185"/>
      <c r="AT993" s="179" t="s">
        <v>299</v>
      </c>
      <c r="AU993" s="179" t="s">
        <v>79</v>
      </c>
      <c r="AV993" s="11" t="s">
        <v>79</v>
      </c>
      <c r="AW993" s="11" t="s">
        <v>36</v>
      </c>
      <c r="AX993" s="11" t="s">
        <v>9</v>
      </c>
      <c r="AY993" s="179" t="s">
        <v>291</v>
      </c>
    </row>
    <row r="994" spans="2:65" s="1" customFormat="1" ht="22.5" customHeight="1">
      <c r="B994" s="164"/>
      <c r="C994" s="165" t="s">
        <v>1450</v>
      </c>
      <c r="D994" s="165" t="s">
        <v>293</v>
      </c>
      <c r="E994" s="166" t="s">
        <v>1451</v>
      </c>
      <c r="F994" s="167" t="s">
        <v>1452</v>
      </c>
      <c r="G994" s="168" t="s">
        <v>338</v>
      </c>
      <c r="H994" s="169">
        <v>43.8</v>
      </c>
      <c r="I994" s="170"/>
      <c r="J994" s="171">
        <f>ROUND(I994*H994,0)</f>
        <v>0</v>
      </c>
      <c r="K994" s="167" t="s">
        <v>297</v>
      </c>
      <c r="L994" s="34"/>
      <c r="M994" s="172" t="s">
        <v>3</v>
      </c>
      <c r="N994" s="173" t="s">
        <v>43</v>
      </c>
      <c r="O994" s="35"/>
      <c r="P994" s="174">
        <f>O994*H994</f>
        <v>0</v>
      </c>
      <c r="Q994" s="174">
        <v>0</v>
      </c>
      <c r="R994" s="174">
        <f>Q994*H994</f>
        <v>0</v>
      </c>
      <c r="S994" s="174">
        <v>0.00167</v>
      </c>
      <c r="T994" s="175">
        <f>S994*H994</f>
        <v>0.073146</v>
      </c>
      <c r="AR994" s="17" t="s">
        <v>369</v>
      </c>
      <c r="AT994" s="17" t="s">
        <v>293</v>
      </c>
      <c r="AU994" s="17" t="s">
        <v>79</v>
      </c>
      <c r="AY994" s="17" t="s">
        <v>291</v>
      </c>
      <c r="BE994" s="176">
        <f>IF(N994="základní",J994,0)</f>
        <v>0</v>
      </c>
      <c r="BF994" s="176">
        <f>IF(N994="snížená",J994,0)</f>
        <v>0</v>
      </c>
      <c r="BG994" s="176">
        <f>IF(N994="zákl. přenesená",J994,0)</f>
        <v>0</v>
      </c>
      <c r="BH994" s="176">
        <f>IF(N994="sníž. přenesená",J994,0)</f>
        <v>0</v>
      </c>
      <c r="BI994" s="176">
        <f>IF(N994="nulová",J994,0)</f>
        <v>0</v>
      </c>
      <c r="BJ994" s="17" t="s">
        <v>9</v>
      </c>
      <c r="BK994" s="176">
        <f>ROUND(I994*H994,0)</f>
        <v>0</v>
      </c>
      <c r="BL994" s="17" t="s">
        <v>369</v>
      </c>
      <c r="BM994" s="17" t="s">
        <v>1453</v>
      </c>
    </row>
    <row r="995" spans="2:51" s="11" customFormat="1" ht="13.5">
      <c r="B995" s="177"/>
      <c r="D995" s="178" t="s">
        <v>299</v>
      </c>
      <c r="E995" s="179" t="s">
        <v>3</v>
      </c>
      <c r="F995" s="180" t="s">
        <v>1454</v>
      </c>
      <c r="H995" s="181">
        <v>2.2</v>
      </c>
      <c r="I995" s="182"/>
      <c r="L995" s="177"/>
      <c r="M995" s="183"/>
      <c r="N995" s="184"/>
      <c r="O995" s="184"/>
      <c r="P995" s="184"/>
      <c r="Q995" s="184"/>
      <c r="R995" s="184"/>
      <c r="S995" s="184"/>
      <c r="T995" s="185"/>
      <c r="AT995" s="179" t="s">
        <v>299</v>
      </c>
      <c r="AU995" s="179" t="s">
        <v>79</v>
      </c>
      <c r="AV995" s="11" t="s">
        <v>79</v>
      </c>
      <c r="AW995" s="11" t="s">
        <v>36</v>
      </c>
      <c r="AX995" s="11" t="s">
        <v>72</v>
      </c>
      <c r="AY995" s="179" t="s">
        <v>291</v>
      </c>
    </row>
    <row r="996" spans="2:51" s="11" customFormat="1" ht="13.5">
      <c r="B996" s="177"/>
      <c r="D996" s="178" t="s">
        <v>299</v>
      </c>
      <c r="E996" s="179" t="s">
        <v>3</v>
      </c>
      <c r="F996" s="180" t="s">
        <v>725</v>
      </c>
      <c r="H996" s="181">
        <v>4.8</v>
      </c>
      <c r="I996" s="182"/>
      <c r="L996" s="177"/>
      <c r="M996" s="183"/>
      <c r="N996" s="184"/>
      <c r="O996" s="184"/>
      <c r="P996" s="184"/>
      <c r="Q996" s="184"/>
      <c r="R996" s="184"/>
      <c r="S996" s="184"/>
      <c r="T996" s="185"/>
      <c r="AT996" s="179" t="s">
        <v>299</v>
      </c>
      <c r="AU996" s="179" t="s">
        <v>79</v>
      </c>
      <c r="AV996" s="11" t="s">
        <v>79</v>
      </c>
      <c r="AW996" s="11" t="s">
        <v>36</v>
      </c>
      <c r="AX996" s="11" t="s">
        <v>72</v>
      </c>
      <c r="AY996" s="179" t="s">
        <v>291</v>
      </c>
    </row>
    <row r="997" spans="2:51" s="11" customFormat="1" ht="13.5">
      <c r="B997" s="177"/>
      <c r="D997" s="178" t="s">
        <v>299</v>
      </c>
      <c r="E997" s="179" t="s">
        <v>3</v>
      </c>
      <c r="F997" s="180" t="s">
        <v>1455</v>
      </c>
      <c r="H997" s="181">
        <v>5</v>
      </c>
      <c r="I997" s="182"/>
      <c r="L997" s="177"/>
      <c r="M997" s="183"/>
      <c r="N997" s="184"/>
      <c r="O997" s="184"/>
      <c r="P997" s="184"/>
      <c r="Q997" s="184"/>
      <c r="R997" s="184"/>
      <c r="S997" s="184"/>
      <c r="T997" s="185"/>
      <c r="AT997" s="179" t="s">
        <v>299</v>
      </c>
      <c r="AU997" s="179" t="s">
        <v>79</v>
      </c>
      <c r="AV997" s="11" t="s">
        <v>79</v>
      </c>
      <c r="AW997" s="11" t="s">
        <v>36</v>
      </c>
      <c r="AX997" s="11" t="s">
        <v>72</v>
      </c>
      <c r="AY997" s="179" t="s">
        <v>291</v>
      </c>
    </row>
    <row r="998" spans="2:51" s="11" customFormat="1" ht="13.5">
      <c r="B998" s="177"/>
      <c r="D998" s="178" t="s">
        <v>299</v>
      </c>
      <c r="E998" s="179" t="s">
        <v>3</v>
      </c>
      <c r="F998" s="180" t="s">
        <v>1456</v>
      </c>
      <c r="H998" s="181">
        <v>0.85</v>
      </c>
      <c r="I998" s="182"/>
      <c r="L998" s="177"/>
      <c r="M998" s="183"/>
      <c r="N998" s="184"/>
      <c r="O998" s="184"/>
      <c r="P998" s="184"/>
      <c r="Q998" s="184"/>
      <c r="R998" s="184"/>
      <c r="S998" s="184"/>
      <c r="T998" s="185"/>
      <c r="AT998" s="179" t="s">
        <v>299</v>
      </c>
      <c r="AU998" s="179" t="s">
        <v>79</v>
      </c>
      <c r="AV998" s="11" t="s">
        <v>79</v>
      </c>
      <c r="AW998" s="11" t="s">
        <v>36</v>
      </c>
      <c r="AX998" s="11" t="s">
        <v>72</v>
      </c>
      <c r="AY998" s="179" t="s">
        <v>291</v>
      </c>
    </row>
    <row r="999" spans="2:51" s="11" customFormat="1" ht="13.5">
      <c r="B999" s="177"/>
      <c r="D999" s="178" t="s">
        <v>299</v>
      </c>
      <c r="E999" s="179" t="s">
        <v>3</v>
      </c>
      <c r="F999" s="180" t="s">
        <v>1457</v>
      </c>
      <c r="H999" s="181">
        <v>18.45</v>
      </c>
      <c r="I999" s="182"/>
      <c r="L999" s="177"/>
      <c r="M999" s="183"/>
      <c r="N999" s="184"/>
      <c r="O999" s="184"/>
      <c r="P999" s="184"/>
      <c r="Q999" s="184"/>
      <c r="R999" s="184"/>
      <c r="S999" s="184"/>
      <c r="T999" s="185"/>
      <c r="AT999" s="179" t="s">
        <v>299</v>
      </c>
      <c r="AU999" s="179" t="s">
        <v>79</v>
      </c>
      <c r="AV999" s="11" t="s">
        <v>79</v>
      </c>
      <c r="AW999" s="11" t="s">
        <v>36</v>
      </c>
      <c r="AX999" s="11" t="s">
        <v>72</v>
      </c>
      <c r="AY999" s="179" t="s">
        <v>291</v>
      </c>
    </row>
    <row r="1000" spans="2:51" s="11" customFormat="1" ht="13.5">
      <c r="B1000" s="177"/>
      <c r="D1000" s="178" t="s">
        <v>299</v>
      </c>
      <c r="E1000" s="179" t="s">
        <v>3</v>
      </c>
      <c r="F1000" s="180" t="s">
        <v>1458</v>
      </c>
      <c r="H1000" s="181">
        <v>2.75</v>
      </c>
      <c r="I1000" s="182"/>
      <c r="L1000" s="177"/>
      <c r="M1000" s="183"/>
      <c r="N1000" s="184"/>
      <c r="O1000" s="184"/>
      <c r="P1000" s="184"/>
      <c r="Q1000" s="184"/>
      <c r="R1000" s="184"/>
      <c r="S1000" s="184"/>
      <c r="T1000" s="185"/>
      <c r="AT1000" s="179" t="s">
        <v>299</v>
      </c>
      <c r="AU1000" s="179" t="s">
        <v>79</v>
      </c>
      <c r="AV1000" s="11" t="s">
        <v>79</v>
      </c>
      <c r="AW1000" s="11" t="s">
        <v>36</v>
      </c>
      <c r="AX1000" s="11" t="s">
        <v>72</v>
      </c>
      <c r="AY1000" s="179" t="s">
        <v>291</v>
      </c>
    </row>
    <row r="1001" spans="2:51" s="11" customFormat="1" ht="13.5">
      <c r="B1001" s="177"/>
      <c r="D1001" s="178" t="s">
        <v>299</v>
      </c>
      <c r="E1001" s="179" t="s">
        <v>3</v>
      </c>
      <c r="F1001" s="180" t="s">
        <v>1459</v>
      </c>
      <c r="H1001" s="181">
        <v>1.05</v>
      </c>
      <c r="I1001" s="182"/>
      <c r="L1001" s="177"/>
      <c r="M1001" s="183"/>
      <c r="N1001" s="184"/>
      <c r="O1001" s="184"/>
      <c r="P1001" s="184"/>
      <c r="Q1001" s="184"/>
      <c r="R1001" s="184"/>
      <c r="S1001" s="184"/>
      <c r="T1001" s="185"/>
      <c r="AT1001" s="179" t="s">
        <v>299</v>
      </c>
      <c r="AU1001" s="179" t="s">
        <v>79</v>
      </c>
      <c r="AV1001" s="11" t="s">
        <v>79</v>
      </c>
      <c r="AW1001" s="11" t="s">
        <v>36</v>
      </c>
      <c r="AX1001" s="11" t="s">
        <v>72</v>
      </c>
      <c r="AY1001" s="179" t="s">
        <v>291</v>
      </c>
    </row>
    <row r="1002" spans="2:51" s="11" customFormat="1" ht="13.5">
      <c r="B1002" s="177"/>
      <c r="D1002" s="178" t="s">
        <v>299</v>
      </c>
      <c r="E1002" s="179" t="s">
        <v>3</v>
      </c>
      <c r="F1002" s="180" t="s">
        <v>1460</v>
      </c>
      <c r="H1002" s="181">
        <v>2.5</v>
      </c>
      <c r="I1002" s="182"/>
      <c r="L1002" s="177"/>
      <c r="M1002" s="183"/>
      <c r="N1002" s="184"/>
      <c r="O1002" s="184"/>
      <c r="P1002" s="184"/>
      <c r="Q1002" s="184"/>
      <c r="R1002" s="184"/>
      <c r="S1002" s="184"/>
      <c r="T1002" s="185"/>
      <c r="AT1002" s="179" t="s">
        <v>299</v>
      </c>
      <c r="AU1002" s="179" t="s">
        <v>79</v>
      </c>
      <c r="AV1002" s="11" t="s">
        <v>79</v>
      </c>
      <c r="AW1002" s="11" t="s">
        <v>36</v>
      </c>
      <c r="AX1002" s="11" t="s">
        <v>72</v>
      </c>
      <c r="AY1002" s="179" t="s">
        <v>291</v>
      </c>
    </row>
    <row r="1003" spans="2:51" s="11" customFormat="1" ht="13.5">
      <c r="B1003" s="177"/>
      <c r="D1003" s="178" t="s">
        <v>299</v>
      </c>
      <c r="E1003" s="179" t="s">
        <v>3</v>
      </c>
      <c r="F1003" s="180" t="s">
        <v>1461</v>
      </c>
      <c r="H1003" s="181">
        <v>2.05</v>
      </c>
      <c r="I1003" s="182"/>
      <c r="L1003" s="177"/>
      <c r="M1003" s="183"/>
      <c r="N1003" s="184"/>
      <c r="O1003" s="184"/>
      <c r="P1003" s="184"/>
      <c r="Q1003" s="184"/>
      <c r="R1003" s="184"/>
      <c r="S1003" s="184"/>
      <c r="T1003" s="185"/>
      <c r="AT1003" s="179" t="s">
        <v>299</v>
      </c>
      <c r="AU1003" s="179" t="s">
        <v>79</v>
      </c>
      <c r="AV1003" s="11" t="s">
        <v>79</v>
      </c>
      <c r="AW1003" s="11" t="s">
        <v>36</v>
      </c>
      <c r="AX1003" s="11" t="s">
        <v>72</v>
      </c>
      <c r="AY1003" s="179" t="s">
        <v>291</v>
      </c>
    </row>
    <row r="1004" spans="2:51" s="11" customFormat="1" ht="13.5">
      <c r="B1004" s="177"/>
      <c r="D1004" s="178" t="s">
        <v>299</v>
      </c>
      <c r="E1004" s="179" t="s">
        <v>3</v>
      </c>
      <c r="F1004" s="180" t="s">
        <v>1462</v>
      </c>
      <c r="H1004" s="181">
        <v>4.15</v>
      </c>
      <c r="I1004" s="182"/>
      <c r="L1004" s="177"/>
      <c r="M1004" s="183"/>
      <c r="N1004" s="184"/>
      <c r="O1004" s="184"/>
      <c r="P1004" s="184"/>
      <c r="Q1004" s="184"/>
      <c r="R1004" s="184"/>
      <c r="S1004" s="184"/>
      <c r="T1004" s="185"/>
      <c r="AT1004" s="179" t="s">
        <v>299</v>
      </c>
      <c r="AU1004" s="179" t="s">
        <v>79</v>
      </c>
      <c r="AV1004" s="11" t="s">
        <v>79</v>
      </c>
      <c r="AW1004" s="11" t="s">
        <v>36</v>
      </c>
      <c r="AX1004" s="11" t="s">
        <v>72</v>
      </c>
      <c r="AY1004" s="179" t="s">
        <v>291</v>
      </c>
    </row>
    <row r="1005" spans="2:51" s="12" customFormat="1" ht="13.5">
      <c r="B1005" s="186"/>
      <c r="D1005" s="187" t="s">
        <v>299</v>
      </c>
      <c r="E1005" s="188" t="s">
        <v>3</v>
      </c>
      <c r="F1005" s="189" t="s">
        <v>301</v>
      </c>
      <c r="H1005" s="190">
        <v>43.8</v>
      </c>
      <c r="I1005" s="191"/>
      <c r="L1005" s="186"/>
      <c r="M1005" s="192"/>
      <c r="N1005" s="193"/>
      <c r="O1005" s="193"/>
      <c r="P1005" s="193"/>
      <c r="Q1005" s="193"/>
      <c r="R1005" s="193"/>
      <c r="S1005" s="193"/>
      <c r="T1005" s="194"/>
      <c r="AT1005" s="195" t="s">
        <v>299</v>
      </c>
      <c r="AU1005" s="195" t="s">
        <v>79</v>
      </c>
      <c r="AV1005" s="12" t="s">
        <v>82</v>
      </c>
      <c r="AW1005" s="12" t="s">
        <v>36</v>
      </c>
      <c r="AX1005" s="12" t="s">
        <v>9</v>
      </c>
      <c r="AY1005" s="195" t="s">
        <v>291</v>
      </c>
    </row>
    <row r="1006" spans="2:65" s="1" customFormat="1" ht="22.5" customHeight="1">
      <c r="B1006" s="164"/>
      <c r="C1006" s="165" t="s">
        <v>1463</v>
      </c>
      <c r="D1006" s="165" t="s">
        <v>293</v>
      </c>
      <c r="E1006" s="166" t="s">
        <v>1464</v>
      </c>
      <c r="F1006" s="167" t="s">
        <v>1465</v>
      </c>
      <c r="G1006" s="168" t="s">
        <v>338</v>
      </c>
      <c r="H1006" s="169">
        <v>60.5</v>
      </c>
      <c r="I1006" s="170"/>
      <c r="J1006" s="171">
        <f>ROUND(I1006*H1006,0)</f>
        <v>0</v>
      </c>
      <c r="K1006" s="167" t="s">
        <v>297</v>
      </c>
      <c r="L1006" s="34"/>
      <c r="M1006" s="172" t="s">
        <v>3</v>
      </c>
      <c r="N1006" s="173" t="s">
        <v>43</v>
      </c>
      <c r="O1006" s="35"/>
      <c r="P1006" s="174">
        <f>O1006*H1006</f>
        <v>0</v>
      </c>
      <c r="Q1006" s="174">
        <v>0</v>
      </c>
      <c r="R1006" s="174">
        <f>Q1006*H1006</f>
        <v>0</v>
      </c>
      <c r="S1006" s="174">
        <v>0.00605</v>
      </c>
      <c r="T1006" s="175">
        <f>S1006*H1006</f>
        <v>0.366025</v>
      </c>
      <c r="AR1006" s="17" t="s">
        <v>369</v>
      </c>
      <c r="AT1006" s="17" t="s">
        <v>293</v>
      </c>
      <c r="AU1006" s="17" t="s">
        <v>79</v>
      </c>
      <c r="AY1006" s="17" t="s">
        <v>291</v>
      </c>
      <c r="BE1006" s="176">
        <f>IF(N1006="základní",J1006,0)</f>
        <v>0</v>
      </c>
      <c r="BF1006" s="176">
        <f>IF(N1006="snížená",J1006,0)</f>
        <v>0</v>
      </c>
      <c r="BG1006" s="176">
        <f>IF(N1006="zákl. přenesená",J1006,0)</f>
        <v>0</v>
      </c>
      <c r="BH1006" s="176">
        <f>IF(N1006="sníž. přenesená",J1006,0)</f>
        <v>0</v>
      </c>
      <c r="BI1006" s="176">
        <f>IF(N1006="nulová",J1006,0)</f>
        <v>0</v>
      </c>
      <c r="BJ1006" s="17" t="s">
        <v>9</v>
      </c>
      <c r="BK1006" s="176">
        <f>ROUND(I1006*H1006,0)</f>
        <v>0</v>
      </c>
      <c r="BL1006" s="17" t="s">
        <v>369</v>
      </c>
      <c r="BM1006" s="17" t="s">
        <v>1466</v>
      </c>
    </row>
    <row r="1007" spans="2:51" s="11" customFormat="1" ht="13.5">
      <c r="B1007" s="177"/>
      <c r="D1007" s="187" t="s">
        <v>299</v>
      </c>
      <c r="E1007" s="196" t="s">
        <v>3</v>
      </c>
      <c r="F1007" s="197" t="s">
        <v>1467</v>
      </c>
      <c r="H1007" s="198">
        <v>60.5</v>
      </c>
      <c r="I1007" s="182"/>
      <c r="L1007" s="177"/>
      <c r="M1007" s="183"/>
      <c r="N1007" s="184"/>
      <c r="O1007" s="184"/>
      <c r="P1007" s="184"/>
      <c r="Q1007" s="184"/>
      <c r="R1007" s="184"/>
      <c r="S1007" s="184"/>
      <c r="T1007" s="185"/>
      <c r="AT1007" s="179" t="s">
        <v>299</v>
      </c>
      <c r="AU1007" s="179" t="s">
        <v>79</v>
      </c>
      <c r="AV1007" s="11" t="s">
        <v>79</v>
      </c>
      <c r="AW1007" s="11" t="s">
        <v>36</v>
      </c>
      <c r="AX1007" s="11" t="s">
        <v>9</v>
      </c>
      <c r="AY1007" s="179" t="s">
        <v>291</v>
      </c>
    </row>
    <row r="1008" spans="2:65" s="1" customFormat="1" ht="22.5" customHeight="1">
      <c r="B1008" s="164"/>
      <c r="C1008" s="165" t="s">
        <v>1468</v>
      </c>
      <c r="D1008" s="165" t="s">
        <v>293</v>
      </c>
      <c r="E1008" s="166" t="s">
        <v>1469</v>
      </c>
      <c r="F1008" s="167" t="s">
        <v>1470</v>
      </c>
      <c r="G1008" s="168" t="s">
        <v>338</v>
      </c>
      <c r="H1008" s="169">
        <v>40</v>
      </c>
      <c r="I1008" s="170"/>
      <c r="J1008" s="171">
        <f>ROUND(I1008*H1008,0)</f>
        <v>0</v>
      </c>
      <c r="K1008" s="167" t="s">
        <v>297</v>
      </c>
      <c r="L1008" s="34"/>
      <c r="M1008" s="172" t="s">
        <v>3</v>
      </c>
      <c r="N1008" s="173" t="s">
        <v>43</v>
      </c>
      <c r="O1008" s="35"/>
      <c r="P1008" s="174">
        <f>O1008*H1008</f>
        <v>0</v>
      </c>
      <c r="Q1008" s="174">
        <v>0</v>
      </c>
      <c r="R1008" s="174">
        <f>Q1008*H1008</f>
        <v>0</v>
      </c>
      <c r="S1008" s="174">
        <v>0.00394</v>
      </c>
      <c r="T1008" s="175">
        <f>S1008*H1008</f>
        <v>0.1576</v>
      </c>
      <c r="AR1008" s="17" t="s">
        <v>369</v>
      </c>
      <c r="AT1008" s="17" t="s">
        <v>293</v>
      </c>
      <c r="AU1008" s="17" t="s">
        <v>79</v>
      </c>
      <c r="AY1008" s="17" t="s">
        <v>291</v>
      </c>
      <c r="BE1008" s="176">
        <f>IF(N1008="základní",J1008,0)</f>
        <v>0</v>
      </c>
      <c r="BF1008" s="176">
        <f>IF(N1008="snížená",J1008,0)</f>
        <v>0</v>
      </c>
      <c r="BG1008" s="176">
        <f>IF(N1008="zákl. přenesená",J1008,0)</f>
        <v>0</v>
      </c>
      <c r="BH1008" s="176">
        <f>IF(N1008="sníž. přenesená",J1008,0)</f>
        <v>0</v>
      </c>
      <c r="BI1008" s="176">
        <f>IF(N1008="nulová",J1008,0)</f>
        <v>0</v>
      </c>
      <c r="BJ1008" s="17" t="s">
        <v>9</v>
      </c>
      <c r="BK1008" s="176">
        <f>ROUND(I1008*H1008,0)</f>
        <v>0</v>
      </c>
      <c r="BL1008" s="17" t="s">
        <v>369</v>
      </c>
      <c r="BM1008" s="17" t="s">
        <v>1471</v>
      </c>
    </row>
    <row r="1009" spans="2:51" s="11" customFormat="1" ht="13.5">
      <c r="B1009" s="177"/>
      <c r="D1009" s="187" t="s">
        <v>299</v>
      </c>
      <c r="E1009" s="196" t="s">
        <v>3</v>
      </c>
      <c r="F1009" s="197" t="s">
        <v>1472</v>
      </c>
      <c r="H1009" s="198">
        <v>40</v>
      </c>
      <c r="I1009" s="182"/>
      <c r="L1009" s="177"/>
      <c r="M1009" s="183"/>
      <c r="N1009" s="184"/>
      <c r="O1009" s="184"/>
      <c r="P1009" s="184"/>
      <c r="Q1009" s="184"/>
      <c r="R1009" s="184"/>
      <c r="S1009" s="184"/>
      <c r="T1009" s="185"/>
      <c r="AT1009" s="179" t="s">
        <v>299</v>
      </c>
      <c r="AU1009" s="179" t="s">
        <v>79</v>
      </c>
      <c r="AV1009" s="11" t="s">
        <v>79</v>
      </c>
      <c r="AW1009" s="11" t="s">
        <v>36</v>
      </c>
      <c r="AX1009" s="11" t="s">
        <v>9</v>
      </c>
      <c r="AY1009" s="179" t="s">
        <v>291</v>
      </c>
    </row>
    <row r="1010" spans="2:65" s="1" customFormat="1" ht="22.5" customHeight="1">
      <c r="B1010" s="164"/>
      <c r="C1010" s="165" t="s">
        <v>1473</v>
      </c>
      <c r="D1010" s="165" t="s">
        <v>293</v>
      </c>
      <c r="E1010" s="166" t="s">
        <v>1474</v>
      </c>
      <c r="F1010" s="167" t="s">
        <v>1475</v>
      </c>
      <c r="G1010" s="168" t="s">
        <v>338</v>
      </c>
      <c r="H1010" s="169">
        <v>60.5</v>
      </c>
      <c r="I1010" s="170"/>
      <c r="J1010" s="171">
        <f>ROUND(I1010*H1010,0)</f>
        <v>0</v>
      </c>
      <c r="K1010" s="167" t="s">
        <v>297</v>
      </c>
      <c r="L1010" s="34"/>
      <c r="M1010" s="172" t="s">
        <v>3</v>
      </c>
      <c r="N1010" s="173" t="s">
        <v>43</v>
      </c>
      <c r="O1010" s="35"/>
      <c r="P1010" s="174">
        <f>O1010*H1010</f>
        <v>0</v>
      </c>
      <c r="Q1010" s="174">
        <v>0.000414</v>
      </c>
      <c r="R1010" s="174">
        <f>Q1010*H1010</f>
        <v>0.025047</v>
      </c>
      <c r="S1010" s="174">
        <v>0</v>
      </c>
      <c r="T1010" s="175">
        <f>S1010*H1010</f>
        <v>0</v>
      </c>
      <c r="AR1010" s="17" t="s">
        <v>369</v>
      </c>
      <c r="AT1010" s="17" t="s">
        <v>293</v>
      </c>
      <c r="AU1010" s="17" t="s">
        <v>79</v>
      </c>
      <c r="AY1010" s="17" t="s">
        <v>291</v>
      </c>
      <c r="BE1010" s="176">
        <f>IF(N1010="základní",J1010,0)</f>
        <v>0</v>
      </c>
      <c r="BF1010" s="176">
        <f>IF(N1010="snížená",J1010,0)</f>
        <v>0</v>
      </c>
      <c r="BG1010" s="176">
        <f>IF(N1010="zákl. přenesená",J1010,0)</f>
        <v>0</v>
      </c>
      <c r="BH1010" s="176">
        <f>IF(N1010="sníž. přenesená",J1010,0)</f>
        <v>0</v>
      </c>
      <c r="BI1010" s="176">
        <f>IF(N1010="nulová",J1010,0)</f>
        <v>0</v>
      </c>
      <c r="BJ1010" s="17" t="s">
        <v>9</v>
      </c>
      <c r="BK1010" s="176">
        <f>ROUND(I1010*H1010,0)</f>
        <v>0</v>
      </c>
      <c r="BL1010" s="17" t="s">
        <v>369</v>
      </c>
      <c r="BM1010" s="17" t="s">
        <v>1476</v>
      </c>
    </row>
    <row r="1011" spans="2:51" s="11" customFormat="1" ht="13.5">
      <c r="B1011" s="177"/>
      <c r="D1011" s="187" t="s">
        <v>299</v>
      </c>
      <c r="E1011" s="196" t="s">
        <v>3</v>
      </c>
      <c r="F1011" s="197" t="s">
        <v>1467</v>
      </c>
      <c r="H1011" s="198">
        <v>60.5</v>
      </c>
      <c r="I1011" s="182"/>
      <c r="L1011" s="177"/>
      <c r="M1011" s="183"/>
      <c r="N1011" s="184"/>
      <c r="O1011" s="184"/>
      <c r="P1011" s="184"/>
      <c r="Q1011" s="184"/>
      <c r="R1011" s="184"/>
      <c r="S1011" s="184"/>
      <c r="T1011" s="185"/>
      <c r="AT1011" s="179" t="s">
        <v>299</v>
      </c>
      <c r="AU1011" s="179" t="s">
        <v>79</v>
      </c>
      <c r="AV1011" s="11" t="s">
        <v>79</v>
      </c>
      <c r="AW1011" s="11" t="s">
        <v>36</v>
      </c>
      <c r="AX1011" s="11" t="s">
        <v>9</v>
      </c>
      <c r="AY1011" s="179" t="s">
        <v>291</v>
      </c>
    </row>
    <row r="1012" spans="2:65" s="1" customFormat="1" ht="22.5" customHeight="1">
      <c r="B1012" s="164"/>
      <c r="C1012" s="165" t="s">
        <v>1477</v>
      </c>
      <c r="D1012" s="165" t="s">
        <v>293</v>
      </c>
      <c r="E1012" s="166" t="s">
        <v>1478</v>
      </c>
      <c r="F1012" s="167" t="s">
        <v>1479</v>
      </c>
      <c r="G1012" s="168" t="s">
        <v>412</v>
      </c>
      <c r="H1012" s="169">
        <v>277.451</v>
      </c>
      <c r="I1012" s="170"/>
      <c r="J1012" s="171">
        <f>ROUND(I1012*H1012,0)</f>
        <v>0</v>
      </c>
      <c r="K1012" s="167" t="s">
        <v>297</v>
      </c>
      <c r="L1012" s="34"/>
      <c r="M1012" s="172" t="s">
        <v>3</v>
      </c>
      <c r="N1012" s="173" t="s">
        <v>43</v>
      </c>
      <c r="O1012" s="35"/>
      <c r="P1012" s="174">
        <f>O1012*H1012</f>
        <v>0</v>
      </c>
      <c r="Q1012" s="174">
        <v>0.00276</v>
      </c>
      <c r="R1012" s="174">
        <f>Q1012*H1012</f>
        <v>0.76576476</v>
      </c>
      <c r="S1012" s="174">
        <v>0</v>
      </c>
      <c r="T1012" s="175">
        <f>S1012*H1012</f>
        <v>0</v>
      </c>
      <c r="AR1012" s="17" t="s">
        <v>369</v>
      </c>
      <c r="AT1012" s="17" t="s">
        <v>293</v>
      </c>
      <c r="AU1012" s="17" t="s">
        <v>79</v>
      </c>
      <c r="AY1012" s="17" t="s">
        <v>291</v>
      </c>
      <c r="BE1012" s="176">
        <f>IF(N1012="základní",J1012,0)</f>
        <v>0</v>
      </c>
      <c r="BF1012" s="176">
        <f>IF(N1012="snížená",J1012,0)</f>
        <v>0</v>
      </c>
      <c r="BG1012" s="176">
        <f>IF(N1012="zákl. přenesená",J1012,0)</f>
        <v>0</v>
      </c>
      <c r="BH1012" s="176">
        <f>IF(N1012="sníž. přenesená",J1012,0)</f>
        <v>0</v>
      </c>
      <c r="BI1012" s="176">
        <f>IF(N1012="nulová",J1012,0)</f>
        <v>0</v>
      </c>
      <c r="BJ1012" s="17" t="s">
        <v>9</v>
      </c>
      <c r="BK1012" s="176">
        <f>ROUND(I1012*H1012,0)</f>
        <v>0</v>
      </c>
      <c r="BL1012" s="17" t="s">
        <v>369</v>
      </c>
      <c r="BM1012" s="17" t="s">
        <v>1480</v>
      </c>
    </row>
    <row r="1013" spans="2:51" s="11" customFormat="1" ht="13.5">
      <c r="B1013" s="177"/>
      <c r="D1013" s="187" t="s">
        <v>299</v>
      </c>
      <c r="E1013" s="196" t="s">
        <v>3</v>
      </c>
      <c r="F1013" s="197" t="s">
        <v>172</v>
      </c>
      <c r="H1013" s="198">
        <v>277.451</v>
      </c>
      <c r="I1013" s="182"/>
      <c r="L1013" s="177"/>
      <c r="M1013" s="183"/>
      <c r="N1013" s="184"/>
      <c r="O1013" s="184"/>
      <c r="P1013" s="184"/>
      <c r="Q1013" s="184"/>
      <c r="R1013" s="184"/>
      <c r="S1013" s="184"/>
      <c r="T1013" s="185"/>
      <c r="AT1013" s="179" t="s">
        <v>299</v>
      </c>
      <c r="AU1013" s="179" t="s">
        <v>79</v>
      </c>
      <c r="AV1013" s="11" t="s">
        <v>79</v>
      </c>
      <c r="AW1013" s="11" t="s">
        <v>36</v>
      </c>
      <c r="AX1013" s="11" t="s">
        <v>9</v>
      </c>
      <c r="AY1013" s="179" t="s">
        <v>291</v>
      </c>
    </row>
    <row r="1014" spans="2:65" s="1" customFormat="1" ht="22.5" customHeight="1">
      <c r="B1014" s="164"/>
      <c r="C1014" s="165" t="s">
        <v>1481</v>
      </c>
      <c r="D1014" s="165" t="s">
        <v>293</v>
      </c>
      <c r="E1014" s="166" t="s">
        <v>1482</v>
      </c>
      <c r="F1014" s="167" t="s">
        <v>1483</v>
      </c>
      <c r="G1014" s="168" t="s">
        <v>412</v>
      </c>
      <c r="H1014" s="169">
        <v>18.817</v>
      </c>
      <c r="I1014" s="170"/>
      <c r="J1014" s="171">
        <f>ROUND(I1014*H1014,0)</f>
        <v>0</v>
      </c>
      <c r="K1014" s="167" t="s">
        <v>3</v>
      </c>
      <c r="L1014" s="34"/>
      <c r="M1014" s="172" t="s">
        <v>3</v>
      </c>
      <c r="N1014" s="173" t="s">
        <v>43</v>
      </c>
      <c r="O1014" s="35"/>
      <c r="P1014" s="174">
        <f>O1014*H1014</f>
        <v>0</v>
      </c>
      <c r="Q1014" s="174">
        <v>0.002358</v>
      </c>
      <c r="R1014" s="174">
        <f>Q1014*H1014</f>
        <v>0.044370486</v>
      </c>
      <c r="S1014" s="174">
        <v>0</v>
      </c>
      <c r="T1014" s="175">
        <f>S1014*H1014</f>
        <v>0</v>
      </c>
      <c r="AR1014" s="17" t="s">
        <v>369</v>
      </c>
      <c r="AT1014" s="17" t="s">
        <v>293</v>
      </c>
      <c r="AU1014" s="17" t="s">
        <v>79</v>
      </c>
      <c r="AY1014" s="17" t="s">
        <v>291</v>
      </c>
      <c r="BE1014" s="176">
        <f>IF(N1014="základní",J1014,0)</f>
        <v>0</v>
      </c>
      <c r="BF1014" s="176">
        <f>IF(N1014="snížená",J1014,0)</f>
        <v>0</v>
      </c>
      <c r="BG1014" s="176">
        <f>IF(N1014="zákl. přenesená",J1014,0)</f>
        <v>0</v>
      </c>
      <c r="BH1014" s="176">
        <f>IF(N1014="sníž. přenesená",J1014,0)</f>
        <v>0</v>
      </c>
      <c r="BI1014" s="176">
        <f>IF(N1014="nulová",J1014,0)</f>
        <v>0</v>
      </c>
      <c r="BJ1014" s="17" t="s">
        <v>9</v>
      </c>
      <c r="BK1014" s="176">
        <f>ROUND(I1014*H1014,0)</f>
        <v>0</v>
      </c>
      <c r="BL1014" s="17" t="s">
        <v>369</v>
      </c>
      <c r="BM1014" s="17" t="s">
        <v>1484</v>
      </c>
    </row>
    <row r="1015" spans="2:51" s="11" customFormat="1" ht="13.5">
      <c r="B1015" s="177"/>
      <c r="D1015" s="178" t="s">
        <v>299</v>
      </c>
      <c r="E1015" s="179" t="s">
        <v>3</v>
      </c>
      <c r="F1015" s="180" t="s">
        <v>1485</v>
      </c>
      <c r="H1015" s="181">
        <v>10.2</v>
      </c>
      <c r="I1015" s="182"/>
      <c r="L1015" s="177"/>
      <c r="M1015" s="183"/>
      <c r="N1015" s="184"/>
      <c r="O1015" s="184"/>
      <c r="P1015" s="184"/>
      <c r="Q1015" s="184"/>
      <c r="R1015" s="184"/>
      <c r="S1015" s="184"/>
      <c r="T1015" s="185"/>
      <c r="AT1015" s="179" t="s">
        <v>299</v>
      </c>
      <c r="AU1015" s="179" t="s">
        <v>79</v>
      </c>
      <c r="AV1015" s="11" t="s">
        <v>79</v>
      </c>
      <c r="AW1015" s="11" t="s">
        <v>36</v>
      </c>
      <c r="AX1015" s="11" t="s">
        <v>72</v>
      </c>
      <c r="AY1015" s="179" t="s">
        <v>291</v>
      </c>
    </row>
    <row r="1016" spans="2:51" s="11" customFormat="1" ht="13.5">
      <c r="B1016" s="177"/>
      <c r="D1016" s="178" t="s">
        <v>299</v>
      </c>
      <c r="E1016" s="179" t="s">
        <v>3</v>
      </c>
      <c r="F1016" s="180" t="s">
        <v>1486</v>
      </c>
      <c r="H1016" s="181">
        <v>2.03</v>
      </c>
      <c r="I1016" s="182"/>
      <c r="L1016" s="177"/>
      <c r="M1016" s="183"/>
      <c r="N1016" s="184"/>
      <c r="O1016" s="184"/>
      <c r="P1016" s="184"/>
      <c r="Q1016" s="184"/>
      <c r="R1016" s="184"/>
      <c r="S1016" s="184"/>
      <c r="T1016" s="185"/>
      <c r="AT1016" s="179" t="s">
        <v>299</v>
      </c>
      <c r="AU1016" s="179" t="s">
        <v>79</v>
      </c>
      <c r="AV1016" s="11" t="s">
        <v>79</v>
      </c>
      <c r="AW1016" s="11" t="s">
        <v>36</v>
      </c>
      <c r="AX1016" s="11" t="s">
        <v>72</v>
      </c>
      <c r="AY1016" s="179" t="s">
        <v>291</v>
      </c>
    </row>
    <row r="1017" spans="2:51" s="11" customFormat="1" ht="13.5">
      <c r="B1017" s="177"/>
      <c r="D1017" s="178" t="s">
        <v>299</v>
      </c>
      <c r="E1017" s="179" t="s">
        <v>3</v>
      </c>
      <c r="F1017" s="180" t="s">
        <v>1487</v>
      </c>
      <c r="H1017" s="181">
        <v>6.587</v>
      </c>
      <c r="I1017" s="182"/>
      <c r="L1017" s="177"/>
      <c r="M1017" s="183"/>
      <c r="N1017" s="184"/>
      <c r="O1017" s="184"/>
      <c r="P1017" s="184"/>
      <c r="Q1017" s="184"/>
      <c r="R1017" s="184"/>
      <c r="S1017" s="184"/>
      <c r="T1017" s="185"/>
      <c r="AT1017" s="179" t="s">
        <v>299</v>
      </c>
      <c r="AU1017" s="179" t="s">
        <v>79</v>
      </c>
      <c r="AV1017" s="11" t="s">
        <v>79</v>
      </c>
      <c r="AW1017" s="11" t="s">
        <v>36</v>
      </c>
      <c r="AX1017" s="11" t="s">
        <v>72</v>
      </c>
      <c r="AY1017" s="179" t="s">
        <v>291</v>
      </c>
    </row>
    <row r="1018" spans="2:51" s="12" customFormat="1" ht="13.5">
      <c r="B1018" s="186"/>
      <c r="D1018" s="187" t="s">
        <v>299</v>
      </c>
      <c r="E1018" s="188" t="s">
        <v>3</v>
      </c>
      <c r="F1018" s="189" t="s">
        <v>301</v>
      </c>
      <c r="H1018" s="190">
        <v>18.817</v>
      </c>
      <c r="I1018" s="191"/>
      <c r="L1018" s="186"/>
      <c r="M1018" s="192"/>
      <c r="N1018" s="193"/>
      <c r="O1018" s="193"/>
      <c r="P1018" s="193"/>
      <c r="Q1018" s="193"/>
      <c r="R1018" s="193"/>
      <c r="S1018" s="193"/>
      <c r="T1018" s="194"/>
      <c r="AT1018" s="195" t="s">
        <v>299</v>
      </c>
      <c r="AU1018" s="195" t="s">
        <v>79</v>
      </c>
      <c r="AV1018" s="12" t="s">
        <v>82</v>
      </c>
      <c r="AW1018" s="12" t="s">
        <v>36</v>
      </c>
      <c r="AX1018" s="12" t="s">
        <v>9</v>
      </c>
      <c r="AY1018" s="195" t="s">
        <v>291</v>
      </c>
    </row>
    <row r="1019" spans="2:65" s="1" customFormat="1" ht="22.5" customHeight="1">
      <c r="B1019" s="164"/>
      <c r="C1019" s="165" t="s">
        <v>1488</v>
      </c>
      <c r="D1019" s="165" t="s">
        <v>293</v>
      </c>
      <c r="E1019" s="166" t="s">
        <v>1489</v>
      </c>
      <c r="F1019" s="167" t="s">
        <v>1490</v>
      </c>
      <c r="G1019" s="168" t="s">
        <v>338</v>
      </c>
      <c r="H1019" s="169">
        <v>5.55</v>
      </c>
      <c r="I1019" s="170"/>
      <c r="J1019" s="171">
        <f>ROUND(I1019*H1019,0)</f>
        <v>0</v>
      </c>
      <c r="K1019" s="167" t="s">
        <v>297</v>
      </c>
      <c r="L1019" s="34"/>
      <c r="M1019" s="172" t="s">
        <v>3</v>
      </c>
      <c r="N1019" s="173" t="s">
        <v>43</v>
      </c>
      <c r="O1019" s="35"/>
      <c r="P1019" s="174">
        <f>O1019*H1019</f>
        <v>0</v>
      </c>
      <c r="Q1019" s="174">
        <v>0.00187</v>
      </c>
      <c r="R1019" s="174">
        <f>Q1019*H1019</f>
        <v>0.010378499999999999</v>
      </c>
      <c r="S1019" s="174">
        <v>0</v>
      </c>
      <c r="T1019" s="175">
        <f>S1019*H1019</f>
        <v>0</v>
      </c>
      <c r="AR1019" s="17" t="s">
        <v>369</v>
      </c>
      <c r="AT1019" s="17" t="s">
        <v>293</v>
      </c>
      <c r="AU1019" s="17" t="s">
        <v>79</v>
      </c>
      <c r="AY1019" s="17" t="s">
        <v>291</v>
      </c>
      <c r="BE1019" s="176">
        <f>IF(N1019="základní",J1019,0)</f>
        <v>0</v>
      </c>
      <c r="BF1019" s="176">
        <f>IF(N1019="snížená",J1019,0)</f>
        <v>0</v>
      </c>
      <c r="BG1019" s="176">
        <f>IF(N1019="zákl. přenesená",J1019,0)</f>
        <v>0</v>
      </c>
      <c r="BH1019" s="176">
        <f>IF(N1019="sníž. přenesená",J1019,0)</f>
        <v>0</v>
      </c>
      <c r="BI1019" s="176">
        <f>IF(N1019="nulová",J1019,0)</f>
        <v>0</v>
      </c>
      <c r="BJ1019" s="17" t="s">
        <v>9</v>
      </c>
      <c r="BK1019" s="176">
        <f>ROUND(I1019*H1019,0)</f>
        <v>0</v>
      </c>
      <c r="BL1019" s="17" t="s">
        <v>369</v>
      </c>
      <c r="BM1019" s="17" t="s">
        <v>1491</v>
      </c>
    </row>
    <row r="1020" spans="2:51" s="11" customFormat="1" ht="13.5">
      <c r="B1020" s="177"/>
      <c r="D1020" s="187" t="s">
        <v>299</v>
      </c>
      <c r="E1020" s="196" t="s">
        <v>3</v>
      </c>
      <c r="F1020" s="197" t="s">
        <v>1492</v>
      </c>
      <c r="H1020" s="198">
        <v>5.55</v>
      </c>
      <c r="I1020" s="182"/>
      <c r="L1020" s="177"/>
      <c r="M1020" s="183"/>
      <c r="N1020" s="184"/>
      <c r="O1020" s="184"/>
      <c r="P1020" s="184"/>
      <c r="Q1020" s="184"/>
      <c r="R1020" s="184"/>
      <c r="S1020" s="184"/>
      <c r="T1020" s="185"/>
      <c r="AT1020" s="179" t="s">
        <v>299</v>
      </c>
      <c r="AU1020" s="179" t="s">
        <v>79</v>
      </c>
      <c r="AV1020" s="11" t="s">
        <v>79</v>
      </c>
      <c r="AW1020" s="11" t="s">
        <v>36</v>
      </c>
      <c r="AX1020" s="11" t="s">
        <v>9</v>
      </c>
      <c r="AY1020" s="179" t="s">
        <v>291</v>
      </c>
    </row>
    <row r="1021" spans="2:65" s="1" customFormat="1" ht="22.5" customHeight="1">
      <c r="B1021" s="164"/>
      <c r="C1021" s="165" t="s">
        <v>1493</v>
      </c>
      <c r="D1021" s="165" t="s">
        <v>293</v>
      </c>
      <c r="E1021" s="166" t="s">
        <v>1494</v>
      </c>
      <c r="F1021" s="167" t="s">
        <v>1495</v>
      </c>
      <c r="G1021" s="168" t="s">
        <v>338</v>
      </c>
      <c r="H1021" s="169">
        <v>39.6</v>
      </c>
      <c r="I1021" s="170"/>
      <c r="J1021" s="171">
        <f>ROUND(I1021*H1021,0)</f>
        <v>0</v>
      </c>
      <c r="K1021" s="167" t="s">
        <v>297</v>
      </c>
      <c r="L1021" s="34"/>
      <c r="M1021" s="172" t="s">
        <v>3</v>
      </c>
      <c r="N1021" s="173" t="s">
        <v>43</v>
      </c>
      <c r="O1021" s="35"/>
      <c r="P1021" s="174">
        <f>O1021*H1021</f>
        <v>0</v>
      </c>
      <c r="Q1021" s="174">
        <v>0.00187</v>
      </c>
      <c r="R1021" s="174">
        <f>Q1021*H1021</f>
        <v>0.07405199999999999</v>
      </c>
      <c r="S1021" s="174">
        <v>0</v>
      </c>
      <c r="T1021" s="175">
        <f>S1021*H1021</f>
        <v>0</v>
      </c>
      <c r="AR1021" s="17" t="s">
        <v>369</v>
      </c>
      <c r="AT1021" s="17" t="s">
        <v>293</v>
      </c>
      <c r="AU1021" s="17" t="s">
        <v>79</v>
      </c>
      <c r="AY1021" s="17" t="s">
        <v>291</v>
      </c>
      <c r="BE1021" s="176">
        <f>IF(N1021="základní",J1021,0)</f>
        <v>0</v>
      </c>
      <c r="BF1021" s="176">
        <f>IF(N1021="snížená",J1021,0)</f>
        <v>0</v>
      </c>
      <c r="BG1021" s="176">
        <f>IF(N1021="zákl. přenesená",J1021,0)</f>
        <v>0</v>
      </c>
      <c r="BH1021" s="176">
        <f>IF(N1021="sníž. přenesená",J1021,0)</f>
        <v>0</v>
      </c>
      <c r="BI1021" s="176">
        <f>IF(N1021="nulová",J1021,0)</f>
        <v>0</v>
      </c>
      <c r="BJ1021" s="17" t="s">
        <v>9</v>
      </c>
      <c r="BK1021" s="176">
        <f>ROUND(I1021*H1021,0)</f>
        <v>0</v>
      </c>
      <c r="BL1021" s="17" t="s">
        <v>369</v>
      </c>
      <c r="BM1021" s="17" t="s">
        <v>1496</v>
      </c>
    </row>
    <row r="1022" spans="2:51" s="11" customFormat="1" ht="13.5">
      <c r="B1022" s="177"/>
      <c r="D1022" s="187" t="s">
        <v>299</v>
      </c>
      <c r="E1022" s="196" t="s">
        <v>3</v>
      </c>
      <c r="F1022" s="197" t="s">
        <v>1497</v>
      </c>
      <c r="H1022" s="198">
        <v>39.6</v>
      </c>
      <c r="I1022" s="182"/>
      <c r="L1022" s="177"/>
      <c r="M1022" s="183"/>
      <c r="N1022" s="184"/>
      <c r="O1022" s="184"/>
      <c r="P1022" s="184"/>
      <c r="Q1022" s="184"/>
      <c r="R1022" s="184"/>
      <c r="S1022" s="184"/>
      <c r="T1022" s="185"/>
      <c r="AT1022" s="179" t="s">
        <v>299</v>
      </c>
      <c r="AU1022" s="179" t="s">
        <v>79</v>
      </c>
      <c r="AV1022" s="11" t="s">
        <v>79</v>
      </c>
      <c r="AW1022" s="11" t="s">
        <v>36</v>
      </c>
      <c r="AX1022" s="11" t="s">
        <v>9</v>
      </c>
      <c r="AY1022" s="179" t="s">
        <v>291</v>
      </c>
    </row>
    <row r="1023" spans="2:65" s="1" customFormat="1" ht="22.5" customHeight="1">
      <c r="B1023" s="164"/>
      <c r="C1023" s="165" t="s">
        <v>1498</v>
      </c>
      <c r="D1023" s="165" t="s">
        <v>293</v>
      </c>
      <c r="E1023" s="166" t="s">
        <v>1499</v>
      </c>
      <c r="F1023" s="167" t="s">
        <v>1500</v>
      </c>
      <c r="G1023" s="168" t="s">
        <v>338</v>
      </c>
      <c r="H1023" s="169">
        <v>3.4</v>
      </c>
      <c r="I1023" s="170"/>
      <c r="J1023" s="171">
        <f>ROUND(I1023*H1023,0)</f>
        <v>0</v>
      </c>
      <c r="K1023" s="167" t="s">
        <v>297</v>
      </c>
      <c r="L1023" s="34"/>
      <c r="M1023" s="172" t="s">
        <v>3</v>
      </c>
      <c r="N1023" s="173" t="s">
        <v>43</v>
      </c>
      <c r="O1023" s="35"/>
      <c r="P1023" s="174">
        <f>O1023*H1023</f>
        <v>0</v>
      </c>
      <c r="Q1023" s="174">
        <v>0.00057325</v>
      </c>
      <c r="R1023" s="174">
        <f>Q1023*H1023</f>
        <v>0.00194905</v>
      </c>
      <c r="S1023" s="174">
        <v>0</v>
      </c>
      <c r="T1023" s="175">
        <f>S1023*H1023</f>
        <v>0</v>
      </c>
      <c r="AR1023" s="17" t="s">
        <v>369</v>
      </c>
      <c r="AT1023" s="17" t="s">
        <v>293</v>
      </c>
      <c r="AU1023" s="17" t="s">
        <v>79</v>
      </c>
      <c r="AY1023" s="17" t="s">
        <v>291</v>
      </c>
      <c r="BE1023" s="176">
        <f>IF(N1023="základní",J1023,0)</f>
        <v>0</v>
      </c>
      <c r="BF1023" s="176">
        <f>IF(N1023="snížená",J1023,0)</f>
        <v>0</v>
      </c>
      <c r="BG1023" s="176">
        <f>IF(N1023="zákl. přenesená",J1023,0)</f>
        <v>0</v>
      </c>
      <c r="BH1023" s="176">
        <f>IF(N1023="sníž. přenesená",J1023,0)</f>
        <v>0</v>
      </c>
      <c r="BI1023" s="176">
        <f>IF(N1023="nulová",J1023,0)</f>
        <v>0</v>
      </c>
      <c r="BJ1023" s="17" t="s">
        <v>9</v>
      </c>
      <c r="BK1023" s="176">
        <f>ROUND(I1023*H1023,0)</f>
        <v>0</v>
      </c>
      <c r="BL1023" s="17" t="s">
        <v>369</v>
      </c>
      <c r="BM1023" s="17" t="s">
        <v>1501</v>
      </c>
    </row>
    <row r="1024" spans="2:51" s="11" customFormat="1" ht="13.5">
      <c r="B1024" s="177"/>
      <c r="D1024" s="178" t="s">
        <v>299</v>
      </c>
      <c r="E1024" s="179" t="s">
        <v>3</v>
      </c>
      <c r="F1024" s="180" t="s">
        <v>1502</v>
      </c>
      <c r="H1024" s="181">
        <v>2.4</v>
      </c>
      <c r="I1024" s="182"/>
      <c r="L1024" s="177"/>
      <c r="M1024" s="183"/>
      <c r="N1024" s="184"/>
      <c r="O1024" s="184"/>
      <c r="P1024" s="184"/>
      <c r="Q1024" s="184"/>
      <c r="R1024" s="184"/>
      <c r="S1024" s="184"/>
      <c r="T1024" s="185"/>
      <c r="AT1024" s="179" t="s">
        <v>299</v>
      </c>
      <c r="AU1024" s="179" t="s">
        <v>79</v>
      </c>
      <c r="AV1024" s="11" t="s">
        <v>79</v>
      </c>
      <c r="AW1024" s="11" t="s">
        <v>36</v>
      </c>
      <c r="AX1024" s="11" t="s">
        <v>72</v>
      </c>
      <c r="AY1024" s="179" t="s">
        <v>291</v>
      </c>
    </row>
    <row r="1025" spans="2:51" s="11" customFormat="1" ht="13.5">
      <c r="B1025" s="177"/>
      <c r="D1025" s="178" t="s">
        <v>299</v>
      </c>
      <c r="E1025" s="179" t="s">
        <v>3</v>
      </c>
      <c r="F1025" s="180" t="s">
        <v>1503</v>
      </c>
      <c r="H1025" s="181">
        <v>1</v>
      </c>
      <c r="I1025" s="182"/>
      <c r="L1025" s="177"/>
      <c r="M1025" s="183"/>
      <c r="N1025" s="184"/>
      <c r="O1025" s="184"/>
      <c r="P1025" s="184"/>
      <c r="Q1025" s="184"/>
      <c r="R1025" s="184"/>
      <c r="S1025" s="184"/>
      <c r="T1025" s="185"/>
      <c r="AT1025" s="179" t="s">
        <v>299</v>
      </c>
      <c r="AU1025" s="179" t="s">
        <v>79</v>
      </c>
      <c r="AV1025" s="11" t="s">
        <v>79</v>
      </c>
      <c r="AW1025" s="11" t="s">
        <v>36</v>
      </c>
      <c r="AX1025" s="11" t="s">
        <v>72</v>
      </c>
      <c r="AY1025" s="179" t="s">
        <v>291</v>
      </c>
    </row>
    <row r="1026" spans="2:51" s="12" customFormat="1" ht="13.5">
      <c r="B1026" s="186"/>
      <c r="D1026" s="187" t="s">
        <v>299</v>
      </c>
      <c r="E1026" s="188" t="s">
        <v>3</v>
      </c>
      <c r="F1026" s="189" t="s">
        <v>301</v>
      </c>
      <c r="H1026" s="190">
        <v>3.4</v>
      </c>
      <c r="I1026" s="191"/>
      <c r="L1026" s="186"/>
      <c r="M1026" s="192"/>
      <c r="N1026" s="193"/>
      <c r="O1026" s="193"/>
      <c r="P1026" s="193"/>
      <c r="Q1026" s="193"/>
      <c r="R1026" s="193"/>
      <c r="S1026" s="193"/>
      <c r="T1026" s="194"/>
      <c r="AT1026" s="195" t="s">
        <v>299</v>
      </c>
      <c r="AU1026" s="195" t="s">
        <v>79</v>
      </c>
      <c r="AV1026" s="12" t="s">
        <v>82</v>
      </c>
      <c r="AW1026" s="12" t="s">
        <v>36</v>
      </c>
      <c r="AX1026" s="12" t="s">
        <v>9</v>
      </c>
      <c r="AY1026" s="195" t="s">
        <v>291</v>
      </c>
    </row>
    <row r="1027" spans="2:65" s="1" customFormat="1" ht="22.5" customHeight="1">
      <c r="B1027" s="164"/>
      <c r="C1027" s="165" t="s">
        <v>1504</v>
      </c>
      <c r="D1027" s="165" t="s">
        <v>293</v>
      </c>
      <c r="E1027" s="166" t="s">
        <v>1505</v>
      </c>
      <c r="F1027" s="167" t="s">
        <v>1506</v>
      </c>
      <c r="G1027" s="168" t="s">
        <v>338</v>
      </c>
      <c r="H1027" s="169">
        <v>60.5</v>
      </c>
      <c r="I1027" s="170"/>
      <c r="J1027" s="171">
        <f>ROUND(I1027*H1027,0)</f>
        <v>0</v>
      </c>
      <c r="K1027" s="167" t="s">
        <v>297</v>
      </c>
      <c r="L1027" s="34"/>
      <c r="M1027" s="172" t="s">
        <v>3</v>
      </c>
      <c r="N1027" s="173" t="s">
        <v>43</v>
      </c>
      <c r="O1027" s="35"/>
      <c r="P1027" s="174">
        <f>O1027*H1027</f>
        <v>0</v>
      </c>
      <c r="Q1027" s="174">
        <v>0.000483</v>
      </c>
      <c r="R1027" s="174">
        <f>Q1027*H1027</f>
        <v>0.029221499999999997</v>
      </c>
      <c r="S1027" s="174">
        <v>0</v>
      </c>
      <c r="T1027" s="175">
        <f>S1027*H1027</f>
        <v>0</v>
      </c>
      <c r="AR1027" s="17" t="s">
        <v>369</v>
      </c>
      <c r="AT1027" s="17" t="s">
        <v>293</v>
      </c>
      <c r="AU1027" s="17" t="s">
        <v>79</v>
      </c>
      <c r="AY1027" s="17" t="s">
        <v>291</v>
      </c>
      <c r="BE1027" s="176">
        <f>IF(N1027="základní",J1027,0)</f>
        <v>0</v>
      </c>
      <c r="BF1027" s="176">
        <f>IF(N1027="snížená",J1027,0)</f>
        <v>0</v>
      </c>
      <c r="BG1027" s="176">
        <f>IF(N1027="zákl. přenesená",J1027,0)</f>
        <v>0</v>
      </c>
      <c r="BH1027" s="176">
        <f>IF(N1027="sníž. přenesená",J1027,0)</f>
        <v>0</v>
      </c>
      <c r="BI1027" s="176">
        <f>IF(N1027="nulová",J1027,0)</f>
        <v>0</v>
      </c>
      <c r="BJ1027" s="17" t="s">
        <v>9</v>
      </c>
      <c r="BK1027" s="176">
        <f>ROUND(I1027*H1027,0)</f>
        <v>0</v>
      </c>
      <c r="BL1027" s="17" t="s">
        <v>369</v>
      </c>
      <c r="BM1027" s="17" t="s">
        <v>1507</v>
      </c>
    </row>
    <row r="1028" spans="2:51" s="11" customFormat="1" ht="13.5">
      <c r="B1028" s="177"/>
      <c r="D1028" s="187" t="s">
        <v>299</v>
      </c>
      <c r="E1028" s="196" t="s">
        <v>3</v>
      </c>
      <c r="F1028" s="197" t="s">
        <v>1467</v>
      </c>
      <c r="H1028" s="198">
        <v>60.5</v>
      </c>
      <c r="I1028" s="182"/>
      <c r="L1028" s="177"/>
      <c r="M1028" s="183"/>
      <c r="N1028" s="184"/>
      <c r="O1028" s="184"/>
      <c r="P1028" s="184"/>
      <c r="Q1028" s="184"/>
      <c r="R1028" s="184"/>
      <c r="S1028" s="184"/>
      <c r="T1028" s="185"/>
      <c r="AT1028" s="179" t="s">
        <v>299</v>
      </c>
      <c r="AU1028" s="179" t="s">
        <v>79</v>
      </c>
      <c r="AV1028" s="11" t="s">
        <v>79</v>
      </c>
      <c r="AW1028" s="11" t="s">
        <v>36</v>
      </c>
      <c r="AX1028" s="11" t="s">
        <v>9</v>
      </c>
      <c r="AY1028" s="179" t="s">
        <v>291</v>
      </c>
    </row>
    <row r="1029" spans="2:65" s="1" customFormat="1" ht="22.5" customHeight="1">
      <c r="B1029" s="164"/>
      <c r="C1029" s="165" t="s">
        <v>1508</v>
      </c>
      <c r="D1029" s="165" t="s">
        <v>293</v>
      </c>
      <c r="E1029" s="166" t="s">
        <v>1509</v>
      </c>
      <c r="F1029" s="167" t="s">
        <v>1510</v>
      </c>
      <c r="G1029" s="168" t="s">
        <v>367</v>
      </c>
      <c r="H1029" s="169">
        <v>2</v>
      </c>
      <c r="I1029" s="170"/>
      <c r="J1029" s="171">
        <f>ROUND(I1029*H1029,0)</f>
        <v>0</v>
      </c>
      <c r="K1029" s="167" t="s">
        <v>297</v>
      </c>
      <c r="L1029" s="34"/>
      <c r="M1029" s="172" t="s">
        <v>3</v>
      </c>
      <c r="N1029" s="173" t="s">
        <v>43</v>
      </c>
      <c r="O1029" s="35"/>
      <c r="P1029" s="174">
        <f>O1029*H1029</f>
        <v>0</v>
      </c>
      <c r="Q1029" s="174">
        <v>0.00876</v>
      </c>
      <c r="R1029" s="174">
        <f>Q1029*H1029</f>
        <v>0.01752</v>
      </c>
      <c r="S1029" s="174">
        <v>0</v>
      </c>
      <c r="T1029" s="175">
        <f>S1029*H1029</f>
        <v>0</v>
      </c>
      <c r="AR1029" s="17" t="s">
        <v>369</v>
      </c>
      <c r="AT1029" s="17" t="s">
        <v>293</v>
      </c>
      <c r="AU1029" s="17" t="s">
        <v>79</v>
      </c>
      <c r="AY1029" s="17" t="s">
        <v>291</v>
      </c>
      <c r="BE1029" s="176">
        <f>IF(N1029="základní",J1029,0)</f>
        <v>0</v>
      </c>
      <c r="BF1029" s="176">
        <f>IF(N1029="snížená",J1029,0)</f>
        <v>0</v>
      </c>
      <c r="BG1029" s="176">
        <f>IF(N1029="zákl. přenesená",J1029,0)</f>
        <v>0</v>
      </c>
      <c r="BH1029" s="176">
        <f>IF(N1029="sníž. přenesená",J1029,0)</f>
        <v>0</v>
      </c>
      <c r="BI1029" s="176">
        <f>IF(N1029="nulová",J1029,0)</f>
        <v>0</v>
      </c>
      <c r="BJ1029" s="17" t="s">
        <v>9</v>
      </c>
      <c r="BK1029" s="176">
        <f>ROUND(I1029*H1029,0)</f>
        <v>0</v>
      </c>
      <c r="BL1029" s="17" t="s">
        <v>369</v>
      </c>
      <c r="BM1029" s="17" t="s">
        <v>1511</v>
      </c>
    </row>
    <row r="1030" spans="2:51" s="11" customFormat="1" ht="13.5">
      <c r="B1030" s="177"/>
      <c r="D1030" s="187" t="s">
        <v>299</v>
      </c>
      <c r="E1030" s="196" t="s">
        <v>3</v>
      </c>
      <c r="F1030" s="197" t="s">
        <v>79</v>
      </c>
      <c r="H1030" s="198">
        <v>2</v>
      </c>
      <c r="I1030" s="182"/>
      <c r="L1030" s="177"/>
      <c r="M1030" s="183"/>
      <c r="N1030" s="184"/>
      <c r="O1030" s="184"/>
      <c r="P1030" s="184"/>
      <c r="Q1030" s="184"/>
      <c r="R1030" s="184"/>
      <c r="S1030" s="184"/>
      <c r="T1030" s="185"/>
      <c r="AT1030" s="179" t="s">
        <v>299</v>
      </c>
      <c r="AU1030" s="179" t="s">
        <v>79</v>
      </c>
      <c r="AV1030" s="11" t="s">
        <v>79</v>
      </c>
      <c r="AW1030" s="11" t="s">
        <v>36</v>
      </c>
      <c r="AX1030" s="11" t="s">
        <v>9</v>
      </c>
      <c r="AY1030" s="179" t="s">
        <v>291</v>
      </c>
    </row>
    <row r="1031" spans="2:65" s="1" customFormat="1" ht="22.5" customHeight="1">
      <c r="B1031" s="164"/>
      <c r="C1031" s="165" t="s">
        <v>1512</v>
      </c>
      <c r="D1031" s="165" t="s">
        <v>293</v>
      </c>
      <c r="E1031" s="166" t="s">
        <v>1513</v>
      </c>
      <c r="F1031" s="167" t="s">
        <v>1514</v>
      </c>
      <c r="G1031" s="168" t="s">
        <v>367</v>
      </c>
      <c r="H1031" s="169">
        <v>833</v>
      </c>
      <c r="I1031" s="170"/>
      <c r="J1031" s="171">
        <f>ROUND(I1031*H1031,0)</f>
        <v>0</v>
      </c>
      <c r="K1031" s="167" t="s">
        <v>297</v>
      </c>
      <c r="L1031" s="34"/>
      <c r="M1031" s="172" t="s">
        <v>3</v>
      </c>
      <c r="N1031" s="173" t="s">
        <v>43</v>
      </c>
      <c r="O1031" s="35"/>
      <c r="P1031" s="174">
        <f>O1031*H1031</f>
        <v>0</v>
      </c>
      <c r="Q1031" s="174">
        <v>8E-05</v>
      </c>
      <c r="R1031" s="174">
        <f>Q1031*H1031</f>
        <v>0.06664</v>
      </c>
      <c r="S1031" s="174">
        <v>0</v>
      </c>
      <c r="T1031" s="175">
        <f>S1031*H1031</f>
        <v>0</v>
      </c>
      <c r="AR1031" s="17" t="s">
        <v>369</v>
      </c>
      <c r="AT1031" s="17" t="s">
        <v>293</v>
      </c>
      <c r="AU1031" s="17" t="s">
        <v>79</v>
      </c>
      <c r="AY1031" s="17" t="s">
        <v>291</v>
      </c>
      <c r="BE1031" s="176">
        <f>IF(N1031="základní",J1031,0)</f>
        <v>0</v>
      </c>
      <c r="BF1031" s="176">
        <f>IF(N1031="snížená",J1031,0)</f>
        <v>0</v>
      </c>
      <c r="BG1031" s="176">
        <f>IF(N1031="zákl. přenesená",J1031,0)</f>
        <v>0</v>
      </c>
      <c r="BH1031" s="176">
        <f>IF(N1031="sníž. přenesená",J1031,0)</f>
        <v>0</v>
      </c>
      <c r="BI1031" s="176">
        <f>IF(N1031="nulová",J1031,0)</f>
        <v>0</v>
      </c>
      <c r="BJ1031" s="17" t="s">
        <v>9</v>
      </c>
      <c r="BK1031" s="176">
        <f>ROUND(I1031*H1031,0)</f>
        <v>0</v>
      </c>
      <c r="BL1031" s="17" t="s">
        <v>369</v>
      </c>
      <c r="BM1031" s="17" t="s">
        <v>1515</v>
      </c>
    </row>
    <row r="1032" spans="2:51" s="11" customFormat="1" ht="13.5">
      <c r="B1032" s="177"/>
      <c r="D1032" s="187" t="s">
        <v>299</v>
      </c>
      <c r="E1032" s="196" t="s">
        <v>3</v>
      </c>
      <c r="F1032" s="197" t="s">
        <v>1516</v>
      </c>
      <c r="H1032" s="198">
        <v>833</v>
      </c>
      <c r="I1032" s="182"/>
      <c r="L1032" s="177"/>
      <c r="M1032" s="183"/>
      <c r="N1032" s="184"/>
      <c r="O1032" s="184"/>
      <c r="P1032" s="184"/>
      <c r="Q1032" s="184"/>
      <c r="R1032" s="184"/>
      <c r="S1032" s="184"/>
      <c r="T1032" s="185"/>
      <c r="AT1032" s="179" t="s">
        <v>299</v>
      </c>
      <c r="AU1032" s="179" t="s">
        <v>79</v>
      </c>
      <c r="AV1032" s="11" t="s">
        <v>79</v>
      </c>
      <c r="AW1032" s="11" t="s">
        <v>36</v>
      </c>
      <c r="AX1032" s="11" t="s">
        <v>9</v>
      </c>
      <c r="AY1032" s="179" t="s">
        <v>291</v>
      </c>
    </row>
    <row r="1033" spans="2:65" s="1" customFormat="1" ht="22.5" customHeight="1">
      <c r="B1033" s="164"/>
      <c r="C1033" s="165" t="s">
        <v>1517</v>
      </c>
      <c r="D1033" s="165" t="s">
        <v>293</v>
      </c>
      <c r="E1033" s="166" t="s">
        <v>1518</v>
      </c>
      <c r="F1033" s="167" t="s">
        <v>1519</v>
      </c>
      <c r="G1033" s="168" t="s">
        <v>338</v>
      </c>
      <c r="H1033" s="169">
        <v>43.8</v>
      </c>
      <c r="I1033" s="170"/>
      <c r="J1033" s="171">
        <f>ROUND(I1033*H1033,0)</f>
        <v>0</v>
      </c>
      <c r="K1033" s="167" t="s">
        <v>297</v>
      </c>
      <c r="L1033" s="34"/>
      <c r="M1033" s="172" t="s">
        <v>3</v>
      </c>
      <c r="N1033" s="173" t="s">
        <v>43</v>
      </c>
      <c r="O1033" s="35"/>
      <c r="P1033" s="174">
        <f>O1033*H1033</f>
        <v>0</v>
      </c>
      <c r="Q1033" s="174">
        <v>0.0017092</v>
      </c>
      <c r="R1033" s="174">
        <f>Q1033*H1033</f>
        <v>0.07486295999999999</v>
      </c>
      <c r="S1033" s="174">
        <v>0</v>
      </c>
      <c r="T1033" s="175">
        <f>S1033*H1033</f>
        <v>0</v>
      </c>
      <c r="AR1033" s="17" t="s">
        <v>369</v>
      </c>
      <c r="AT1033" s="17" t="s">
        <v>293</v>
      </c>
      <c r="AU1033" s="17" t="s">
        <v>79</v>
      </c>
      <c r="AY1033" s="17" t="s">
        <v>291</v>
      </c>
      <c r="BE1033" s="176">
        <f>IF(N1033="základní",J1033,0)</f>
        <v>0</v>
      </c>
      <c r="BF1033" s="176">
        <f>IF(N1033="snížená",J1033,0)</f>
        <v>0</v>
      </c>
      <c r="BG1033" s="176">
        <f>IF(N1033="zákl. přenesená",J1033,0)</f>
        <v>0</v>
      </c>
      <c r="BH1033" s="176">
        <f>IF(N1033="sníž. přenesená",J1033,0)</f>
        <v>0</v>
      </c>
      <c r="BI1033" s="176">
        <f>IF(N1033="nulová",J1033,0)</f>
        <v>0</v>
      </c>
      <c r="BJ1033" s="17" t="s">
        <v>9</v>
      </c>
      <c r="BK1033" s="176">
        <f>ROUND(I1033*H1033,0)</f>
        <v>0</v>
      </c>
      <c r="BL1033" s="17" t="s">
        <v>369</v>
      </c>
      <c r="BM1033" s="17" t="s">
        <v>1520</v>
      </c>
    </row>
    <row r="1034" spans="2:51" s="11" customFormat="1" ht="13.5">
      <c r="B1034" s="177"/>
      <c r="D1034" s="178" t="s">
        <v>299</v>
      </c>
      <c r="E1034" s="179" t="s">
        <v>3</v>
      </c>
      <c r="F1034" s="180" t="s">
        <v>1454</v>
      </c>
      <c r="H1034" s="181">
        <v>2.2</v>
      </c>
      <c r="I1034" s="182"/>
      <c r="L1034" s="177"/>
      <c r="M1034" s="183"/>
      <c r="N1034" s="184"/>
      <c r="O1034" s="184"/>
      <c r="P1034" s="184"/>
      <c r="Q1034" s="184"/>
      <c r="R1034" s="184"/>
      <c r="S1034" s="184"/>
      <c r="T1034" s="185"/>
      <c r="AT1034" s="179" t="s">
        <v>299</v>
      </c>
      <c r="AU1034" s="179" t="s">
        <v>79</v>
      </c>
      <c r="AV1034" s="11" t="s">
        <v>79</v>
      </c>
      <c r="AW1034" s="11" t="s">
        <v>36</v>
      </c>
      <c r="AX1034" s="11" t="s">
        <v>72</v>
      </c>
      <c r="AY1034" s="179" t="s">
        <v>291</v>
      </c>
    </row>
    <row r="1035" spans="2:51" s="11" customFormat="1" ht="13.5">
      <c r="B1035" s="177"/>
      <c r="D1035" s="178" t="s">
        <v>299</v>
      </c>
      <c r="E1035" s="179" t="s">
        <v>3</v>
      </c>
      <c r="F1035" s="180" t="s">
        <v>725</v>
      </c>
      <c r="H1035" s="181">
        <v>4.8</v>
      </c>
      <c r="I1035" s="182"/>
      <c r="L1035" s="177"/>
      <c r="M1035" s="183"/>
      <c r="N1035" s="184"/>
      <c r="O1035" s="184"/>
      <c r="P1035" s="184"/>
      <c r="Q1035" s="184"/>
      <c r="R1035" s="184"/>
      <c r="S1035" s="184"/>
      <c r="T1035" s="185"/>
      <c r="AT1035" s="179" t="s">
        <v>299</v>
      </c>
      <c r="AU1035" s="179" t="s">
        <v>79</v>
      </c>
      <c r="AV1035" s="11" t="s">
        <v>79</v>
      </c>
      <c r="AW1035" s="11" t="s">
        <v>36</v>
      </c>
      <c r="AX1035" s="11" t="s">
        <v>72</v>
      </c>
      <c r="AY1035" s="179" t="s">
        <v>291</v>
      </c>
    </row>
    <row r="1036" spans="2:51" s="11" customFormat="1" ht="13.5">
      <c r="B1036" s="177"/>
      <c r="D1036" s="178" t="s">
        <v>299</v>
      </c>
      <c r="E1036" s="179" t="s">
        <v>3</v>
      </c>
      <c r="F1036" s="180" t="s">
        <v>1455</v>
      </c>
      <c r="H1036" s="181">
        <v>5</v>
      </c>
      <c r="I1036" s="182"/>
      <c r="L1036" s="177"/>
      <c r="M1036" s="183"/>
      <c r="N1036" s="184"/>
      <c r="O1036" s="184"/>
      <c r="P1036" s="184"/>
      <c r="Q1036" s="184"/>
      <c r="R1036" s="184"/>
      <c r="S1036" s="184"/>
      <c r="T1036" s="185"/>
      <c r="AT1036" s="179" t="s">
        <v>299</v>
      </c>
      <c r="AU1036" s="179" t="s">
        <v>79</v>
      </c>
      <c r="AV1036" s="11" t="s">
        <v>79</v>
      </c>
      <c r="AW1036" s="11" t="s">
        <v>36</v>
      </c>
      <c r="AX1036" s="11" t="s">
        <v>72</v>
      </c>
      <c r="AY1036" s="179" t="s">
        <v>291</v>
      </c>
    </row>
    <row r="1037" spans="2:51" s="11" customFormat="1" ht="13.5">
      <c r="B1037" s="177"/>
      <c r="D1037" s="178" t="s">
        <v>299</v>
      </c>
      <c r="E1037" s="179" t="s">
        <v>3</v>
      </c>
      <c r="F1037" s="180" t="s">
        <v>1456</v>
      </c>
      <c r="H1037" s="181">
        <v>0.85</v>
      </c>
      <c r="I1037" s="182"/>
      <c r="L1037" s="177"/>
      <c r="M1037" s="183"/>
      <c r="N1037" s="184"/>
      <c r="O1037" s="184"/>
      <c r="P1037" s="184"/>
      <c r="Q1037" s="184"/>
      <c r="R1037" s="184"/>
      <c r="S1037" s="184"/>
      <c r="T1037" s="185"/>
      <c r="AT1037" s="179" t="s">
        <v>299</v>
      </c>
      <c r="AU1037" s="179" t="s">
        <v>79</v>
      </c>
      <c r="AV1037" s="11" t="s">
        <v>79</v>
      </c>
      <c r="AW1037" s="11" t="s">
        <v>36</v>
      </c>
      <c r="AX1037" s="11" t="s">
        <v>72</v>
      </c>
      <c r="AY1037" s="179" t="s">
        <v>291</v>
      </c>
    </row>
    <row r="1038" spans="2:51" s="11" customFormat="1" ht="13.5">
      <c r="B1038" s="177"/>
      <c r="D1038" s="178" t="s">
        <v>299</v>
      </c>
      <c r="E1038" s="179" t="s">
        <v>3</v>
      </c>
      <c r="F1038" s="180" t="s">
        <v>1457</v>
      </c>
      <c r="H1038" s="181">
        <v>18.45</v>
      </c>
      <c r="I1038" s="182"/>
      <c r="L1038" s="177"/>
      <c r="M1038" s="183"/>
      <c r="N1038" s="184"/>
      <c r="O1038" s="184"/>
      <c r="P1038" s="184"/>
      <c r="Q1038" s="184"/>
      <c r="R1038" s="184"/>
      <c r="S1038" s="184"/>
      <c r="T1038" s="185"/>
      <c r="AT1038" s="179" t="s">
        <v>299</v>
      </c>
      <c r="AU1038" s="179" t="s">
        <v>79</v>
      </c>
      <c r="AV1038" s="11" t="s">
        <v>79</v>
      </c>
      <c r="AW1038" s="11" t="s">
        <v>36</v>
      </c>
      <c r="AX1038" s="11" t="s">
        <v>72</v>
      </c>
      <c r="AY1038" s="179" t="s">
        <v>291</v>
      </c>
    </row>
    <row r="1039" spans="2:51" s="11" customFormat="1" ht="13.5">
      <c r="B1039" s="177"/>
      <c r="D1039" s="178" t="s">
        <v>299</v>
      </c>
      <c r="E1039" s="179" t="s">
        <v>3</v>
      </c>
      <c r="F1039" s="180" t="s">
        <v>1458</v>
      </c>
      <c r="H1039" s="181">
        <v>2.75</v>
      </c>
      <c r="I1039" s="182"/>
      <c r="L1039" s="177"/>
      <c r="M1039" s="183"/>
      <c r="N1039" s="184"/>
      <c r="O1039" s="184"/>
      <c r="P1039" s="184"/>
      <c r="Q1039" s="184"/>
      <c r="R1039" s="184"/>
      <c r="S1039" s="184"/>
      <c r="T1039" s="185"/>
      <c r="AT1039" s="179" t="s">
        <v>299</v>
      </c>
      <c r="AU1039" s="179" t="s">
        <v>79</v>
      </c>
      <c r="AV1039" s="11" t="s">
        <v>79</v>
      </c>
      <c r="AW1039" s="11" t="s">
        <v>36</v>
      </c>
      <c r="AX1039" s="11" t="s">
        <v>72</v>
      </c>
      <c r="AY1039" s="179" t="s">
        <v>291</v>
      </c>
    </row>
    <row r="1040" spans="2:51" s="11" customFormat="1" ht="13.5">
      <c r="B1040" s="177"/>
      <c r="D1040" s="178" t="s">
        <v>299</v>
      </c>
      <c r="E1040" s="179" t="s">
        <v>3</v>
      </c>
      <c r="F1040" s="180" t="s">
        <v>1459</v>
      </c>
      <c r="H1040" s="181">
        <v>1.05</v>
      </c>
      <c r="I1040" s="182"/>
      <c r="L1040" s="177"/>
      <c r="M1040" s="183"/>
      <c r="N1040" s="184"/>
      <c r="O1040" s="184"/>
      <c r="P1040" s="184"/>
      <c r="Q1040" s="184"/>
      <c r="R1040" s="184"/>
      <c r="S1040" s="184"/>
      <c r="T1040" s="185"/>
      <c r="AT1040" s="179" t="s">
        <v>299</v>
      </c>
      <c r="AU1040" s="179" t="s">
        <v>79</v>
      </c>
      <c r="AV1040" s="11" t="s">
        <v>79</v>
      </c>
      <c r="AW1040" s="11" t="s">
        <v>36</v>
      </c>
      <c r="AX1040" s="11" t="s">
        <v>72</v>
      </c>
      <c r="AY1040" s="179" t="s">
        <v>291</v>
      </c>
    </row>
    <row r="1041" spans="2:51" s="11" customFormat="1" ht="13.5">
      <c r="B1041" s="177"/>
      <c r="D1041" s="178" t="s">
        <v>299</v>
      </c>
      <c r="E1041" s="179" t="s">
        <v>3</v>
      </c>
      <c r="F1041" s="180" t="s">
        <v>1460</v>
      </c>
      <c r="H1041" s="181">
        <v>2.5</v>
      </c>
      <c r="I1041" s="182"/>
      <c r="L1041" s="177"/>
      <c r="M1041" s="183"/>
      <c r="N1041" s="184"/>
      <c r="O1041" s="184"/>
      <c r="P1041" s="184"/>
      <c r="Q1041" s="184"/>
      <c r="R1041" s="184"/>
      <c r="S1041" s="184"/>
      <c r="T1041" s="185"/>
      <c r="AT1041" s="179" t="s">
        <v>299</v>
      </c>
      <c r="AU1041" s="179" t="s">
        <v>79</v>
      </c>
      <c r="AV1041" s="11" t="s">
        <v>79</v>
      </c>
      <c r="AW1041" s="11" t="s">
        <v>36</v>
      </c>
      <c r="AX1041" s="11" t="s">
        <v>72</v>
      </c>
      <c r="AY1041" s="179" t="s">
        <v>291</v>
      </c>
    </row>
    <row r="1042" spans="2:51" s="11" customFormat="1" ht="13.5">
      <c r="B1042" s="177"/>
      <c r="D1042" s="178" t="s">
        <v>299</v>
      </c>
      <c r="E1042" s="179" t="s">
        <v>3</v>
      </c>
      <c r="F1042" s="180" t="s">
        <v>1461</v>
      </c>
      <c r="H1042" s="181">
        <v>2.05</v>
      </c>
      <c r="I1042" s="182"/>
      <c r="L1042" s="177"/>
      <c r="M1042" s="183"/>
      <c r="N1042" s="184"/>
      <c r="O1042" s="184"/>
      <c r="P1042" s="184"/>
      <c r="Q1042" s="184"/>
      <c r="R1042" s="184"/>
      <c r="S1042" s="184"/>
      <c r="T1042" s="185"/>
      <c r="AT1042" s="179" t="s">
        <v>299</v>
      </c>
      <c r="AU1042" s="179" t="s">
        <v>79</v>
      </c>
      <c r="AV1042" s="11" t="s">
        <v>79</v>
      </c>
      <c r="AW1042" s="11" t="s">
        <v>36</v>
      </c>
      <c r="AX1042" s="11" t="s">
        <v>72</v>
      </c>
      <c r="AY1042" s="179" t="s">
        <v>291</v>
      </c>
    </row>
    <row r="1043" spans="2:51" s="11" customFormat="1" ht="13.5">
      <c r="B1043" s="177"/>
      <c r="D1043" s="178" t="s">
        <v>299</v>
      </c>
      <c r="E1043" s="179" t="s">
        <v>3</v>
      </c>
      <c r="F1043" s="180" t="s">
        <v>1462</v>
      </c>
      <c r="H1043" s="181">
        <v>4.15</v>
      </c>
      <c r="I1043" s="182"/>
      <c r="L1043" s="177"/>
      <c r="M1043" s="183"/>
      <c r="N1043" s="184"/>
      <c r="O1043" s="184"/>
      <c r="P1043" s="184"/>
      <c r="Q1043" s="184"/>
      <c r="R1043" s="184"/>
      <c r="S1043" s="184"/>
      <c r="T1043" s="185"/>
      <c r="AT1043" s="179" t="s">
        <v>299</v>
      </c>
      <c r="AU1043" s="179" t="s">
        <v>79</v>
      </c>
      <c r="AV1043" s="11" t="s">
        <v>79</v>
      </c>
      <c r="AW1043" s="11" t="s">
        <v>36</v>
      </c>
      <c r="AX1043" s="11" t="s">
        <v>72</v>
      </c>
      <c r="AY1043" s="179" t="s">
        <v>291</v>
      </c>
    </row>
    <row r="1044" spans="2:51" s="12" customFormat="1" ht="13.5">
      <c r="B1044" s="186"/>
      <c r="D1044" s="187" t="s">
        <v>299</v>
      </c>
      <c r="E1044" s="188" t="s">
        <v>3</v>
      </c>
      <c r="F1044" s="189" t="s">
        <v>301</v>
      </c>
      <c r="H1044" s="190">
        <v>43.8</v>
      </c>
      <c r="I1044" s="191"/>
      <c r="L1044" s="186"/>
      <c r="M1044" s="192"/>
      <c r="N1044" s="193"/>
      <c r="O1044" s="193"/>
      <c r="P1044" s="193"/>
      <c r="Q1044" s="193"/>
      <c r="R1044" s="193"/>
      <c r="S1044" s="193"/>
      <c r="T1044" s="194"/>
      <c r="AT1044" s="195" t="s">
        <v>299</v>
      </c>
      <c r="AU1044" s="195" t="s">
        <v>79</v>
      </c>
      <c r="AV1044" s="12" t="s">
        <v>82</v>
      </c>
      <c r="AW1044" s="12" t="s">
        <v>36</v>
      </c>
      <c r="AX1044" s="12" t="s">
        <v>9</v>
      </c>
      <c r="AY1044" s="195" t="s">
        <v>291</v>
      </c>
    </row>
    <row r="1045" spans="2:65" s="1" customFormat="1" ht="31.5" customHeight="1">
      <c r="B1045" s="164"/>
      <c r="C1045" s="165" t="s">
        <v>1521</v>
      </c>
      <c r="D1045" s="165" t="s">
        <v>293</v>
      </c>
      <c r="E1045" s="166" t="s">
        <v>1522</v>
      </c>
      <c r="F1045" s="167" t="s">
        <v>1523</v>
      </c>
      <c r="G1045" s="168" t="s">
        <v>367</v>
      </c>
      <c r="H1045" s="169">
        <v>4</v>
      </c>
      <c r="I1045" s="170"/>
      <c r="J1045" s="171">
        <f>ROUND(I1045*H1045,0)</f>
        <v>0</v>
      </c>
      <c r="K1045" s="167" t="s">
        <v>297</v>
      </c>
      <c r="L1045" s="34"/>
      <c r="M1045" s="172" t="s">
        <v>3</v>
      </c>
      <c r="N1045" s="173" t="s">
        <v>43</v>
      </c>
      <c r="O1045" s="35"/>
      <c r="P1045" s="174">
        <f>O1045*H1045</f>
        <v>0</v>
      </c>
      <c r="Q1045" s="174">
        <v>0.0007554</v>
      </c>
      <c r="R1045" s="174">
        <f>Q1045*H1045</f>
        <v>0.0030216</v>
      </c>
      <c r="S1045" s="174">
        <v>0</v>
      </c>
      <c r="T1045" s="175">
        <f>S1045*H1045</f>
        <v>0</v>
      </c>
      <c r="AR1045" s="17" t="s">
        <v>369</v>
      </c>
      <c r="AT1045" s="17" t="s">
        <v>293</v>
      </c>
      <c r="AU1045" s="17" t="s">
        <v>79</v>
      </c>
      <c r="AY1045" s="17" t="s">
        <v>291</v>
      </c>
      <c r="BE1045" s="176">
        <f>IF(N1045="základní",J1045,0)</f>
        <v>0</v>
      </c>
      <c r="BF1045" s="176">
        <f>IF(N1045="snížená",J1045,0)</f>
        <v>0</v>
      </c>
      <c r="BG1045" s="176">
        <f>IF(N1045="zákl. přenesená",J1045,0)</f>
        <v>0</v>
      </c>
      <c r="BH1045" s="176">
        <f>IF(N1045="sníž. přenesená",J1045,0)</f>
        <v>0</v>
      </c>
      <c r="BI1045" s="176">
        <f>IF(N1045="nulová",J1045,0)</f>
        <v>0</v>
      </c>
      <c r="BJ1045" s="17" t="s">
        <v>9</v>
      </c>
      <c r="BK1045" s="176">
        <f>ROUND(I1045*H1045,0)</f>
        <v>0</v>
      </c>
      <c r="BL1045" s="17" t="s">
        <v>369</v>
      </c>
      <c r="BM1045" s="17" t="s">
        <v>1524</v>
      </c>
    </row>
    <row r="1046" spans="2:51" s="11" customFormat="1" ht="13.5">
      <c r="B1046" s="177"/>
      <c r="D1046" s="187" t="s">
        <v>299</v>
      </c>
      <c r="E1046" s="196" t="s">
        <v>3</v>
      </c>
      <c r="F1046" s="197" t="s">
        <v>1525</v>
      </c>
      <c r="H1046" s="198">
        <v>4</v>
      </c>
      <c r="I1046" s="182"/>
      <c r="L1046" s="177"/>
      <c r="M1046" s="183"/>
      <c r="N1046" s="184"/>
      <c r="O1046" s="184"/>
      <c r="P1046" s="184"/>
      <c r="Q1046" s="184"/>
      <c r="R1046" s="184"/>
      <c r="S1046" s="184"/>
      <c r="T1046" s="185"/>
      <c r="AT1046" s="179" t="s">
        <v>299</v>
      </c>
      <c r="AU1046" s="179" t="s">
        <v>79</v>
      </c>
      <c r="AV1046" s="11" t="s">
        <v>79</v>
      </c>
      <c r="AW1046" s="11" t="s">
        <v>36</v>
      </c>
      <c r="AX1046" s="11" t="s">
        <v>9</v>
      </c>
      <c r="AY1046" s="179" t="s">
        <v>291</v>
      </c>
    </row>
    <row r="1047" spans="2:65" s="1" customFormat="1" ht="22.5" customHeight="1">
      <c r="B1047" s="164"/>
      <c r="C1047" s="210" t="s">
        <v>1526</v>
      </c>
      <c r="D1047" s="210" t="s">
        <v>379</v>
      </c>
      <c r="E1047" s="211" t="s">
        <v>1527</v>
      </c>
      <c r="F1047" s="212" t="s">
        <v>1528</v>
      </c>
      <c r="G1047" s="213" t="s">
        <v>367</v>
      </c>
      <c r="H1047" s="214">
        <v>4</v>
      </c>
      <c r="I1047" s="215"/>
      <c r="J1047" s="216">
        <f>ROUND(I1047*H1047,0)</f>
        <v>0</v>
      </c>
      <c r="K1047" s="212" t="s">
        <v>297</v>
      </c>
      <c r="L1047" s="217"/>
      <c r="M1047" s="218" t="s">
        <v>3</v>
      </c>
      <c r="N1047" s="219" t="s">
        <v>43</v>
      </c>
      <c r="O1047" s="35"/>
      <c r="P1047" s="174">
        <f>O1047*H1047</f>
        <v>0</v>
      </c>
      <c r="Q1047" s="174">
        <v>0.00056</v>
      </c>
      <c r="R1047" s="174">
        <f>Q1047*H1047</f>
        <v>0.00224</v>
      </c>
      <c r="S1047" s="174">
        <v>0</v>
      </c>
      <c r="T1047" s="175">
        <f>S1047*H1047</f>
        <v>0</v>
      </c>
      <c r="AR1047" s="17" t="s">
        <v>467</v>
      </c>
      <c r="AT1047" s="17" t="s">
        <v>379</v>
      </c>
      <c r="AU1047" s="17" t="s">
        <v>79</v>
      </c>
      <c r="AY1047" s="17" t="s">
        <v>291</v>
      </c>
      <c r="BE1047" s="176">
        <f>IF(N1047="základní",J1047,0)</f>
        <v>0</v>
      </c>
      <c r="BF1047" s="176">
        <f>IF(N1047="snížená",J1047,0)</f>
        <v>0</v>
      </c>
      <c r="BG1047" s="176">
        <f>IF(N1047="zákl. přenesená",J1047,0)</f>
        <v>0</v>
      </c>
      <c r="BH1047" s="176">
        <f>IF(N1047="sníž. přenesená",J1047,0)</f>
        <v>0</v>
      </c>
      <c r="BI1047" s="176">
        <f>IF(N1047="nulová",J1047,0)</f>
        <v>0</v>
      </c>
      <c r="BJ1047" s="17" t="s">
        <v>9</v>
      </c>
      <c r="BK1047" s="176">
        <f>ROUND(I1047*H1047,0)</f>
        <v>0</v>
      </c>
      <c r="BL1047" s="17" t="s">
        <v>369</v>
      </c>
      <c r="BM1047" s="17" t="s">
        <v>1529</v>
      </c>
    </row>
    <row r="1048" spans="2:65" s="1" customFormat="1" ht="22.5" customHeight="1">
      <c r="B1048" s="164"/>
      <c r="C1048" s="210" t="s">
        <v>1530</v>
      </c>
      <c r="D1048" s="210" t="s">
        <v>379</v>
      </c>
      <c r="E1048" s="211" t="s">
        <v>1531</v>
      </c>
      <c r="F1048" s="212" t="s">
        <v>1532</v>
      </c>
      <c r="G1048" s="213" t="s">
        <v>367</v>
      </c>
      <c r="H1048" s="214">
        <v>4</v>
      </c>
      <c r="I1048" s="215"/>
      <c r="J1048" s="216">
        <f>ROUND(I1048*H1048,0)</f>
        <v>0</v>
      </c>
      <c r="K1048" s="212" t="s">
        <v>297</v>
      </c>
      <c r="L1048" s="217"/>
      <c r="M1048" s="218" t="s">
        <v>3</v>
      </c>
      <c r="N1048" s="219" t="s">
        <v>43</v>
      </c>
      <c r="O1048" s="35"/>
      <c r="P1048" s="174">
        <f>O1048*H1048</f>
        <v>0</v>
      </c>
      <c r="Q1048" s="174">
        <v>0.001</v>
      </c>
      <c r="R1048" s="174">
        <f>Q1048*H1048</f>
        <v>0.004</v>
      </c>
      <c r="S1048" s="174">
        <v>0</v>
      </c>
      <c r="T1048" s="175">
        <f>S1048*H1048</f>
        <v>0</v>
      </c>
      <c r="AR1048" s="17" t="s">
        <v>467</v>
      </c>
      <c r="AT1048" s="17" t="s">
        <v>379</v>
      </c>
      <c r="AU1048" s="17" t="s">
        <v>79</v>
      </c>
      <c r="AY1048" s="17" t="s">
        <v>291</v>
      </c>
      <c r="BE1048" s="176">
        <f>IF(N1048="základní",J1048,0)</f>
        <v>0</v>
      </c>
      <c r="BF1048" s="176">
        <f>IF(N1048="snížená",J1048,0)</f>
        <v>0</v>
      </c>
      <c r="BG1048" s="176">
        <f>IF(N1048="zákl. přenesená",J1048,0)</f>
        <v>0</v>
      </c>
      <c r="BH1048" s="176">
        <f>IF(N1048="sníž. přenesená",J1048,0)</f>
        <v>0</v>
      </c>
      <c r="BI1048" s="176">
        <f>IF(N1048="nulová",J1048,0)</f>
        <v>0</v>
      </c>
      <c r="BJ1048" s="17" t="s">
        <v>9</v>
      </c>
      <c r="BK1048" s="176">
        <f>ROUND(I1048*H1048,0)</f>
        <v>0</v>
      </c>
      <c r="BL1048" s="17" t="s">
        <v>369</v>
      </c>
      <c r="BM1048" s="17" t="s">
        <v>1533</v>
      </c>
    </row>
    <row r="1049" spans="2:65" s="1" customFormat="1" ht="22.5" customHeight="1">
      <c r="B1049" s="164"/>
      <c r="C1049" s="165" t="s">
        <v>1534</v>
      </c>
      <c r="D1049" s="165" t="s">
        <v>293</v>
      </c>
      <c r="E1049" s="166" t="s">
        <v>1535</v>
      </c>
      <c r="F1049" s="167" t="s">
        <v>1536</v>
      </c>
      <c r="G1049" s="168" t="s">
        <v>367</v>
      </c>
      <c r="H1049" s="169">
        <v>1</v>
      </c>
      <c r="I1049" s="170"/>
      <c r="J1049" s="171">
        <f>ROUND(I1049*H1049,0)</f>
        <v>0</v>
      </c>
      <c r="K1049" s="167" t="s">
        <v>297</v>
      </c>
      <c r="L1049" s="34"/>
      <c r="M1049" s="172" t="s">
        <v>3</v>
      </c>
      <c r="N1049" s="173" t="s">
        <v>43</v>
      </c>
      <c r="O1049" s="35"/>
      <c r="P1049" s="174">
        <f>O1049*H1049</f>
        <v>0</v>
      </c>
      <c r="Q1049" s="174">
        <v>0.0027884</v>
      </c>
      <c r="R1049" s="174">
        <f>Q1049*H1049</f>
        <v>0.0027884</v>
      </c>
      <c r="S1049" s="174">
        <v>0</v>
      </c>
      <c r="T1049" s="175">
        <f>S1049*H1049</f>
        <v>0</v>
      </c>
      <c r="AR1049" s="17" t="s">
        <v>369</v>
      </c>
      <c r="AT1049" s="17" t="s">
        <v>293</v>
      </c>
      <c r="AU1049" s="17" t="s">
        <v>79</v>
      </c>
      <c r="AY1049" s="17" t="s">
        <v>291</v>
      </c>
      <c r="BE1049" s="176">
        <f>IF(N1049="základní",J1049,0)</f>
        <v>0</v>
      </c>
      <c r="BF1049" s="176">
        <f>IF(N1049="snížená",J1049,0)</f>
        <v>0</v>
      </c>
      <c r="BG1049" s="176">
        <f>IF(N1049="zákl. přenesená",J1049,0)</f>
        <v>0</v>
      </c>
      <c r="BH1049" s="176">
        <f>IF(N1049="sníž. přenesená",J1049,0)</f>
        <v>0</v>
      </c>
      <c r="BI1049" s="176">
        <f>IF(N1049="nulová",J1049,0)</f>
        <v>0</v>
      </c>
      <c r="BJ1049" s="17" t="s">
        <v>9</v>
      </c>
      <c r="BK1049" s="176">
        <f>ROUND(I1049*H1049,0)</f>
        <v>0</v>
      </c>
      <c r="BL1049" s="17" t="s">
        <v>369</v>
      </c>
      <c r="BM1049" s="17" t="s">
        <v>1537</v>
      </c>
    </row>
    <row r="1050" spans="2:51" s="11" customFormat="1" ht="13.5">
      <c r="B1050" s="177"/>
      <c r="D1050" s="187" t="s">
        <v>299</v>
      </c>
      <c r="E1050" s="196" t="s">
        <v>3</v>
      </c>
      <c r="F1050" s="197" t="s">
        <v>1538</v>
      </c>
      <c r="H1050" s="198">
        <v>1</v>
      </c>
      <c r="I1050" s="182"/>
      <c r="L1050" s="177"/>
      <c r="M1050" s="183"/>
      <c r="N1050" s="184"/>
      <c r="O1050" s="184"/>
      <c r="P1050" s="184"/>
      <c r="Q1050" s="184"/>
      <c r="R1050" s="184"/>
      <c r="S1050" s="184"/>
      <c r="T1050" s="185"/>
      <c r="AT1050" s="179" t="s">
        <v>299</v>
      </c>
      <c r="AU1050" s="179" t="s">
        <v>79</v>
      </c>
      <c r="AV1050" s="11" t="s">
        <v>79</v>
      </c>
      <c r="AW1050" s="11" t="s">
        <v>36</v>
      </c>
      <c r="AX1050" s="11" t="s">
        <v>9</v>
      </c>
      <c r="AY1050" s="179" t="s">
        <v>291</v>
      </c>
    </row>
    <row r="1051" spans="2:65" s="1" customFormat="1" ht="22.5" customHeight="1">
      <c r="B1051" s="164"/>
      <c r="C1051" s="165" t="s">
        <v>1539</v>
      </c>
      <c r="D1051" s="165" t="s">
        <v>293</v>
      </c>
      <c r="E1051" s="166" t="s">
        <v>1540</v>
      </c>
      <c r="F1051" s="167" t="s">
        <v>1541</v>
      </c>
      <c r="G1051" s="168" t="s">
        <v>338</v>
      </c>
      <c r="H1051" s="169">
        <v>60.5</v>
      </c>
      <c r="I1051" s="170"/>
      <c r="J1051" s="171">
        <f>ROUND(I1051*H1051,0)</f>
        <v>0</v>
      </c>
      <c r="K1051" s="167" t="s">
        <v>297</v>
      </c>
      <c r="L1051" s="34"/>
      <c r="M1051" s="172" t="s">
        <v>3</v>
      </c>
      <c r="N1051" s="173" t="s">
        <v>43</v>
      </c>
      <c r="O1051" s="35"/>
      <c r="P1051" s="174">
        <f>O1051*H1051</f>
        <v>0</v>
      </c>
      <c r="Q1051" s="174">
        <v>0.0043062</v>
      </c>
      <c r="R1051" s="174">
        <f>Q1051*H1051</f>
        <v>0.26052509999999995</v>
      </c>
      <c r="S1051" s="174">
        <v>0</v>
      </c>
      <c r="T1051" s="175">
        <f>S1051*H1051</f>
        <v>0</v>
      </c>
      <c r="AR1051" s="17" t="s">
        <v>369</v>
      </c>
      <c r="AT1051" s="17" t="s">
        <v>293</v>
      </c>
      <c r="AU1051" s="17" t="s">
        <v>79</v>
      </c>
      <c r="AY1051" s="17" t="s">
        <v>291</v>
      </c>
      <c r="BE1051" s="176">
        <f>IF(N1051="základní",J1051,0)</f>
        <v>0</v>
      </c>
      <c r="BF1051" s="176">
        <f>IF(N1051="snížená",J1051,0)</f>
        <v>0</v>
      </c>
      <c r="BG1051" s="176">
        <f>IF(N1051="zákl. přenesená",J1051,0)</f>
        <v>0</v>
      </c>
      <c r="BH1051" s="176">
        <f>IF(N1051="sníž. přenesená",J1051,0)</f>
        <v>0</v>
      </c>
      <c r="BI1051" s="176">
        <f>IF(N1051="nulová",J1051,0)</f>
        <v>0</v>
      </c>
      <c r="BJ1051" s="17" t="s">
        <v>9</v>
      </c>
      <c r="BK1051" s="176">
        <f>ROUND(I1051*H1051,0)</f>
        <v>0</v>
      </c>
      <c r="BL1051" s="17" t="s">
        <v>369</v>
      </c>
      <c r="BM1051" s="17" t="s">
        <v>1542</v>
      </c>
    </row>
    <row r="1052" spans="2:51" s="11" customFormat="1" ht="13.5">
      <c r="B1052" s="177"/>
      <c r="D1052" s="187" t="s">
        <v>299</v>
      </c>
      <c r="E1052" s="196" t="s">
        <v>3</v>
      </c>
      <c r="F1052" s="197" t="s">
        <v>1467</v>
      </c>
      <c r="H1052" s="198">
        <v>60.5</v>
      </c>
      <c r="I1052" s="182"/>
      <c r="L1052" s="177"/>
      <c r="M1052" s="183"/>
      <c r="N1052" s="184"/>
      <c r="O1052" s="184"/>
      <c r="P1052" s="184"/>
      <c r="Q1052" s="184"/>
      <c r="R1052" s="184"/>
      <c r="S1052" s="184"/>
      <c r="T1052" s="185"/>
      <c r="AT1052" s="179" t="s">
        <v>299</v>
      </c>
      <c r="AU1052" s="179" t="s">
        <v>79</v>
      </c>
      <c r="AV1052" s="11" t="s">
        <v>79</v>
      </c>
      <c r="AW1052" s="11" t="s">
        <v>36</v>
      </c>
      <c r="AX1052" s="11" t="s">
        <v>9</v>
      </c>
      <c r="AY1052" s="179" t="s">
        <v>291</v>
      </c>
    </row>
    <row r="1053" spans="2:65" s="1" customFormat="1" ht="31.5" customHeight="1">
      <c r="B1053" s="164"/>
      <c r="C1053" s="165" t="s">
        <v>1543</v>
      </c>
      <c r="D1053" s="165" t="s">
        <v>293</v>
      </c>
      <c r="E1053" s="166" t="s">
        <v>1544</v>
      </c>
      <c r="F1053" s="167" t="s">
        <v>1545</v>
      </c>
      <c r="G1053" s="168" t="s">
        <v>367</v>
      </c>
      <c r="H1053" s="169">
        <v>4</v>
      </c>
      <c r="I1053" s="170"/>
      <c r="J1053" s="171">
        <f>ROUND(I1053*H1053,0)</f>
        <v>0</v>
      </c>
      <c r="K1053" s="167" t="s">
        <v>297</v>
      </c>
      <c r="L1053" s="34"/>
      <c r="M1053" s="172" t="s">
        <v>3</v>
      </c>
      <c r="N1053" s="173" t="s">
        <v>43</v>
      </c>
      <c r="O1053" s="35"/>
      <c r="P1053" s="174">
        <f>O1053*H1053</f>
        <v>0</v>
      </c>
      <c r="Q1053" s="174">
        <v>8.8E-05</v>
      </c>
      <c r="R1053" s="174">
        <f>Q1053*H1053</f>
        <v>0.000352</v>
      </c>
      <c r="S1053" s="174">
        <v>0</v>
      </c>
      <c r="T1053" s="175">
        <f>S1053*H1053</f>
        <v>0</v>
      </c>
      <c r="AR1053" s="17" t="s">
        <v>369</v>
      </c>
      <c r="AT1053" s="17" t="s">
        <v>293</v>
      </c>
      <c r="AU1053" s="17" t="s">
        <v>79</v>
      </c>
      <c r="AY1053" s="17" t="s">
        <v>291</v>
      </c>
      <c r="BE1053" s="176">
        <f>IF(N1053="základní",J1053,0)</f>
        <v>0</v>
      </c>
      <c r="BF1053" s="176">
        <f>IF(N1053="snížená",J1053,0)</f>
        <v>0</v>
      </c>
      <c r="BG1053" s="176">
        <f>IF(N1053="zákl. přenesená",J1053,0)</f>
        <v>0</v>
      </c>
      <c r="BH1053" s="176">
        <f>IF(N1053="sníž. přenesená",J1053,0)</f>
        <v>0</v>
      </c>
      <c r="BI1053" s="176">
        <f>IF(N1053="nulová",J1053,0)</f>
        <v>0</v>
      </c>
      <c r="BJ1053" s="17" t="s">
        <v>9</v>
      </c>
      <c r="BK1053" s="176">
        <f>ROUND(I1053*H1053,0)</f>
        <v>0</v>
      </c>
      <c r="BL1053" s="17" t="s">
        <v>369</v>
      </c>
      <c r="BM1053" s="17" t="s">
        <v>1546</v>
      </c>
    </row>
    <row r="1054" spans="2:65" s="1" customFormat="1" ht="22.5" customHeight="1">
      <c r="B1054" s="164"/>
      <c r="C1054" s="165" t="s">
        <v>1547</v>
      </c>
      <c r="D1054" s="165" t="s">
        <v>293</v>
      </c>
      <c r="E1054" s="166" t="s">
        <v>1548</v>
      </c>
      <c r="F1054" s="167" t="s">
        <v>1549</v>
      </c>
      <c r="G1054" s="168" t="s">
        <v>338</v>
      </c>
      <c r="H1054" s="169">
        <v>40</v>
      </c>
      <c r="I1054" s="170"/>
      <c r="J1054" s="171">
        <f>ROUND(I1054*H1054,0)</f>
        <v>0</v>
      </c>
      <c r="K1054" s="167" t="s">
        <v>297</v>
      </c>
      <c r="L1054" s="34"/>
      <c r="M1054" s="172" t="s">
        <v>3</v>
      </c>
      <c r="N1054" s="173" t="s">
        <v>43</v>
      </c>
      <c r="O1054" s="35"/>
      <c r="P1054" s="174">
        <f>O1054*H1054</f>
        <v>0</v>
      </c>
      <c r="Q1054" s="174">
        <v>0.001078</v>
      </c>
      <c r="R1054" s="174">
        <f>Q1054*H1054</f>
        <v>0.04312</v>
      </c>
      <c r="S1054" s="174">
        <v>0</v>
      </c>
      <c r="T1054" s="175">
        <f>S1054*H1054</f>
        <v>0</v>
      </c>
      <c r="AR1054" s="17" t="s">
        <v>369</v>
      </c>
      <c r="AT1054" s="17" t="s">
        <v>293</v>
      </c>
      <c r="AU1054" s="17" t="s">
        <v>79</v>
      </c>
      <c r="AY1054" s="17" t="s">
        <v>291</v>
      </c>
      <c r="BE1054" s="176">
        <f>IF(N1054="základní",J1054,0)</f>
        <v>0</v>
      </c>
      <c r="BF1054" s="176">
        <f>IF(N1054="snížená",J1054,0)</f>
        <v>0</v>
      </c>
      <c r="BG1054" s="176">
        <f>IF(N1054="zákl. přenesená",J1054,0)</f>
        <v>0</v>
      </c>
      <c r="BH1054" s="176">
        <f>IF(N1054="sníž. přenesená",J1054,0)</f>
        <v>0</v>
      </c>
      <c r="BI1054" s="176">
        <f>IF(N1054="nulová",J1054,0)</f>
        <v>0</v>
      </c>
      <c r="BJ1054" s="17" t="s">
        <v>9</v>
      </c>
      <c r="BK1054" s="176">
        <f>ROUND(I1054*H1054,0)</f>
        <v>0</v>
      </c>
      <c r="BL1054" s="17" t="s">
        <v>369</v>
      </c>
      <c r="BM1054" s="17" t="s">
        <v>1550</v>
      </c>
    </row>
    <row r="1055" spans="2:51" s="11" customFormat="1" ht="13.5">
      <c r="B1055" s="177"/>
      <c r="D1055" s="187" t="s">
        <v>299</v>
      </c>
      <c r="E1055" s="196" t="s">
        <v>3</v>
      </c>
      <c r="F1055" s="197" t="s">
        <v>1472</v>
      </c>
      <c r="H1055" s="198">
        <v>40</v>
      </c>
      <c r="I1055" s="182"/>
      <c r="L1055" s="177"/>
      <c r="M1055" s="183"/>
      <c r="N1055" s="184"/>
      <c r="O1055" s="184"/>
      <c r="P1055" s="184"/>
      <c r="Q1055" s="184"/>
      <c r="R1055" s="184"/>
      <c r="S1055" s="184"/>
      <c r="T1055" s="185"/>
      <c r="AT1055" s="179" t="s">
        <v>299</v>
      </c>
      <c r="AU1055" s="179" t="s">
        <v>79</v>
      </c>
      <c r="AV1055" s="11" t="s">
        <v>79</v>
      </c>
      <c r="AW1055" s="11" t="s">
        <v>36</v>
      </c>
      <c r="AX1055" s="11" t="s">
        <v>9</v>
      </c>
      <c r="AY1055" s="179" t="s">
        <v>291</v>
      </c>
    </row>
    <row r="1056" spans="2:65" s="1" customFormat="1" ht="22.5" customHeight="1">
      <c r="B1056" s="164"/>
      <c r="C1056" s="165" t="s">
        <v>1551</v>
      </c>
      <c r="D1056" s="165" t="s">
        <v>293</v>
      </c>
      <c r="E1056" s="166" t="s">
        <v>1552</v>
      </c>
      <c r="F1056" s="167" t="s">
        <v>1553</v>
      </c>
      <c r="G1056" s="168" t="s">
        <v>822</v>
      </c>
      <c r="H1056" s="169">
        <v>1.426</v>
      </c>
      <c r="I1056" s="170"/>
      <c r="J1056" s="171">
        <f>ROUND(I1056*H1056,0)</f>
        <v>0</v>
      </c>
      <c r="K1056" s="167" t="s">
        <v>297</v>
      </c>
      <c r="L1056" s="34"/>
      <c r="M1056" s="172" t="s">
        <v>3</v>
      </c>
      <c r="N1056" s="173" t="s">
        <v>43</v>
      </c>
      <c r="O1056" s="35"/>
      <c r="P1056" s="174">
        <f>O1056*H1056</f>
        <v>0</v>
      </c>
      <c r="Q1056" s="174">
        <v>0</v>
      </c>
      <c r="R1056" s="174">
        <f>Q1056*H1056</f>
        <v>0</v>
      </c>
      <c r="S1056" s="174">
        <v>0</v>
      </c>
      <c r="T1056" s="175">
        <f>S1056*H1056</f>
        <v>0</v>
      </c>
      <c r="AR1056" s="17" t="s">
        <v>369</v>
      </c>
      <c r="AT1056" s="17" t="s">
        <v>293</v>
      </c>
      <c r="AU1056" s="17" t="s">
        <v>79</v>
      </c>
      <c r="AY1056" s="17" t="s">
        <v>291</v>
      </c>
      <c r="BE1056" s="176">
        <f>IF(N1056="základní",J1056,0)</f>
        <v>0</v>
      </c>
      <c r="BF1056" s="176">
        <f>IF(N1056="snížená",J1056,0)</f>
        <v>0</v>
      </c>
      <c r="BG1056" s="176">
        <f>IF(N1056="zákl. přenesená",J1056,0)</f>
        <v>0</v>
      </c>
      <c r="BH1056" s="176">
        <f>IF(N1056="sníž. přenesená",J1056,0)</f>
        <v>0</v>
      </c>
      <c r="BI1056" s="176">
        <f>IF(N1056="nulová",J1056,0)</f>
        <v>0</v>
      </c>
      <c r="BJ1056" s="17" t="s">
        <v>9</v>
      </c>
      <c r="BK1056" s="176">
        <f>ROUND(I1056*H1056,0)</f>
        <v>0</v>
      </c>
      <c r="BL1056" s="17" t="s">
        <v>369</v>
      </c>
      <c r="BM1056" s="17" t="s">
        <v>1554</v>
      </c>
    </row>
    <row r="1057" spans="2:63" s="10" customFormat="1" ht="29.85" customHeight="1">
      <c r="B1057" s="150"/>
      <c r="D1057" s="161" t="s">
        <v>71</v>
      </c>
      <c r="E1057" s="162" t="s">
        <v>1555</v>
      </c>
      <c r="F1057" s="162" t="s">
        <v>1556</v>
      </c>
      <c r="I1057" s="153"/>
      <c r="J1057" s="163">
        <f>BK1057</f>
        <v>0</v>
      </c>
      <c r="L1057" s="150"/>
      <c r="M1057" s="155"/>
      <c r="N1057" s="156"/>
      <c r="O1057" s="156"/>
      <c r="P1057" s="157">
        <f>SUM(P1058:P1072)</f>
        <v>0</v>
      </c>
      <c r="Q1057" s="156"/>
      <c r="R1057" s="157">
        <f>SUM(R1058:R1072)</f>
        <v>0.04466966</v>
      </c>
      <c r="S1057" s="156"/>
      <c r="T1057" s="158">
        <f>SUM(T1058:T1072)</f>
        <v>2.6357845</v>
      </c>
      <c r="AR1057" s="151" t="s">
        <v>79</v>
      </c>
      <c r="AT1057" s="159" t="s">
        <v>71</v>
      </c>
      <c r="AU1057" s="159" t="s">
        <v>9</v>
      </c>
      <c r="AY1057" s="151" t="s">
        <v>291</v>
      </c>
      <c r="BK1057" s="160">
        <f>SUM(BK1058:BK1072)</f>
        <v>0</v>
      </c>
    </row>
    <row r="1058" spans="2:65" s="1" customFormat="1" ht="22.5" customHeight="1">
      <c r="B1058" s="164"/>
      <c r="C1058" s="165" t="s">
        <v>1557</v>
      </c>
      <c r="D1058" s="165" t="s">
        <v>293</v>
      </c>
      <c r="E1058" s="166" t="s">
        <v>1558</v>
      </c>
      <c r="F1058" s="167" t="s">
        <v>1559</v>
      </c>
      <c r="G1058" s="168" t="s">
        <v>412</v>
      </c>
      <c r="H1058" s="169">
        <v>277.451</v>
      </c>
      <c r="I1058" s="170"/>
      <c r="J1058" s="171">
        <f>ROUND(I1058*H1058,0)</f>
        <v>0</v>
      </c>
      <c r="K1058" s="167" t="s">
        <v>297</v>
      </c>
      <c r="L1058" s="34"/>
      <c r="M1058" s="172" t="s">
        <v>3</v>
      </c>
      <c r="N1058" s="173" t="s">
        <v>43</v>
      </c>
      <c r="O1058" s="35"/>
      <c r="P1058" s="174">
        <f>O1058*H1058</f>
        <v>0</v>
      </c>
      <c r="Q1058" s="174">
        <v>0</v>
      </c>
      <c r="R1058" s="174">
        <f>Q1058*H1058</f>
        <v>0</v>
      </c>
      <c r="S1058" s="174">
        <v>0.0095</v>
      </c>
      <c r="T1058" s="175">
        <f>S1058*H1058</f>
        <v>2.6357845</v>
      </c>
      <c r="AR1058" s="17" t="s">
        <v>369</v>
      </c>
      <c r="AT1058" s="17" t="s">
        <v>293</v>
      </c>
      <c r="AU1058" s="17" t="s">
        <v>79</v>
      </c>
      <c r="AY1058" s="17" t="s">
        <v>291</v>
      </c>
      <c r="BE1058" s="176">
        <f>IF(N1058="základní",J1058,0)</f>
        <v>0</v>
      </c>
      <c r="BF1058" s="176">
        <f>IF(N1058="snížená",J1058,0)</f>
        <v>0</v>
      </c>
      <c r="BG1058" s="176">
        <f>IF(N1058="zákl. přenesená",J1058,0)</f>
        <v>0</v>
      </c>
      <c r="BH1058" s="176">
        <f>IF(N1058="sníž. přenesená",J1058,0)</f>
        <v>0</v>
      </c>
      <c r="BI1058" s="176">
        <f>IF(N1058="nulová",J1058,0)</f>
        <v>0</v>
      </c>
      <c r="BJ1058" s="17" t="s">
        <v>9</v>
      </c>
      <c r="BK1058" s="176">
        <f>ROUND(I1058*H1058,0)</f>
        <v>0</v>
      </c>
      <c r="BL1058" s="17" t="s">
        <v>369</v>
      </c>
      <c r="BM1058" s="17" t="s">
        <v>1560</v>
      </c>
    </row>
    <row r="1059" spans="2:51" s="11" customFormat="1" ht="13.5">
      <c r="B1059" s="177"/>
      <c r="D1059" s="187" t="s">
        <v>299</v>
      </c>
      <c r="E1059" s="196" t="s">
        <v>3</v>
      </c>
      <c r="F1059" s="197" t="s">
        <v>172</v>
      </c>
      <c r="H1059" s="198">
        <v>277.451</v>
      </c>
      <c r="I1059" s="182"/>
      <c r="L1059" s="177"/>
      <c r="M1059" s="183"/>
      <c r="N1059" s="184"/>
      <c r="O1059" s="184"/>
      <c r="P1059" s="184"/>
      <c r="Q1059" s="184"/>
      <c r="R1059" s="184"/>
      <c r="S1059" s="184"/>
      <c r="T1059" s="185"/>
      <c r="AT1059" s="179" t="s">
        <v>299</v>
      </c>
      <c r="AU1059" s="179" t="s">
        <v>79</v>
      </c>
      <c r="AV1059" s="11" t="s">
        <v>79</v>
      </c>
      <c r="AW1059" s="11" t="s">
        <v>36</v>
      </c>
      <c r="AX1059" s="11" t="s">
        <v>9</v>
      </c>
      <c r="AY1059" s="179" t="s">
        <v>291</v>
      </c>
    </row>
    <row r="1060" spans="2:65" s="1" customFormat="1" ht="22.5" customHeight="1">
      <c r="B1060" s="164"/>
      <c r="C1060" s="165" t="s">
        <v>1561</v>
      </c>
      <c r="D1060" s="165" t="s">
        <v>293</v>
      </c>
      <c r="E1060" s="166" t="s">
        <v>1562</v>
      </c>
      <c r="F1060" s="167" t="s">
        <v>1563</v>
      </c>
      <c r="G1060" s="168" t="s">
        <v>338</v>
      </c>
      <c r="H1060" s="169">
        <v>45.15</v>
      </c>
      <c r="I1060" s="170"/>
      <c r="J1060" s="171">
        <f>ROUND(I1060*H1060,0)</f>
        <v>0</v>
      </c>
      <c r="K1060" s="167" t="s">
        <v>297</v>
      </c>
      <c r="L1060" s="34"/>
      <c r="M1060" s="172" t="s">
        <v>3</v>
      </c>
      <c r="N1060" s="173" t="s">
        <v>43</v>
      </c>
      <c r="O1060" s="35"/>
      <c r="P1060" s="174">
        <f>O1060*H1060</f>
        <v>0</v>
      </c>
      <c r="Q1060" s="174">
        <v>0</v>
      </c>
      <c r="R1060" s="174">
        <f>Q1060*H1060</f>
        <v>0</v>
      </c>
      <c r="S1060" s="174">
        <v>0</v>
      </c>
      <c r="T1060" s="175">
        <f>S1060*H1060</f>
        <v>0</v>
      </c>
      <c r="AR1060" s="17" t="s">
        <v>369</v>
      </c>
      <c r="AT1060" s="17" t="s">
        <v>293</v>
      </c>
      <c r="AU1060" s="17" t="s">
        <v>79</v>
      </c>
      <c r="AY1060" s="17" t="s">
        <v>291</v>
      </c>
      <c r="BE1060" s="176">
        <f>IF(N1060="základní",J1060,0)</f>
        <v>0</v>
      </c>
      <c r="BF1060" s="176">
        <f>IF(N1060="snížená",J1060,0)</f>
        <v>0</v>
      </c>
      <c r="BG1060" s="176">
        <f>IF(N1060="zákl. přenesená",J1060,0)</f>
        <v>0</v>
      </c>
      <c r="BH1060" s="176">
        <f>IF(N1060="sníž. přenesená",J1060,0)</f>
        <v>0</v>
      </c>
      <c r="BI1060" s="176">
        <f>IF(N1060="nulová",J1060,0)</f>
        <v>0</v>
      </c>
      <c r="BJ1060" s="17" t="s">
        <v>9</v>
      </c>
      <c r="BK1060" s="176">
        <f>ROUND(I1060*H1060,0)</f>
        <v>0</v>
      </c>
      <c r="BL1060" s="17" t="s">
        <v>369</v>
      </c>
      <c r="BM1060" s="17" t="s">
        <v>1564</v>
      </c>
    </row>
    <row r="1061" spans="2:51" s="11" customFormat="1" ht="13.5">
      <c r="B1061" s="177"/>
      <c r="D1061" s="187" t="s">
        <v>299</v>
      </c>
      <c r="E1061" s="196" t="s">
        <v>3</v>
      </c>
      <c r="F1061" s="197" t="s">
        <v>1565</v>
      </c>
      <c r="H1061" s="198">
        <v>45.15</v>
      </c>
      <c r="I1061" s="182"/>
      <c r="L1061" s="177"/>
      <c r="M1061" s="183"/>
      <c r="N1061" s="184"/>
      <c r="O1061" s="184"/>
      <c r="P1061" s="184"/>
      <c r="Q1061" s="184"/>
      <c r="R1061" s="184"/>
      <c r="S1061" s="184"/>
      <c r="T1061" s="185"/>
      <c r="AT1061" s="179" t="s">
        <v>299</v>
      </c>
      <c r="AU1061" s="179" t="s">
        <v>79</v>
      </c>
      <c r="AV1061" s="11" t="s">
        <v>79</v>
      </c>
      <c r="AW1061" s="11" t="s">
        <v>36</v>
      </c>
      <c r="AX1061" s="11" t="s">
        <v>9</v>
      </c>
      <c r="AY1061" s="179" t="s">
        <v>291</v>
      </c>
    </row>
    <row r="1062" spans="2:65" s="1" customFormat="1" ht="22.5" customHeight="1">
      <c r="B1062" s="164"/>
      <c r="C1062" s="165" t="s">
        <v>1566</v>
      </c>
      <c r="D1062" s="165" t="s">
        <v>293</v>
      </c>
      <c r="E1062" s="166" t="s">
        <v>1567</v>
      </c>
      <c r="F1062" s="167" t="s">
        <v>1568</v>
      </c>
      <c r="G1062" s="168" t="s">
        <v>412</v>
      </c>
      <c r="H1062" s="169">
        <v>277.451</v>
      </c>
      <c r="I1062" s="170"/>
      <c r="J1062" s="171">
        <f>ROUND(I1062*H1062,0)</f>
        <v>0</v>
      </c>
      <c r="K1062" s="167" t="s">
        <v>297</v>
      </c>
      <c r="L1062" s="34"/>
      <c r="M1062" s="172" t="s">
        <v>3</v>
      </c>
      <c r="N1062" s="173" t="s">
        <v>43</v>
      </c>
      <c r="O1062" s="35"/>
      <c r="P1062" s="174">
        <f>O1062*H1062</f>
        <v>0</v>
      </c>
      <c r="Q1062" s="174">
        <v>0</v>
      </c>
      <c r="R1062" s="174">
        <f>Q1062*H1062</f>
        <v>0</v>
      </c>
      <c r="S1062" s="174">
        <v>0</v>
      </c>
      <c r="T1062" s="175">
        <f>S1062*H1062</f>
        <v>0</v>
      </c>
      <c r="AR1062" s="17" t="s">
        <v>369</v>
      </c>
      <c r="AT1062" s="17" t="s">
        <v>293</v>
      </c>
      <c r="AU1062" s="17" t="s">
        <v>79</v>
      </c>
      <c r="AY1062" s="17" t="s">
        <v>291</v>
      </c>
      <c r="BE1062" s="176">
        <f>IF(N1062="základní",J1062,0)</f>
        <v>0</v>
      </c>
      <c r="BF1062" s="176">
        <f>IF(N1062="snížená",J1062,0)</f>
        <v>0</v>
      </c>
      <c r="BG1062" s="176">
        <f>IF(N1062="zákl. přenesená",J1062,0)</f>
        <v>0</v>
      </c>
      <c r="BH1062" s="176">
        <f>IF(N1062="sníž. přenesená",J1062,0)</f>
        <v>0</v>
      </c>
      <c r="BI1062" s="176">
        <f>IF(N1062="nulová",J1062,0)</f>
        <v>0</v>
      </c>
      <c r="BJ1062" s="17" t="s">
        <v>9</v>
      </c>
      <c r="BK1062" s="176">
        <f>ROUND(I1062*H1062,0)</f>
        <v>0</v>
      </c>
      <c r="BL1062" s="17" t="s">
        <v>369</v>
      </c>
      <c r="BM1062" s="17" t="s">
        <v>1569</v>
      </c>
    </row>
    <row r="1063" spans="2:51" s="11" customFormat="1" ht="13.5">
      <c r="B1063" s="177"/>
      <c r="D1063" s="187" t="s">
        <v>299</v>
      </c>
      <c r="E1063" s="196" t="s">
        <v>3</v>
      </c>
      <c r="F1063" s="197" t="s">
        <v>172</v>
      </c>
      <c r="H1063" s="198">
        <v>277.451</v>
      </c>
      <c r="I1063" s="182"/>
      <c r="L1063" s="177"/>
      <c r="M1063" s="183"/>
      <c r="N1063" s="184"/>
      <c r="O1063" s="184"/>
      <c r="P1063" s="184"/>
      <c r="Q1063" s="184"/>
      <c r="R1063" s="184"/>
      <c r="S1063" s="184"/>
      <c r="T1063" s="185"/>
      <c r="AT1063" s="179" t="s">
        <v>299</v>
      </c>
      <c r="AU1063" s="179" t="s">
        <v>79</v>
      </c>
      <c r="AV1063" s="11" t="s">
        <v>79</v>
      </c>
      <c r="AW1063" s="11" t="s">
        <v>36</v>
      </c>
      <c r="AX1063" s="11" t="s">
        <v>9</v>
      </c>
      <c r="AY1063" s="179" t="s">
        <v>291</v>
      </c>
    </row>
    <row r="1064" spans="2:65" s="1" customFormat="1" ht="22.5" customHeight="1">
      <c r="B1064" s="164"/>
      <c r="C1064" s="165" t="s">
        <v>1570</v>
      </c>
      <c r="D1064" s="165" t="s">
        <v>293</v>
      </c>
      <c r="E1064" s="166" t="s">
        <v>1571</v>
      </c>
      <c r="F1064" s="167" t="s">
        <v>1572</v>
      </c>
      <c r="G1064" s="168" t="s">
        <v>338</v>
      </c>
      <c r="H1064" s="169">
        <v>45.15</v>
      </c>
      <c r="I1064" s="170"/>
      <c r="J1064" s="171">
        <f>ROUND(I1064*H1064,0)</f>
        <v>0</v>
      </c>
      <c r="K1064" s="167" t="s">
        <v>297</v>
      </c>
      <c r="L1064" s="34"/>
      <c r="M1064" s="172" t="s">
        <v>3</v>
      </c>
      <c r="N1064" s="173" t="s">
        <v>43</v>
      </c>
      <c r="O1064" s="35"/>
      <c r="P1064" s="174">
        <f>O1064*H1064</f>
        <v>0</v>
      </c>
      <c r="Q1064" s="174">
        <v>0</v>
      </c>
      <c r="R1064" s="174">
        <f>Q1064*H1064</f>
        <v>0</v>
      </c>
      <c r="S1064" s="174">
        <v>0</v>
      </c>
      <c r="T1064" s="175">
        <f>S1064*H1064</f>
        <v>0</v>
      </c>
      <c r="AR1064" s="17" t="s">
        <v>369</v>
      </c>
      <c r="AT1064" s="17" t="s">
        <v>293</v>
      </c>
      <c r="AU1064" s="17" t="s">
        <v>79</v>
      </c>
      <c r="AY1064" s="17" t="s">
        <v>291</v>
      </c>
      <c r="BE1064" s="176">
        <f>IF(N1064="základní",J1064,0)</f>
        <v>0</v>
      </c>
      <c r="BF1064" s="176">
        <f>IF(N1064="snížená",J1064,0)</f>
        <v>0</v>
      </c>
      <c r="BG1064" s="176">
        <f>IF(N1064="zákl. přenesená",J1064,0)</f>
        <v>0</v>
      </c>
      <c r="BH1064" s="176">
        <f>IF(N1064="sníž. přenesená",J1064,0)</f>
        <v>0</v>
      </c>
      <c r="BI1064" s="176">
        <f>IF(N1064="nulová",J1064,0)</f>
        <v>0</v>
      </c>
      <c r="BJ1064" s="17" t="s">
        <v>9</v>
      </c>
      <c r="BK1064" s="176">
        <f>ROUND(I1064*H1064,0)</f>
        <v>0</v>
      </c>
      <c r="BL1064" s="17" t="s">
        <v>369</v>
      </c>
      <c r="BM1064" s="17" t="s">
        <v>1573</v>
      </c>
    </row>
    <row r="1065" spans="2:51" s="11" customFormat="1" ht="13.5">
      <c r="B1065" s="177"/>
      <c r="D1065" s="187" t="s">
        <v>299</v>
      </c>
      <c r="E1065" s="196" t="s">
        <v>3</v>
      </c>
      <c r="F1065" s="197" t="s">
        <v>1565</v>
      </c>
      <c r="H1065" s="198">
        <v>45.15</v>
      </c>
      <c r="I1065" s="182"/>
      <c r="L1065" s="177"/>
      <c r="M1065" s="183"/>
      <c r="N1065" s="184"/>
      <c r="O1065" s="184"/>
      <c r="P1065" s="184"/>
      <c r="Q1065" s="184"/>
      <c r="R1065" s="184"/>
      <c r="S1065" s="184"/>
      <c r="T1065" s="185"/>
      <c r="AT1065" s="179" t="s">
        <v>299</v>
      </c>
      <c r="AU1065" s="179" t="s">
        <v>79</v>
      </c>
      <c r="AV1065" s="11" t="s">
        <v>79</v>
      </c>
      <c r="AW1065" s="11" t="s">
        <v>36</v>
      </c>
      <c r="AX1065" s="11" t="s">
        <v>9</v>
      </c>
      <c r="AY1065" s="179" t="s">
        <v>291</v>
      </c>
    </row>
    <row r="1066" spans="2:65" s="1" customFormat="1" ht="31.5" customHeight="1">
      <c r="B1066" s="164"/>
      <c r="C1066" s="165" t="s">
        <v>1574</v>
      </c>
      <c r="D1066" s="165" t="s">
        <v>293</v>
      </c>
      <c r="E1066" s="166" t="s">
        <v>1575</v>
      </c>
      <c r="F1066" s="167" t="s">
        <v>1576</v>
      </c>
      <c r="G1066" s="168" t="s">
        <v>412</v>
      </c>
      <c r="H1066" s="169">
        <v>277.451</v>
      </c>
      <c r="I1066" s="170"/>
      <c r="J1066" s="171">
        <f>ROUND(I1066*H1066,0)</f>
        <v>0</v>
      </c>
      <c r="K1066" s="167" t="s">
        <v>297</v>
      </c>
      <c r="L1066" s="34"/>
      <c r="M1066" s="172" t="s">
        <v>3</v>
      </c>
      <c r="N1066" s="173" t="s">
        <v>43</v>
      </c>
      <c r="O1066" s="35"/>
      <c r="P1066" s="174">
        <f>O1066*H1066</f>
        <v>0</v>
      </c>
      <c r="Q1066" s="174">
        <v>0</v>
      </c>
      <c r="R1066" s="174">
        <f>Q1066*H1066</f>
        <v>0</v>
      </c>
      <c r="S1066" s="174">
        <v>0</v>
      </c>
      <c r="T1066" s="175">
        <f>S1066*H1066</f>
        <v>0</v>
      </c>
      <c r="AR1066" s="17" t="s">
        <v>369</v>
      </c>
      <c r="AT1066" s="17" t="s">
        <v>293</v>
      </c>
      <c r="AU1066" s="17" t="s">
        <v>79</v>
      </c>
      <c r="AY1066" s="17" t="s">
        <v>291</v>
      </c>
      <c r="BE1066" s="176">
        <f>IF(N1066="základní",J1066,0)</f>
        <v>0</v>
      </c>
      <c r="BF1066" s="176">
        <f>IF(N1066="snížená",J1066,0)</f>
        <v>0</v>
      </c>
      <c r="BG1066" s="176">
        <f>IF(N1066="zákl. přenesená",J1066,0)</f>
        <v>0</v>
      </c>
      <c r="BH1066" s="176">
        <f>IF(N1066="sníž. přenesená",J1066,0)</f>
        <v>0</v>
      </c>
      <c r="BI1066" s="176">
        <f>IF(N1066="nulová",J1066,0)</f>
        <v>0</v>
      </c>
      <c r="BJ1066" s="17" t="s">
        <v>9</v>
      </c>
      <c r="BK1066" s="176">
        <f>ROUND(I1066*H1066,0)</f>
        <v>0</v>
      </c>
      <c r="BL1066" s="17" t="s">
        <v>369</v>
      </c>
      <c r="BM1066" s="17" t="s">
        <v>1577</v>
      </c>
    </row>
    <row r="1067" spans="2:51" s="11" customFormat="1" ht="13.5">
      <c r="B1067" s="177"/>
      <c r="D1067" s="187" t="s">
        <v>299</v>
      </c>
      <c r="E1067" s="196" t="s">
        <v>3</v>
      </c>
      <c r="F1067" s="197" t="s">
        <v>172</v>
      </c>
      <c r="H1067" s="198">
        <v>277.451</v>
      </c>
      <c r="I1067" s="182"/>
      <c r="L1067" s="177"/>
      <c r="M1067" s="183"/>
      <c r="N1067" s="184"/>
      <c r="O1067" s="184"/>
      <c r="P1067" s="184"/>
      <c r="Q1067" s="184"/>
      <c r="R1067" s="184"/>
      <c r="S1067" s="184"/>
      <c r="T1067" s="185"/>
      <c r="AT1067" s="179" t="s">
        <v>299</v>
      </c>
      <c r="AU1067" s="179" t="s">
        <v>79</v>
      </c>
      <c r="AV1067" s="11" t="s">
        <v>79</v>
      </c>
      <c r="AW1067" s="11" t="s">
        <v>36</v>
      </c>
      <c r="AX1067" s="11" t="s">
        <v>9</v>
      </c>
      <c r="AY1067" s="179" t="s">
        <v>291</v>
      </c>
    </row>
    <row r="1068" spans="2:65" s="1" customFormat="1" ht="22.5" customHeight="1">
      <c r="B1068" s="164"/>
      <c r="C1068" s="210" t="s">
        <v>1578</v>
      </c>
      <c r="D1068" s="210" t="s">
        <v>379</v>
      </c>
      <c r="E1068" s="211" t="s">
        <v>1579</v>
      </c>
      <c r="F1068" s="212" t="s">
        <v>1580</v>
      </c>
      <c r="G1068" s="213" t="s">
        <v>412</v>
      </c>
      <c r="H1068" s="214">
        <v>319.069</v>
      </c>
      <c r="I1068" s="215"/>
      <c r="J1068" s="216">
        <f>ROUND(I1068*H1068,0)</f>
        <v>0</v>
      </c>
      <c r="K1068" s="212" t="s">
        <v>3</v>
      </c>
      <c r="L1068" s="217"/>
      <c r="M1068" s="218" t="s">
        <v>3</v>
      </c>
      <c r="N1068" s="219" t="s">
        <v>43</v>
      </c>
      <c r="O1068" s="35"/>
      <c r="P1068" s="174">
        <f>O1068*H1068</f>
        <v>0</v>
      </c>
      <c r="Q1068" s="174">
        <v>0.00014</v>
      </c>
      <c r="R1068" s="174">
        <f>Q1068*H1068</f>
        <v>0.04466966</v>
      </c>
      <c r="S1068" s="174">
        <v>0</v>
      </c>
      <c r="T1068" s="175">
        <f>S1068*H1068</f>
        <v>0</v>
      </c>
      <c r="AR1068" s="17" t="s">
        <v>467</v>
      </c>
      <c r="AT1068" s="17" t="s">
        <v>379</v>
      </c>
      <c r="AU1068" s="17" t="s">
        <v>79</v>
      </c>
      <c r="AY1068" s="17" t="s">
        <v>291</v>
      </c>
      <c r="BE1068" s="176">
        <f>IF(N1068="základní",J1068,0)</f>
        <v>0</v>
      </c>
      <c r="BF1068" s="176">
        <f>IF(N1068="snížená",J1068,0)</f>
        <v>0</v>
      </c>
      <c r="BG1068" s="176">
        <f>IF(N1068="zákl. přenesená",J1068,0)</f>
        <v>0</v>
      </c>
      <c r="BH1068" s="176">
        <f>IF(N1068="sníž. přenesená",J1068,0)</f>
        <v>0</v>
      </c>
      <c r="BI1068" s="176">
        <f>IF(N1068="nulová",J1068,0)</f>
        <v>0</v>
      </c>
      <c r="BJ1068" s="17" t="s">
        <v>9</v>
      </c>
      <c r="BK1068" s="176">
        <f>ROUND(I1068*H1068,0)</f>
        <v>0</v>
      </c>
      <c r="BL1068" s="17" t="s">
        <v>369</v>
      </c>
      <c r="BM1068" s="17" t="s">
        <v>1581</v>
      </c>
    </row>
    <row r="1069" spans="2:51" s="11" customFormat="1" ht="13.5">
      <c r="B1069" s="177"/>
      <c r="D1069" s="187" t="s">
        <v>299</v>
      </c>
      <c r="E1069" s="196" t="s">
        <v>3</v>
      </c>
      <c r="F1069" s="197" t="s">
        <v>1582</v>
      </c>
      <c r="H1069" s="198">
        <v>319.069</v>
      </c>
      <c r="I1069" s="182"/>
      <c r="L1069" s="177"/>
      <c r="M1069" s="183"/>
      <c r="N1069" s="184"/>
      <c r="O1069" s="184"/>
      <c r="P1069" s="184"/>
      <c r="Q1069" s="184"/>
      <c r="R1069" s="184"/>
      <c r="S1069" s="184"/>
      <c r="T1069" s="185"/>
      <c r="AT1069" s="179" t="s">
        <v>299</v>
      </c>
      <c r="AU1069" s="179" t="s">
        <v>79</v>
      </c>
      <c r="AV1069" s="11" t="s">
        <v>79</v>
      </c>
      <c r="AW1069" s="11" t="s">
        <v>36</v>
      </c>
      <c r="AX1069" s="11" t="s">
        <v>9</v>
      </c>
      <c r="AY1069" s="179" t="s">
        <v>291</v>
      </c>
    </row>
    <row r="1070" spans="2:65" s="1" customFormat="1" ht="22.5" customHeight="1">
      <c r="B1070" s="164"/>
      <c r="C1070" s="165" t="s">
        <v>1583</v>
      </c>
      <c r="D1070" s="165" t="s">
        <v>293</v>
      </c>
      <c r="E1070" s="166" t="s">
        <v>1584</v>
      </c>
      <c r="F1070" s="167" t="s">
        <v>1585</v>
      </c>
      <c r="G1070" s="168" t="s">
        <v>412</v>
      </c>
      <c r="H1070" s="169">
        <v>277.451</v>
      </c>
      <c r="I1070" s="170"/>
      <c r="J1070" s="171">
        <f>ROUND(I1070*H1070,0)</f>
        <v>0</v>
      </c>
      <c r="K1070" s="167" t="s">
        <v>297</v>
      </c>
      <c r="L1070" s="34"/>
      <c r="M1070" s="172" t="s">
        <v>3</v>
      </c>
      <c r="N1070" s="173" t="s">
        <v>43</v>
      </c>
      <c r="O1070" s="35"/>
      <c r="P1070" s="174">
        <f>O1070*H1070</f>
        <v>0</v>
      </c>
      <c r="Q1070" s="174">
        <v>0</v>
      </c>
      <c r="R1070" s="174">
        <f>Q1070*H1070</f>
        <v>0</v>
      </c>
      <c r="S1070" s="174">
        <v>0</v>
      </c>
      <c r="T1070" s="175">
        <f>S1070*H1070</f>
        <v>0</v>
      </c>
      <c r="AR1070" s="17" t="s">
        <v>369</v>
      </c>
      <c r="AT1070" s="17" t="s">
        <v>293</v>
      </c>
      <c r="AU1070" s="17" t="s">
        <v>79</v>
      </c>
      <c r="AY1070" s="17" t="s">
        <v>291</v>
      </c>
      <c r="BE1070" s="176">
        <f>IF(N1070="základní",J1070,0)</f>
        <v>0</v>
      </c>
      <c r="BF1070" s="176">
        <f>IF(N1070="snížená",J1070,0)</f>
        <v>0</v>
      </c>
      <c r="BG1070" s="176">
        <f>IF(N1070="zákl. přenesená",J1070,0)</f>
        <v>0</v>
      </c>
      <c r="BH1070" s="176">
        <f>IF(N1070="sníž. přenesená",J1070,0)</f>
        <v>0</v>
      </c>
      <c r="BI1070" s="176">
        <f>IF(N1070="nulová",J1070,0)</f>
        <v>0</v>
      </c>
      <c r="BJ1070" s="17" t="s">
        <v>9</v>
      </c>
      <c r="BK1070" s="176">
        <f>ROUND(I1070*H1070,0)</f>
        <v>0</v>
      </c>
      <c r="BL1070" s="17" t="s">
        <v>369</v>
      </c>
      <c r="BM1070" s="17" t="s">
        <v>1586</v>
      </c>
    </row>
    <row r="1071" spans="2:51" s="11" customFormat="1" ht="13.5">
      <c r="B1071" s="177"/>
      <c r="D1071" s="187" t="s">
        <v>299</v>
      </c>
      <c r="E1071" s="196" t="s">
        <v>3</v>
      </c>
      <c r="F1071" s="197" t="s">
        <v>172</v>
      </c>
      <c r="H1071" s="198">
        <v>277.451</v>
      </c>
      <c r="I1071" s="182"/>
      <c r="L1071" s="177"/>
      <c r="M1071" s="183"/>
      <c r="N1071" s="184"/>
      <c r="O1071" s="184"/>
      <c r="P1071" s="184"/>
      <c r="Q1071" s="184"/>
      <c r="R1071" s="184"/>
      <c r="S1071" s="184"/>
      <c r="T1071" s="185"/>
      <c r="AT1071" s="179" t="s">
        <v>299</v>
      </c>
      <c r="AU1071" s="179" t="s">
        <v>79</v>
      </c>
      <c r="AV1071" s="11" t="s">
        <v>79</v>
      </c>
      <c r="AW1071" s="11" t="s">
        <v>36</v>
      </c>
      <c r="AX1071" s="11" t="s">
        <v>9</v>
      </c>
      <c r="AY1071" s="179" t="s">
        <v>291</v>
      </c>
    </row>
    <row r="1072" spans="2:65" s="1" customFormat="1" ht="22.5" customHeight="1">
      <c r="B1072" s="164"/>
      <c r="C1072" s="165" t="s">
        <v>1587</v>
      </c>
      <c r="D1072" s="165" t="s">
        <v>293</v>
      </c>
      <c r="E1072" s="166" t="s">
        <v>1588</v>
      </c>
      <c r="F1072" s="167" t="s">
        <v>1589</v>
      </c>
      <c r="G1072" s="168" t="s">
        <v>822</v>
      </c>
      <c r="H1072" s="169">
        <v>0.045</v>
      </c>
      <c r="I1072" s="170"/>
      <c r="J1072" s="171">
        <f>ROUND(I1072*H1072,0)</f>
        <v>0</v>
      </c>
      <c r="K1072" s="167" t="s">
        <v>297</v>
      </c>
      <c r="L1072" s="34"/>
      <c r="M1072" s="172" t="s">
        <v>3</v>
      </c>
      <c r="N1072" s="173" t="s">
        <v>43</v>
      </c>
      <c r="O1072" s="35"/>
      <c r="P1072" s="174">
        <f>O1072*H1072</f>
        <v>0</v>
      </c>
      <c r="Q1072" s="174">
        <v>0</v>
      </c>
      <c r="R1072" s="174">
        <f>Q1072*H1072</f>
        <v>0</v>
      </c>
      <c r="S1072" s="174">
        <v>0</v>
      </c>
      <c r="T1072" s="175">
        <f>S1072*H1072</f>
        <v>0</v>
      </c>
      <c r="AR1072" s="17" t="s">
        <v>369</v>
      </c>
      <c r="AT1072" s="17" t="s">
        <v>293</v>
      </c>
      <c r="AU1072" s="17" t="s">
        <v>79</v>
      </c>
      <c r="AY1072" s="17" t="s">
        <v>291</v>
      </c>
      <c r="BE1072" s="176">
        <f>IF(N1072="základní",J1072,0)</f>
        <v>0</v>
      </c>
      <c r="BF1072" s="176">
        <f>IF(N1072="snížená",J1072,0)</f>
        <v>0</v>
      </c>
      <c r="BG1072" s="176">
        <f>IF(N1072="zákl. přenesená",J1072,0)</f>
        <v>0</v>
      </c>
      <c r="BH1072" s="176">
        <f>IF(N1072="sníž. přenesená",J1072,0)</f>
        <v>0</v>
      </c>
      <c r="BI1072" s="176">
        <f>IF(N1072="nulová",J1072,0)</f>
        <v>0</v>
      </c>
      <c r="BJ1072" s="17" t="s">
        <v>9</v>
      </c>
      <c r="BK1072" s="176">
        <f>ROUND(I1072*H1072,0)</f>
        <v>0</v>
      </c>
      <c r="BL1072" s="17" t="s">
        <v>369</v>
      </c>
      <c r="BM1072" s="17" t="s">
        <v>1590</v>
      </c>
    </row>
    <row r="1073" spans="2:63" s="10" customFormat="1" ht="29.85" customHeight="1">
      <c r="B1073" s="150"/>
      <c r="D1073" s="161" t="s">
        <v>71</v>
      </c>
      <c r="E1073" s="162" t="s">
        <v>1591</v>
      </c>
      <c r="F1073" s="162" t="s">
        <v>1592</v>
      </c>
      <c r="I1073" s="153"/>
      <c r="J1073" s="163">
        <f>BK1073</f>
        <v>0</v>
      </c>
      <c r="L1073" s="150"/>
      <c r="M1073" s="155"/>
      <c r="N1073" s="156"/>
      <c r="O1073" s="156"/>
      <c r="P1073" s="157">
        <f>SUM(P1074:P1276)</f>
        <v>0</v>
      </c>
      <c r="Q1073" s="156"/>
      <c r="R1073" s="157">
        <f>SUM(R1074:R1276)</f>
        <v>6.362210588235198</v>
      </c>
      <c r="S1073" s="156"/>
      <c r="T1073" s="158">
        <f>SUM(T1074:T1276)</f>
        <v>0</v>
      </c>
      <c r="AR1073" s="151" t="s">
        <v>79</v>
      </c>
      <c r="AT1073" s="159" t="s">
        <v>71</v>
      </c>
      <c r="AU1073" s="159" t="s">
        <v>9</v>
      </c>
      <c r="AY1073" s="151" t="s">
        <v>291</v>
      </c>
      <c r="BK1073" s="160">
        <f>SUM(BK1074:BK1276)</f>
        <v>0</v>
      </c>
    </row>
    <row r="1074" spans="2:65" s="1" customFormat="1" ht="22.5" customHeight="1">
      <c r="B1074" s="164"/>
      <c r="C1074" s="165" t="s">
        <v>1593</v>
      </c>
      <c r="D1074" s="165" t="s">
        <v>293</v>
      </c>
      <c r="E1074" s="166" t="s">
        <v>1594</v>
      </c>
      <c r="F1074" s="167" t="s">
        <v>1595</v>
      </c>
      <c r="G1074" s="168" t="s">
        <v>367</v>
      </c>
      <c r="H1074" s="169">
        <v>1</v>
      </c>
      <c r="I1074" s="170"/>
      <c r="J1074" s="171">
        <f>ROUND(I1074*H1074,0)</f>
        <v>0</v>
      </c>
      <c r="K1074" s="167" t="s">
        <v>297</v>
      </c>
      <c r="L1074" s="34"/>
      <c r="M1074" s="172" t="s">
        <v>3</v>
      </c>
      <c r="N1074" s="173" t="s">
        <v>43</v>
      </c>
      <c r="O1074" s="35"/>
      <c r="P1074" s="174">
        <f>O1074*H1074</f>
        <v>0</v>
      </c>
      <c r="Q1074" s="174">
        <v>0.000416342</v>
      </c>
      <c r="R1074" s="174">
        <f>Q1074*H1074</f>
        <v>0.000416342</v>
      </c>
      <c r="S1074" s="174">
        <v>0</v>
      </c>
      <c r="T1074" s="175">
        <f>S1074*H1074</f>
        <v>0</v>
      </c>
      <c r="AR1074" s="17" t="s">
        <v>369</v>
      </c>
      <c r="AT1074" s="17" t="s">
        <v>293</v>
      </c>
      <c r="AU1074" s="17" t="s">
        <v>79</v>
      </c>
      <c r="AY1074" s="17" t="s">
        <v>291</v>
      </c>
      <c r="BE1074" s="176">
        <f>IF(N1074="základní",J1074,0)</f>
        <v>0</v>
      </c>
      <c r="BF1074" s="176">
        <f>IF(N1074="snížená",J1074,0)</f>
        <v>0</v>
      </c>
      <c r="BG1074" s="176">
        <f>IF(N1074="zákl. přenesená",J1074,0)</f>
        <v>0</v>
      </c>
      <c r="BH1074" s="176">
        <f>IF(N1074="sníž. přenesená",J1074,0)</f>
        <v>0</v>
      </c>
      <c r="BI1074" s="176">
        <f>IF(N1074="nulová",J1074,0)</f>
        <v>0</v>
      </c>
      <c r="BJ1074" s="17" t="s">
        <v>9</v>
      </c>
      <c r="BK1074" s="176">
        <f>ROUND(I1074*H1074,0)</f>
        <v>0</v>
      </c>
      <c r="BL1074" s="17" t="s">
        <v>369</v>
      </c>
      <c r="BM1074" s="17" t="s">
        <v>1596</v>
      </c>
    </row>
    <row r="1075" spans="2:51" s="11" customFormat="1" ht="13.5">
      <c r="B1075" s="177"/>
      <c r="D1075" s="187" t="s">
        <v>299</v>
      </c>
      <c r="E1075" s="196" t="s">
        <v>3</v>
      </c>
      <c r="F1075" s="197" t="s">
        <v>9</v>
      </c>
      <c r="H1075" s="198">
        <v>1</v>
      </c>
      <c r="I1075" s="182"/>
      <c r="L1075" s="177"/>
      <c r="M1075" s="183"/>
      <c r="N1075" s="184"/>
      <c r="O1075" s="184"/>
      <c r="P1075" s="184"/>
      <c r="Q1075" s="184"/>
      <c r="R1075" s="184"/>
      <c r="S1075" s="184"/>
      <c r="T1075" s="185"/>
      <c r="AT1075" s="179" t="s">
        <v>299</v>
      </c>
      <c r="AU1075" s="179" t="s">
        <v>79</v>
      </c>
      <c r="AV1075" s="11" t="s">
        <v>79</v>
      </c>
      <c r="AW1075" s="11" t="s">
        <v>36</v>
      </c>
      <c r="AX1075" s="11" t="s">
        <v>9</v>
      </c>
      <c r="AY1075" s="179" t="s">
        <v>291</v>
      </c>
    </row>
    <row r="1076" spans="2:65" s="1" customFormat="1" ht="31.5" customHeight="1">
      <c r="B1076" s="164"/>
      <c r="C1076" s="210" t="s">
        <v>1597</v>
      </c>
      <c r="D1076" s="210" t="s">
        <v>379</v>
      </c>
      <c r="E1076" s="211" t="s">
        <v>1598</v>
      </c>
      <c r="F1076" s="212" t="s">
        <v>1599</v>
      </c>
      <c r="G1076" s="213" t="s">
        <v>367</v>
      </c>
      <c r="H1076" s="214">
        <v>1</v>
      </c>
      <c r="I1076" s="215"/>
      <c r="J1076" s="216">
        <f>ROUND(I1076*H1076,0)</f>
        <v>0</v>
      </c>
      <c r="K1076" s="212" t="s">
        <v>297</v>
      </c>
      <c r="L1076" s="217"/>
      <c r="M1076" s="218" t="s">
        <v>3</v>
      </c>
      <c r="N1076" s="219" t="s">
        <v>43</v>
      </c>
      <c r="O1076" s="35"/>
      <c r="P1076" s="174">
        <f>O1076*H1076</f>
        <v>0</v>
      </c>
      <c r="Q1076" s="174">
        <v>0.03</v>
      </c>
      <c r="R1076" s="174">
        <f>Q1076*H1076</f>
        <v>0.03</v>
      </c>
      <c r="S1076" s="174">
        <v>0</v>
      </c>
      <c r="T1076" s="175">
        <f>S1076*H1076</f>
        <v>0</v>
      </c>
      <c r="AR1076" s="17" t="s">
        <v>467</v>
      </c>
      <c r="AT1076" s="17" t="s">
        <v>379</v>
      </c>
      <c r="AU1076" s="17" t="s">
        <v>79</v>
      </c>
      <c r="AY1076" s="17" t="s">
        <v>291</v>
      </c>
      <c r="BE1076" s="176">
        <f>IF(N1076="základní",J1076,0)</f>
        <v>0</v>
      </c>
      <c r="BF1076" s="176">
        <f>IF(N1076="snížená",J1076,0)</f>
        <v>0</v>
      </c>
      <c r="BG1076" s="176">
        <f>IF(N1076="zákl. přenesená",J1076,0)</f>
        <v>0</v>
      </c>
      <c r="BH1076" s="176">
        <f>IF(N1076="sníž. přenesená",J1076,0)</f>
        <v>0</v>
      </c>
      <c r="BI1076" s="176">
        <f>IF(N1076="nulová",J1076,0)</f>
        <v>0</v>
      </c>
      <c r="BJ1076" s="17" t="s">
        <v>9</v>
      </c>
      <c r="BK1076" s="176">
        <f>ROUND(I1076*H1076,0)</f>
        <v>0</v>
      </c>
      <c r="BL1076" s="17" t="s">
        <v>369</v>
      </c>
      <c r="BM1076" s="17" t="s">
        <v>1600</v>
      </c>
    </row>
    <row r="1077" spans="2:65" s="1" customFormat="1" ht="22.5" customHeight="1">
      <c r="B1077" s="164"/>
      <c r="C1077" s="165" t="s">
        <v>1601</v>
      </c>
      <c r="D1077" s="165" t="s">
        <v>293</v>
      </c>
      <c r="E1077" s="166" t="s">
        <v>1602</v>
      </c>
      <c r="F1077" s="167" t="s">
        <v>1603</v>
      </c>
      <c r="G1077" s="168" t="s">
        <v>412</v>
      </c>
      <c r="H1077" s="169">
        <v>39.512</v>
      </c>
      <c r="I1077" s="170"/>
      <c r="J1077" s="171">
        <f>ROUND(I1077*H1077,0)</f>
        <v>0</v>
      </c>
      <c r="K1077" s="167" t="s">
        <v>297</v>
      </c>
      <c r="L1077" s="34"/>
      <c r="M1077" s="172" t="s">
        <v>3</v>
      </c>
      <c r="N1077" s="173" t="s">
        <v>43</v>
      </c>
      <c r="O1077" s="35"/>
      <c r="P1077" s="174">
        <f>O1077*H1077</f>
        <v>0</v>
      </c>
      <c r="Q1077" s="174">
        <v>0.0002542463</v>
      </c>
      <c r="R1077" s="174">
        <f>Q1077*H1077</f>
        <v>0.010045779805600001</v>
      </c>
      <c r="S1077" s="174">
        <v>0</v>
      </c>
      <c r="T1077" s="175">
        <f>S1077*H1077</f>
        <v>0</v>
      </c>
      <c r="AR1077" s="17" t="s">
        <v>369</v>
      </c>
      <c r="AT1077" s="17" t="s">
        <v>293</v>
      </c>
      <c r="AU1077" s="17" t="s">
        <v>79</v>
      </c>
      <c r="AY1077" s="17" t="s">
        <v>291</v>
      </c>
      <c r="BE1077" s="176">
        <f>IF(N1077="základní",J1077,0)</f>
        <v>0</v>
      </c>
      <c r="BF1077" s="176">
        <f>IF(N1077="snížená",J1077,0)</f>
        <v>0</v>
      </c>
      <c r="BG1077" s="176">
        <f>IF(N1077="zákl. přenesená",J1077,0)</f>
        <v>0</v>
      </c>
      <c r="BH1077" s="176">
        <f>IF(N1077="sníž. přenesená",J1077,0)</f>
        <v>0</v>
      </c>
      <c r="BI1077" s="176">
        <f>IF(N1077="nulová",J1077,0)</f>
        <v>0</v>
      </c>
      <c r="BJ1077" s="17" t="s">
        <v>9</v>
      </c>
      <c r="BK1077" s="176">
        <f>ROUND(I1077*H1077,0)</f>
        <v>0</v>
      </c>
      <c r="BL1077" s="17" t="s">
        <v>369</v>
      </c>
      <c r="BM1077" s="17" t="s">
        <v>1604</v>
      </c>
    </row>
    <row r="1078" spans="2:51" s="11" customFormat="1" ht="13.5">
      <c r="B1078" s="177"/>
      <c r="D1078" s="178" t="s">
        <v>299</v>
      </c>
      <c r="E1078" s="179" t="s">
        <v>3</v>
      </c>
      <c r="F1078" s="180" t="s">
        <v>1605</v>
      </c>
      <c r="H1078" s="181">
        <v>4.788</v>
      </c>
      <c r="I1078" s="182"/>
      <c r="L1078" s="177"/>
      <c r="M1078" s="183"/>
      <c r="N1078" s="184"/>
      <c r="O1078" s="184"/>
      <c r="P1078" s="184"/>
      <c r="Q1078" s="184"/>
      <c r="R1078" s="184"/>
      <c r="S1078" s="184"/>
      <c r="T1078" s="185"/>
      <c r="AT1078" s="179" t="s">
        <v>299</v>
      </c>
      <c r="AU1078" s="179" t="s">
        <v>79</v>
      </c>
      <c r="AV1078" s="11" t="s">
        <v>79</v>
      </c>
      <c r="AW1078" s="11" t="s">
        <v>36</v>
      </c>
      <c r="AX1078" s="11" t="s">
        <v>72</v>
      </c>
      <c r="AY1078" s="179" t="s">
        <v>291</v>
      </c>
    </row>
    <row r="1079" spans="2:51" s="11" customFormat="1" ht="13.5">
      <c r="B1079" s="177"/>
      <c r="D1079" s="178" t="s">
        <v>299</v>
      </c>
      <c r="E1079" s="179" t="s">
        <v>3</v>
      </c>
      <c r="F1079" s="180" t="s">
        <v>1606</v>
      </c>
      <c r="H1079" s="181">
        <v>5.04</v>
      </c>
      <c r="I1079" s="182"/>
      <c r="L1079" s="177"/>
      <c r="M1079" s="183"/>
      <c r="N1079" s="184"/>
      <c r="O1079" s="184"/>
      <c r="P1079" s="184"/>
      <c r="Q1079" s="184"/>
      <c r="R1079" s="184"/>
      <c r="S1079" s="184"/>
      <c r="T1079" s="185"/>
      <c r="AT1079" s="179" t="s">
        <v>299</v>
      </c>
      <c r="AU1079" s="179" t="s">
        <v>79</v>
      </c>
      <c r="AV1079" s="11" t="s">
        <v>79</v>
      </c>
      <c r="AW1079" s="11" t="s">
        <v>36</v>
      </c>
      <c r="AX1079" s="11" t="s">
        <v>72</v>
      </c>
      <c r="AY1079" s="179" t="s">
        <v>291</v>
      </c>
    </row>
    <row r="1080" spans="2:51" s="11" customFormat="1" ht="13.5">
      <c r="B1080" s="177"/>
      <c r="D1080" s="178" t="s">
        <v>299</v>
      </c>
      <c r="E1080" s="179" t="s">
        <v>3</v>
      </c>
      <c r="F1080" s="180" t="s">
        <v>1607</v>
      </c>
      <c r="H1080" s="181">
        <v>3.36</v>
      </c>
      <c r="I1080" s="182"/>
      <c r="L1080" s="177"/>
      <c r="M1080" s="183"/>
      <c r="N1080" s="184"/>
      <c r="O1080" s="184"/>
      <c r="P1080" s="184"/>
      <c r="Q1080" s="184"/>
      <c r="R1080" s="184"/>
      <c r="S1080" s="184"/>
      <c r="T1080" s="185"/>
      <c r="AT1080" s="179" t="s">
        <v>299</v>
      </c>
      <c r="AU1080" s="179" t="s">
        <v>79</v>
      </c>
      <c r="AV1080" s="11" t="s">
        <v>79</v>
      </c>
      <c r="AW1080" s="11" t="s">
        <v>36</v>
      </c>
      <c r="AX1080" s="11" t="s">
        <v>72</v>
      </c>
      <c r="AY1080" s="179" t="s">
        <v>291</v>
      </c>
    </row>
    <row r="1081" spans="2:51" s="11" customFormat="1" ht="13.5">
      <c r="B1081" s="177"/>
      <c r="D1081" s="178" t="s">
        <v>299</v>
      </c>
      <c r="E1081" s="179" t="s">
        <v>3</v>
      </c>
      <c r="F1081" s="180" t="s">
        <v>1608</v>
      </c>
      <c r="H1081" s="181">
        <v>2.8</v>
      </c>
      <c r="I1081" s="182"/>
      <c r="L1081" s="177"/>
      <c r="M1081" s="183"/>
      <c r="N1081" s="184"/>
      <c r="O1081" s="184"/>
      <c r="P1081" s="184"/>
      <c r="Q1081" s="184"/>
      <c r="R1081" s="184"/>
      <c r="S1081" s="184"/>
      <c r="T1081" s="185"/>
      <c r="AT1081" s="179" t="s">
        <v>299</v>
      </c>
      <c r="AU1081" s="179" t="s">
        <v>79</v>
      </c>
      <c r="AV1081" s="11" t="s">
        <v>79</v>
      </c>
      <c r="AW1081" s="11" t="s">
        <v>36</v>
      </c>
      <c r="AX1081" s="11" t="s">
        <v>72</v>
      </c>
      <c r="AY1081" s="179" t="s">
        <v>291</v>
      </c>
    </row>
    <row r="1082" spans="2:51" s="12" customFormat="1" ht="13.5">
      <c r="B1082" s="186"/>
      <c r="D1082" s="178" t="s">
        <v>299</v>
      </c>
      <c r="E1082" s="195" t="s">
        <v>3</v>
      </c>
      <c r="F1082" s="199" t="s">
        <v>1609</v>
      </c>
      <c r="H1082" s="200">
        <v>15.988</v>
      </c>
      <c r="I1082" s="191"/>
      <c r="L1082" s="186"/>
      <c r="M1082" s="192"/>
      <c r="N1082" s="193"/>
      <c r="O1082" s="193"/>
      <c r="P1082" s="193"/>
      <c r="Q1082" s="193"/>
      <c r="R1082" s="193"/>
      <c r="S1082" s="193"/>
      <c r="T1082" s="194"/>
      <c r="AT1082" s="195" t="s">
        <v>299</v>
      </c>
      <c r="AU1082" s="195" t="s">
        <v>79</v>
      </c>
      <c r="AV1082" s="12" t="s">
        <v>82</v>
      </c>
      <c r="AW1082" s="12" t="s">
        <v>36</v>
      </c>
      <c r="AX1082" s="12" t="s">
        <v>72</v>
      </c>
      <c r="AY1082" s="195" t="s">
        <v>291</v>
      </c>
    </row>
    <row r="1083" spans="2:51" s="11" customFormat="1" ht="13.5">
      <c r="B1083" s="177"/>
      <c r="D1083" s="178" t="s">
        <v>299</v>
      </c>
      <c r="E1083" s="179" t="s">
        <v>3</v>
      </c>
      <c r="F1083" s="180" t="s">
        <v>1610</v>
      </c>
      <c r="H1083" s="181">
        <v>7.838</v>
      </c>
      <c r="I1083" s="182"/>
      <c r="L1083" s="177"/>
      <c r="M1083" s="183"/>
      <c r="N1083" s="184"/>
      <c r="O1083" s="184"/>
      <c r="P1083" s="184"/>
      <c r="Q1083" s="184"/>
      <c r="R1083" s="184"/>
      <c r="S1083" s="184"/>
      <c r="T1083" s="185"/>
      <c r="AT1083" s="179" t="s">
        <v>299</v>
      </c>
      <c r="AU1083" s="179" t="s">
        <v>79</v>
      </c>
      <c r="AV1083" s="11" t="s">
        <v>79</v>
      </c>
      <c r="AW1083" s="11" t="s">
        <v>36</v>
      </c>
      <c r="AX1083" s="11" t="s">
        <v>72</v>
      </c>
      <c r="AY1083" s="179" t="s">
        <v>291</v>
      </c>
    </row>
    <row r="1084" spans="2:51" s="11" customFormat="1" ht="13.5">
      <c r="B1084" s="177"/>
      <c r="D1084" s="178" t="s">
        <v>299</v>
      </c>
      <c r="E1084" s="179" t="s">
        <v>3</v>
      </c>
      <c r="F1084" s="180" t="s">
        <v>1611</v>
      </c>
      <c r="H1084" s="181">
        <v>7.142</v>
      </c>
      <c r="I1084" s="182"/>
      <c r="L1084" s="177"/>
      <c r="M1084" s="183"/>
      <c r="N1084" s="184"/>
      <c r="O1084" s="184"/>
      <c r="P1084" s="184"/>
      <c r="Q1084" s="184"/>
      <c r="R1084" s="184"/>
      <c r="S1084" s="184"/>
      <c r="T1084" s="185"/>
      <c r="AT1084" s="179" t="s">
        <v>299</v>
      </c>
      <c r="AU1084" s="179" t="s">
        <v>79</v>
      </c>
      <c r="AV1084" s="11" t="s">
        <v>79</v>
      </c>
      <c r="AW1084" s="11" t="s">
        <v>36</v>
      </c>
      <c r="AX1084" s="11" t="s">
        <v>72</v>
      </c>
      <c r="AY1084" s="179" t="s">
        <v>291</v>
      </c>
    </row>
    <row r="1085" spans="2:51" s="11" customFormat="1" ht="13.5">
      <c r="B1085" s="177"/>
      <c r="D1085" s="178" t="s">
        <v>299</v>
      </c>
      <c r="E1085" s="179" t="s">
        <v>3</v>
      </c>
      <c r="F1085" s="180" t="s">
        <v>1612</v>
      </c>
      <c r="H1085" s="181">
        <v>4.579</v>
      </c>
      <c r="I1085" s="182"/>
      <c r="L1085" s="177"/>
      <c r="M1085" s="183"/>
      <c r="N1085" s="184"/>
      <c r="O1085" s="184"/>
      <c r="P1085" s="184"/>
      <c r="Q1085" s="184"/>
      <c r="R1085" s="184"/>
      <c r="S1085" s="184"/>
      <c r="T1085" s="185"/>
      <c r="AT1085" s="179" t="s">
        <v>299</v>
      </c>
      <c r="AU1085" s="179" t="s">
        <v>79</v>
      </c>
      <c r="AV1085" s="11" t="s">
        <v>79</v>
      </c>
      <c r="AW1085" s="11" t="s">
        <v>36</v>
      </c>
      <c r="AX1085" s="11" t="s">
        <v>72</v>
      </c>
      <c r="AY1085" s="179" t="s">
        <v>291</v>
      </c>
    </row>
    <row r="1086" spans="2:51" s="11" customFormat="1" ht="13.5">
      <c r="B1086" s="177"/>
      <c r="D1086" s="178" t="s">
        <v>299</v>
      </c>
      <c r="E1086" s="179" t="s">
        <v>3</v>
      </c>
      <c r="F1086" s="180" t="s">
        <v>1613</v>
      </c>
      <c r="H1086" s="181">
        <v>3.965</v>
      </c>
      <c r="I1086" s="182"/>
      <c r="L1086" s="177"/>
      <c r="M1086" s="183"/>
      <c r="N1086" s="184"/>
      <c r="O1086" s="184"/>
      <c r="P1086" s="184"/>
      <c r="Q1086" s="184"/>
      <c r="R1086" s="184"/>
      <c r="S1086" s="184"/>
      <c r="T1086" s="185"/>
      <c r="AT1086" s="179" t="s">
        <v>299</v>
      </c>
      <c r="AU1086" s="179" t="s">
        <v>79</v>
      </c>
      <c r="AV1086" s="11" t="s">
        <v>79</v>
      </c>
      <c r="AW1086" s="11" t="s">
        <v>36</v>
      </c>
      <c r="AX1086" s="11" t="s">
        <v>72</v>
      </c>
      <c r="AY1086" s="179" t="s">
        <v>291</v>
      </c>
    </row>
    <row r="1087" spans="2:51" s="12" customFormat="1" ht="13.5">
      <c r="B1087" s="186"/>
      <c r="D1087" s="178" t="s">
        <v>299</v>
      </c>
      <c r="E1087" s="195" t="s">
        <v>3</v>
      </c>
      <c r="F1087" s="199" t="s">
        <v>1614</v>
      </c>
      <c r="H1087" s="200">
        <v>23.524</v>
      </c>
      <c r="I1087" s="191"/>
      <c r="L1087" s="186"/>
      <c r="M1087" s="192"/>
      <c r="N1087" s="193"/>
      <c r="O1087" s="193"/>
      <c r="P1087" s="193"/>
      <c r="Q1087" s="193"/>
      <c r="R1087" s="193"/>
      <c r="S1087" s="193"/>
      <c r="T1087" s="194"/>
      <c r="AT1087" s="195" t="s">
        <v>299</v>
      </c>
      <c r="AU1087" s="195" t="s">
        <v>79</v>
      </c>
      <c r="AV1087" s="12" t="s">
        <v>82</v>
      </c>
      <c r="AW1087" s="12" t="s">
        <v>36</v>
      </c>
      <c r="AX1087" s="12" t="s">
        <v>72</v>
      </c>
      <c r="AY1087" s="195" t="s">
        <v>291</v>
      </c>
    </row>
    <row r="1088" spans="2:51" s="13" customFormat="1" ht="13.5">
      <c r="B1088" s="201"/>
      <c r="D1088" s="187" t="s">
        <v>299</v>
      </c>
      <c r="E1088" s="202" t="s">
        <v>3</v>
      </c>
      <c r="F1088" s="203" t="s">
        <v>353</v>
      </c>
      <c r="H1088" s="204">
        <v>39.512</v>
      </c>
      <c r="I1088" s="205"/>
      <c r="L1088" s="201"/>
      <c r="M1088" s="206"/>
      <c r="N1088" s="207"/>
      <c r="O1088" s="207"/>
      <c r="P1088" s="207"/>
      <c r="Q1088" s="207"/>
      <c r="R1088" s="207"/>
      <c r="S1088" s="207"/>
      <c r="T1088" s="208"/>
      <c r="AT1088" s="209" t="s">
        <v>299</v>
      </c>
      <c r="AU1088" s="209" t="s">
        <v>79</v>
      </c>
      <c r="AV1088" s="13" t="s">
        <v>85</v>
      </c>
      <c r="AW1088" s="13" t="s">
        <v>36</v>
      </c>
      <c r="AX1088" s="13" t="s">
        <v>9</v>
      </c>
      <c r="AY1088" s="209" t="s">
        <v>291</v>
      </c>
    </row>
    <row r="1089" spans="2:65" s="1" customFormat="1" ht="22.5" customHeight="1">
      <c r="B1089" s="164"/>
      <c r="C1089" s="165" t="s">
        <v>1615</v>
      </c>
      <c r="D1089" s="165" t="s">
        <v>293</v>
      </c>
      <c r="E1089" s="166" t="s">
        <v>1616</v>
      </c>
      <c r="F1089" s="167" t="s">
        <v>1617</v>
      </c>
      <c r="G1089" s="168" t="s">
        <v>412</v>
      </c>
      <c r="H1089" s="169">
        <v>101.208</v>
      </c>
      <c r="I1089" s="170"/>
      <c r="J1089" s="171">
        <f>ROUND(I1089*H1089,0)</f>
        <v>0</v>
      </c>
      <c r="K1089" s="167" t="s">
        <v>297</v>
      </c>
      <c r="L1089" s="34"/>
      <c r="M1089" s="172" t="s">
        <v>3</v>
      </c>
      <c r="N1089" s="173" t="s">
        <v>43</v>
      </c>
      <c r="O1089" s="35"/>
      <c r="P1089" s="174">
        <f>O1089*H1089</f>
        <v>0</v>
      </c>
      <c r="Q1089" s="174">
        <v>0.0002466101</v>
      </c>
      <c r="R1089" s="174">
        <f>Q1089*H1089</f>
        <v>0.0249589150008</v>
      </c>
      <c r="S1089" s="174">
        <v>0</v>
      </c>
      <c r="T1089" s="175">
        <f>S1089*H1089</f>
        <v>0</v>
      </c>
      <c r="AR1089" s="17" t="s">
        <v>369</v>
      </c>
      <c r="AT1089" s="17" t="s">
        <v>293</v>
      </c>
      <c r="AU1089" s="17" t="s">
        <v>79</v>
      </c>
      <c r="AY1089" s="17" t="s">
        <v>291</v>
      </c>
      <c r="BE1089" s="176">
        <f>IF(N1089="základní",J1089,0)</f>
        <v>0</v>
      </c>
      <c r="BF1089" s="176">
        <f>IF(N1089="snížená",J1089,0)</f>
        <v>0</v>
      </c>
      <c r="BG1089" s="176">
        <f>IF(N1089="zákl. přenesená",J1089,0)</f>
        <v>0</v>
      </c>
      <c r="BH1089" s="176">
        <f>IF(N1089="sníž. přenesená",J1089,0)</f>
        <v>0</v>
      </c>
      <c r="BI1089" s="176">
        <f>IF(N1089="nulová",J1089,0)</f>
        <v>0</v>
      </c>
      <c r="BJ1089" s="17" t="s">
        <v>9</v>
      </c>
      <c r="BK1089" s="176">
        <f>ROUND(I1089*H1089,0)</f>
        <v>0</v>
      </c>
      <c r="BL1089" s="17" t="s">
        <v>369</v>
      </c>
      <c r="BM1089" s="17" t="s">
        <v>1618</v>
      </c>
    </row>
    <row r="1090" spans="2:51" s="11" customFormat="1" ht="13.5">
      <c r="B1090" s="177"/>
      <c r="D1090" s="178" t="s">
        <v>299</v>
      </c>
      <c r="E1090" s="179" t="s">
        <v>3</v>
      </c>
      <c r="F1090" s="180" t="s">
        <v>1619</v>
      </c>
      <c r="H1090" s="181">
        <v>1.28</v>
      </c>
      <c r="I1090" s="182"/>
      <c r="L1090" s="177"/>
      <c r="M1090" s="183"/>
      <c r="N1090" s="184"/>
      <c r="O1090" s="184"/>
      <c r="P1090" s="184"/>
      <c r="Q1090" s="184"/>
      <c r="R1090" s="184"/>
      <c r="S1090" s="184"/>
      <c r="T1090" s="185"/>
      <c r="AT1090" s="179" t="s">
        <v>299</v>
      </c>
      <c r="AU1090" s="179" t="s">
        <v>79</v>
      </c>
      <c r="AV1090" s="11" t="s">
        <v>79</v>
      </c>
      <c r="AW1090" s="11" t="s">
        <v>36</v>
      </c>
      <c r="AX1090" s="11" t="s">
        <v>72</v>
      </c>
      <c r="AY1090" s="179" t="s">
        <v>291</v>
      </c>
    </row>
    <row r="1091" spans="2:51" s="11" customFormat="1" ht="13.5">
      <c r="B1091" s="177"/>
      <c r="D1091" s="178" t="s">
        <v>299</v>
      </c>
      <c r="E1091" s="179" t="s">
        <v>3</v>
      </c>
      <c r="F1091" s="180" t="s">
        <v>1620</v>
      </c>
      <c r="H1091" s="181">
        <v>28.8</v>
      </c>
      <c r="I1091" s="182"/>
      <c r="L1091" s="177"/>
      <c r="M1091" s="183"/>
      <c r="N1091" s="184"/>
      <c r="O1091" s="184"/>
      <c r="P1091" s="184"/>
      <c r="Q1091" s="184"/>
      <c r="R1091" s="184"/>
      <c r="S1091" s="184"/>
      <c r="T1091" s="185"/>
      <c r="AT1091" s="179" t="s">
        <v>299</v>
      </c>
      <c r="AU1091" s="179" t="s">
        <v>79</v>
      </c>
      <c r="AV1091" s="11" t="s">
        <v>79</v>
      </c>
      <c r="AW1091" s="11" t="s">
        <v>36</v>
      </c>
      <c r="AX1091" s="11" t="s">
        <v>72</v>
      </c>
      <c r="AY1091" s="179" t="s">
        <v>291</v>
      </c>
    </row>
    <row r="1092" spans="2:51" s="11" customFormat="1" ht="13.5">
      <c r="B1092" s="177"/>
      <c r="D1092" s="178" t="s">
        <v>299</v>
      </c>
      <c r="E1092" s="179" t="s">
        <v>3</v>
      </c>
      <c r="F1092" s="180" t="s">
        <v>1621</v>
      </c>
      <c r="H1092" s="181">
        <v>4.32</v>
      </c>
      <c r="I1092" s="182"/>
      <c r="L1092" s="177"/>
      <c r="M1092" s="183"/>
      <c r="N1092" s="184"/>
      <c r="O1092" s="184"/>
      <c r="P1092" s="184"/>
      <c r="Q1092" s="184"/>
      <c r="R1092" s="184"/>
      <c r="S1092" s="184"/>
      <c r="T1092" s="185"/>
      <c r="AT1092" s="179" t="s">
        <v>299</v>
      </c>
      <c r="AU1092" s="179" t="s">
        <v>79</v>
      </c>
      <c r="AV1092" s="11" t="s">
        <v>79</v>
      </c>
      <c r="AW1092" s="11" t="s">
        <v>36</v>
      </c>
      <c r="AX1092" s="11" t="s">
        <v>72</v>
      </c>
      <c r="AY1092" s="179" t="s">
        <v>291</v>
      </c>
    </row>
    <row r="1093" spans="2:51" s="11" customFormat="1" ht="13.5">
      <c r="B1093" s="177"/>
      <c r="D1093" s="178" t="s">
        <v>299</v>
      </c>
      <c r="E1093" s="179" t="s">
        <v>3</v>
      </c>
      <c r="F1093" s="180" t="s">
        <v>1622</v>
      </c>
      <c r="H1093" s="181">
        <v>1.6</v>
      </c>
      <c r="I1093" s="182"/>
      <c r="L1093" s="177"/>
      <c r="M1093" s="183"/>
      <c r="N1093" s="184"/>
      <c r="O1093" s="184"/>
      <c r="P1093" s="184"/>
      <c r="Q1093" s="184"/>
      <c r="R1093" s="184"/>
      <c r="S1093" s="184"/>
      <c r="T1093" s="185"/>
      <c r="AT1093" s="179" t="s">
        <v>299</v>
      </c>
      <c r="AU1093" s="179" t="s">
        <v>79</v>
      </c>
      <c r="AV1093" s="11" t="s">
        <v>79</v>
      </c>
      <c r="AW1093" s="11" t="s">
        <v>36</v>
      </c>
      <c r="AX1093" s="11" t="s">
        <v>72</v>
      </c>
      <c r="AY1093" s="179" t="s">
        <v>291</v>
      </c>
    </row>
    <row r="1094" spans="2:51" s="11" customFormat="1" ht="13.5">
      <c r="B1094" s="177"/>
      <c r="D1094" s="178" t="s">
        <v>299</v>
      </c>
      <c r="E1094" s="179" t="s">
        <v>3</v>
      </c>
      <c r="F1094" s="180" t="s">
        <v>1623</v>
      </c>
      <c r="H1094" s="181">
        <v>6.987</v>
      </c>
      <c r="I1094" s="182"/>
      <c r="L1094" s="177"/>
      <c r="M1094" s="183"/>
      <c r="N1094" s="184"/>
      <c r="O1094" s="184"/>
      <c r="P1094" s="184"/>
      <c r="Q1094" s="184"/>
      <c r="R1094" s="184"/>
      <c r="S1094" s="184"/>
      <c r="T1094" s="185"/>
      <c r="AT1094" s="179" t="s">
        <v>299</v>
      </c>
      <c r="AU1094" s="179" t="s">
        <v>79</v>
      </c>
      <c r="AV1094" s="11" t="s">
        <v>79</v>
      </c>
      <c r="AW1094" s="11" t="s">
        <v>36</v>
      </c>
      <c r="AX1094" s="11" t="s">
        <v>72</v>
      </c>
      <c r="AY1094" s="179" t="s">
        <v>291</v>
      </c>
    </row>
    <row r="1095" spans="2:51" s="12" customFormat="1" ht="13.5">
      <c r="B1095" s="186"/>
      <c r="D1095" s="178" t="s">
        <v>299</v>
      </c>
      <c r="E1095" s="195" t="s">
        <v>3</v>
      </c>
      <c r="F1095" s="199" t="s">
        <v>1624</v>
      </c>
      <c r="H1095" s="200">
        <v>42.987</v>
      </c>
      <c r="I1095" s="191"/>
      <c r="L1095" s="186"/>
      <c r="M1095" s="192"/>
      <c r="N1095" s="193"/>
      <c r="O1095" s="193"/>
      <c r="P1095" s="193"/>
      <c r="Q1095" s="193"/>
      <c r="R1095" s="193"/>
      <c r="S1095" s="193"/>
      <c r="T1095" s="194"/>
      <c r="AT1095" s="195" t="s">
        <v>299</v>
      </c>
      <c r="AU1095" s="195" t="s">
        <v>79</v>
      </c>
      <c r="AV1095" s="12" t="s">
        <v>82</v>
      </c>
      <c r="AW1095" s="12" t="s">
        <v>36</v>
      </c>
      <c r="AX1095" s="12" t="s">
        <v>72</v>
      </c>
      <c r="AY1095" s="195" t="s">
        <v>291</v>
      </c>
    </row>
    <row r="1096" spans="2:51" s="11" customFormat="1" ht="13.5">
      <c r="B1096" s="177"/>
      <c r="D1096" s="178" t="s">
        <v>299</v>
      </c>
      <c r="E1096" s="179" t="s">
        <v>3</v>
      </c>
      <c r="F1096" s="180" t="s">
        <v>1625</v>
      </c>
      <c r="H1096" s="181">
        <v>2.049</v>
      </c>
      <c r="I1096" s="182"/>
      <c r="L1096" s="177"/>
      <c r="M1096" s="183"/>
      <c r="N1096" s="184"/>
      <c r="O1096" s="184"/>
      <c r="P1096" s="184"/>
      <c r="Q1096" s="184"/>
      <c r="R1096" s="184"/>
      <c r="S1096" s="184"/>
      <c r="T1096" s="185"/>
      <c r="AT1096" s="179" t="s">
        <v>299</v>
      </c>
      <c r="AU1096" s="179" t="s">
        <v>79</v>
      </c>
      <c r="AV1096" s="11" t="s">
        <v>79</v>
      </c>
      <c r="AW1096" s="11" t="s">
        <v>36</v>
      </c>
      <c r="AX1096" s="11" t="s">
        <v>72</v>
      </c>
      <c r="AY1096" s="179" t="s">
        <v>291</v>
      </c>
    </row>
    <row r="1097" spans="2:51" s="11" customFormat="1" ht="13.5">
      <c r="B1097" s="177"/>
      <c r="D1097" s="178" t="s">
        <v>299</v>
      </c>
      <c r="E1097" s="179" t="s">
        <v>3</v>
      </c>
      <c r="F1097" s="180" t="s">
        <v>1626</v>
      </c>
      <c r="H1097" s="181">
        <v>39.715</v>
      </c>
      <c r="I1097" s="182"/>
      <c r="L1097" s="177"/>
      <c r="M1097" s="183"/>
      <c r="N1097" s="184"/>
      <c r="O1097" s="184"/>
      <c r="P1097" s="184"/>
      <c r="Q1097" s="184"/>
      <c r="R1097" s="184"/>
      <c r="S1097" s="184"/>
      <c r="T1097" s="185"/>
      <c r="AT1097" s="179" t="s">
        <v>299</v>
      </c>
      <c r="AU1097" s="179" t="s">
        <v>79</v>
      </c>
      <c r="AV1097" s="11" t="s">
        <v>79</v>
      </c>
      <c r="AW1097" s="11" t="s">
        <v>36</v>
      </c>
      <c r="AX1097" s="11" t="s">
        <v>72</v>
      </c>
      <c r="AY1097" s="179" t="s">
        <v>291</v>
      </c>
    </row>
    <row r="1098" spans="2:51" s="11" customFormat="1" ht="13.5">
      <c r="B1098" s="177"/>
      <c r="D1098" s="178" t="s">
        <v>299</v>
      </c>
      <c r="E1098" s="179" t="s">
        <v>3</v>
      </c>
      <c r="F1098" s="180" t="s">
        <v>1627</v>
      </c>
      <c r="H1098" s="181">
        <v>5.792</v>
      </c>
      <c r="I1098" s="182"/>
      <c r="L1098" s="177"/>
      <c r="M1098" s="183"/>
      <c r="N1098" s="184"/>
      <c r="O1098" s="184"/>
      <c r="P1098" s="184"/>
      <c r="Q1098" s="184"/>
      <c r="R1098" s="184"/>
      <c r="S1098" s="184"/>
      <c r="T1098" s="185"/>
      <c r="AT1098" s="179" t="s">
        <v>299</v>
      </c>
      <c r="AU1098" s="179" t="s">
        <v>79</v>
      </c>
      <c r="AV1098" s="11" t="s">
        <v>79</v>
      </c>
      <c r="AW1098" s="11" t="s">
        <v>36</v>
      </c>
      <c r="AX1098" s="11" t="s">
        <v>72</v>
      </c>
      <c r="AY1098" s="179" t="s">
        <v>291</v>
      </c>
    </row>
    <row r="1099" spans="2:51" s="11" customFormat="1" ht="13.5">
      <c r="B1099" s="177"/>
      <c r="D1099" s="178" t="s">
        <v>299</v>
      </c>
      <c r="E1099" s="179" t="s">
        <v>3</v>
      </c>
      <c r="F1099" s="180" t="s">
        <v>1628</v>
      </c>
      <c r="H1099" s="181">
        <v>2.443</v>
      </c>
      <c r="I1099" s="182"/>
      <c r="L1099" s="177"/>
      <c r="M1099" s="183"/>
      <c r="N1099" s="184"/>
      <c r="O1099" s="184"/>
      <c r="P1099" s="184"/>
      <c r="Q1099" s="184"/>
      <c r="R1099" s="184"/>
      <c r="S1099" s="184"/>
      <c r="T1099" s="185"/>
      <c r="AT1099" s="179" t="s">
        <v>299</v>
      </c>
      <c r="AU1099" s="179" t="s">
        <v>79</v>
      </c>
      <c r="AV1099" s="11" t="s">
        <v>79</v>
      </c>
      <c r="AW1099" s="11" t="s">
        <v>36</v>
      </c>
      <c r="AX1099" s="11" t="s">
        <v>72</v>
      </c>
      <c r="AY1099" s="179" t="s">
        <v>291</v>
      </c>
    </row>
    <row r="1100" spans="2:51" s="11" customFormat="1" ht="13.5">
      <c r="B1100" s="177"/>
      <c r="D1100" s="178" t="s">
        <v>299</v>
      </c>
      <c r="E1100" s="179" t="s">
        <v>3</v>
      </c>
      <c r="F1100" s="180" t="s">
        <v>1629</v>
      </c>
      <c r="H1100" s="181">
        <v>8.222</v>
      </c>
      <c r="I1100" s="182"/>
      <c r="L1100" s="177"/>
      <c r="M1100" s="183"/>
      <c r="N1100" s="184"/>
      <c r="O1100" s="184"/>
      <c r="P1100" s="184"/>
      <c r="Q1100" s="184"/>
      <c r="R1100" s="184"/>
      <c r="S1100" s="184"/>
      <c r="T1100" s="185"/>
      <c r="AT1100" s="179" t="s">
        <v>299</v>
      </c>
      <c r="AU1100" s="179" t="s">
        <v>79</v>
      </c>
      <c r="AV1100" s="11" t="s">
        <v>79</v>
      </c>
      <c r="AW1100" s="11" t="s">
        <v>36</v>
      </c>
      <c r="AX1100" s="11" t="s">
        <v>72</v>
      </c>
      <c r="AY1100" s="179" t="s">
        <v>291</v>
      </c>
    </row>
    <row r="1101" spans="2:51" s="12" customFormat="1" ht="13.5">
      <c r="B1101" s="186"/>
      <c r="D1101" s="178" t="s">
        <v>299</v>
      </c>
      <c r="E1101" s="195" t="s">
        <v>3</v>
      </c>
      <c r="F1101" s="199" t="s">
        <v>1630</v>
      </c>
      <c r="H1101" s="200">
        <v>58.221</v>
      </c>
      <c r="I1101" s="191"/>
      <c r="L1101" s="186"/>
      <c r="M1101" s="192"/>
      <c r="N1101" s="193"/>
      <c r="O1101" s="193"/>
      <c r="P1101" s="193"/>
      <c r="Q1101" s="193"/>
      <c r="R1101" s="193"/>
      <c r="S1101" s="193"/>
      <c r="T1101" s="194"/>
      <c r="AT1101" s="195" t="s">
        <v>299</v>
      </c>
      <c r="AU1101" s="195" t="s">
        <v>79</v>
      </c>
      <c r="AV1101" s="12" t="s">
        <v>82</v>
      </c>
      <c r="AW1101" s="12" t="s">
        <v>36</v>
      </c>
      <c r="AX1101" s="12" t="s">
        <v>72</v>
      </c>
      <c r="AY1101" s="195" t="s">
        <v>291</v>
      </c>
    </row>
    <row r="1102" spans="2:51" s="13" customFormat="1" ht="13.5">
      <c r="B1102" s="201"/>
      <c r="D1102" s="187" t="s">
        <v>299</v>
      </c>
      <c r="E1102" s="202" t="s">
        <v>3</v>
      </c>
      <c r="F1102" s="203" t="s">
        <v>353</v>
      </c>
      <c r="H1102" s="204">
        <v>101.208</v>
      </c>
      <c r="I1102" s="205"/>
      <c r="L1102" s="201"/>
      <c r="M1102" s="206"/>
      <c r="N1102" s="207"/>
      <c r="O1102" s="207"/>
      <c r="P1102" s="207"/>
      <c r="Q1102" s="207"/>
      <c r="R1102" s="207"/>
      <c r="S1102" s="207"/>
      <c r="T1102" s="208"/>
      <c r="AT1102" s="209" t="s">
        <v>299</v>
      </c>
      <c r="AU1102" s="209" t="s">
        <v>79</v>
      </c>
      <c r="AV1102" s="13" t="s">
        <v>85</v>
      </c>
      <c r="AW1102" s="13" t="s">
        <v>36</v>
      </c>
      <c r="AX1102" s="13" t="s">
        <v>9</v>
      </c>
      <c r="AY1102" s="209" t="s">
        <v>291</v>
      </c>
    </row>
    <row r="1103" spans="2:65" s="1" customFormat="1" ht="31.5" customHeight="1">
      <c r="B1103" s="164"/>
      <c r="C1103" s="165" t="s">
        <v>1631</v>
      </c>
      <c r="D1103" s="165" t="s">
        <v>293</v>
      </c>
      <c r="E1103" s="166" t="s">
        <v>1632</v>
      </c>
      <c r="F1103" s="167" t="s">
        <v>1633</v>
      </c>
      <c r="G1103" s="168" t="s">
        <v>412</v>
      </c>
      <c r="H1103" s="169">
        <v>4.181</v>
      </c>
      <c r="I1103" s="170"/>
      <c r="J1103" s="171">
        <f>ROUND(I1103*H1103,0)</f>
        <v>0</v>
      </c>
      <c r="K1103" s="167" t="s">
        <v>297</v>
      </c>
      <c r="L1103" s="34"/>
      <c r="M1103" s="172" t="s">
        <v>3</v>
      </c>
      <c r="N1103" s="173" t="s">
        <v>43</v>
      </c>
      <c r="O1103" s="35"/>
      <c r="P1103" s="174">
        <f>O1103*H1103</f>
        <v>0</v>
      </c>
      <c r="Q1103" s="174">
        <v>0.0002512648</v>
      </c>
      <c r="R1103" s="174">
        <f>Q1103*H1103</f>
        <v>0.0010505381288000001</v>
      </c>
      <c r="S1103" s="174">
        <v>0</v>
      </c>
      <c r="T1103" s="175">
        <f>S1103*H1103</f>
        <v>0</v>
      </c>
      <c r="AR1103" s="17" t="s">
        <v>369</v>
      </c>
      <c r="AT1103" s="17" t="s">
        <v>293</v>
      </c>
      <c r="AU1103" s="17" t="s">
        <v>79</v>
      </c>
      <c r="AY1103" s="17" t="s">
        <v>291</v>
      </c>
      <c r="BE1103" s="176">
        <f>IF(N1103="základní",J1103,0)</f>
        <v>0</v>
      </c>
      <c r="BF1103" s="176">
        <f>IF(N1103="snížená",J1103,0)</f>
        <v>0</v>
      </c>
      <c r="BG1103" s="176">
        <f>IF(N1103="zákl. přenesená",J1103,0)</f>
        <v>0</v>
      </c>
      <c r="BH1103" s="176">
        <f>IF(N1103="sníž. přenesená",J1103,0)</f>
        <v>0</v>
      </c>
      <c r="BI1103" s="176">
        <f>IF(N1103="nulová",J1103,0)</f>
        <v>0</v>
      </c>
      <c r="BJ1103" s="17" t="s">
        <v>9</v>
      </c>
      <c r="BK1103" s="176">
        <f>ROUND(I1103*H1103,0)</f>
        <v>0</v>
      </c>
      <c r="BL1103" s="17" t="s">
        <v>369</v>
      </c>
      <c r="BM1103" s="17" t="s">
        <v>1634</v>
      </c>
    </row>
    <row r="1104" spans="2:51" s="11" customFormat="1" ht="13.5">
      <c r="B1104" s="177"/>
      <c r="D1104" s="178" t="s">
        <v>299</v>
      </c>
      <c r="E1104" s="179" t="s">
        <v>3</v>
      </c>
      <c r="F1104" s="180" t="s">
        <v>1635</v>
      </c>
      <c r="H1104" s="181">
        <v>4.181</v>
      </c>
      <c r="I1104" s="182"/>
      <c r="L1104" s="177"/>
      <c r="M1104" s="183"/>
      <c r="N1104" s="184"/>
      <c r="O1104" s="184"/>
      <c r="P1104" s="184"/>
      <c r="Q1104" s="184"/>
      <c r="R1104" s="184"/>
      <c r="S1104" s="184"/>
      <c r="T1104" s="185"/>
      <c r="AT1104" s="179" t="s">
        <v>299</v>
      </c>
      <c r="AU1104" s="179" t="s">
        <v>79</v>
      </c>
      <c r="AV1104" s="11" t="s">
        <v>79</v>
      </c>
      <c r="AW1104" s="11" t="s">
        <v>36</v>
      </c>
      <c r="AX1104" s="11" t="s">
        <v>72</v>
      </c>
      <c r="AY1104" s="179" t="s">
        <v>291</v>
      </c>
    </row>
    <row r="1105" spans="2:51" s="12" customFormat="1" ht="13.5">
      <c r="B1105" s="186"/>
      <c r="D1105" s="187" t="s">
        <v>299</v>
      </c>
      <c r="E1105" s="188" t="s">
        <v>3</v>
      </c>
      <c r="F1105" s="189" t="s">
        <v>301</v>
      </c>
      <c r="H1105" s="190">
        <v>4.181</v>
      </c>
      <c r="I1105" s="191"/>
      <c r="L1105" s="186"/>
      <c r="M1105" s="192"/>
      <c r="N1105" s="193"/>
      <c r="O1105" s="193"/>
      <c r="P1105" s="193"/>
      <c r="Q1105" s="193"/>
      <c r="R1105" s="193"/>
      <c r="S1105" s="193"/>
      <c r="T1105" s="194"/>
      <c r="AT1105" s="195" t="s">
        <v>299</v>
      </c>
      <c r="AU1105" s="195" t="s">
        <v>79</v>
      </c>
      <c r="AV1105" s="12" t="s">
        <v>82</v>
      </c>
      <c r="AW1105" s="12" t="s">
        <v>36</v>
      </c>
      <c r="AX1105" s="12" t="s">
        <v>9</v>
      </c>
      <c r="AY1105" s="195" t="s">
        <v>291</v>
      </c>
    </row>
    <row r="1106" spans="2:65" s="1" customFormat="1" ht="22.5" customHeight="1">
      <c r="B1106" s="164"/>
      <c r="C1106" s="165" t="s">
        <v>1636</v>
      </c>
      <c r="D1106" s="165" t="s">
        <v>293</v>
      </c>
      <c r="E1106" s="166" t="s">
        <v>1637</v>
      </c>
      <c r="F1106" s="167" t="s">
        <v>1638</v>
      </c>
      <c r="G1106" s="168" t="s">
        <v>367</v>
      </c>
      <c r="H1106" s="169">
        <v>16</v>
      </c>
      <c r="I1106" s="170"/>
      <c r="J1106" s="171">
        <f>ROUND(I1106*H1106,0)</f>
        <v>0</v>
      </c>
      <c r="K1106" s="167" t="s">
        <v>297</v>
      </c>
      <c r="L1106" s="34"/>
      <c r="M1106" s="172" t="s">
        <v>3</v>
      </c>
      <c r="N1106" s="173" t="s">
        <v>43</v>
      </c>
      <c r="O1106" s="35"/>
      <c r="P1106" s="174">
        <f>O1106*H1106</f>
        <v>0</v>
      </c>
      <c r="Q1106" s="174">
        <v>0.0002542463</v>
      </c>
      <c r="R1106" s="174">
        <f>Q1106*H1106</f>
        <v>0.0040679408</v>
      </c>
      <c r="S1106" s="174">
        <v>0</v>
      </c>
      <c r="T1106" s="175">
        <f>S1106*H1106</f>
        <v>0</v>
      </c>
      <c r="AR1106" s="17" t="s">
        <v>369</v>
      </c>
      <c r="AT1106" s="17" t="s">
        <v>293</v>
      </c>
      <c r="AU1106" s="17" t="s">
        <v>79</v>
      </c>
      <c r="AY1106" s="17" t="s">
        <v>291</v>
      </c>
      <c r="BE1106" s="176">
        <f>IF(N1106="základní",J1106,0)</f>
        <v>0</v>
      </c>
      <c r="BF1106" s="176">
        <f>IF(N1106="snížená",J1106,0)</f>
        <v>0</v>
      </c>
      <c r="BG1106" s="176">
        <f>IF(N1106="zákl. přenesená",J1106,0)</f>
        <v>0</v>
      </c>
      <c r="BH1106" s="176">
        <f>IF(N1106="sníž. přenesená",J1106,0)</f>
        <v>0</v>
      </c>
      <c r="BI1106" s="176">
        <f>IF(N1106="nulová",J1106,0)</f>
        <v>0</v>
      </c>
      <c r="BJ1106" s="17" t="s">
        <v>9</v>
      </c>
      <c r="BK1106" s="176">
        <f>ROUND(I1106*H1106,0)</f>
        <v>0</v>
      </c>
      <c r="BL1106" s="17" t="s">
        <v>369</v>
      </c>
      <c r="BM1106" s="17" t="s">
        <v>1639</v>
      </c>
    </row>
    <row r="1107" spans="2:51" s="11" customFormat="1" ht="13.5">
      <c r="B1107" s="177"/>
      <c r="D1107" s="178" t="s">
        <v>299</v>
      </c>
      <c r="E1107" s="179" t="s">
        <v>3</v>
      </c>
      <c r="F1107" s="180" t="s">
        <v>1640</v>
      </c>
      <c r="H1107" s="181">
        <v>8</v>
      </c>
      <c r="I1107" s="182"/>
      <c r="L1107" s="177"/>
      <c r="M1107" s="183"/>
      <c r="N1107" s="184"/>
      <c r="O1107" s="184"/>
      <c r="P1107" s="184"/>
      <c r="Q1107" s="184"/>
      <c r="R1107" s="184"/>
      <c r="S1107" s="184"/>
      <c r="T1107" s="185"/>
      <c r="AT1107" s="179" t="s">
        <v>299</v>
      </c>
      <c r="AU1107" s="179" t="s">
        <v>79</v>
      </c>
      <c r="AV1107" s="11" t="s">
        <v>79</v>
      </c>
      <c r="AW1107" s="11" t="s">
        <v>36</v>
      </c>
      <c r="AX1107" s="11" t="s">
        <v>72</v>
      </c>
      <c r="AY1107" s="179" t="s">
        <v>291</v>
      </c>
    </row>
    <row r="1108" spans="2:51" s="11" customFormat="1" ht="13.5">
      <c r="B1108" s="177"/>
      <c r="D1108" s="178" t="s">
        <v>299</v>
      </c>
      <c r="E1108" s="179" t="s">
        <v>3</v>
      </c>
      <c r="F1108" s="180" t="s">
        <v>1641</v>
      </c>
      <c r="H1108" s="181">
        <v>4</v>
      </c>
      <c r="I1108" s="182"/>
      <c r="L1108" s="177"/>
      <c r="M1108" s="183"/>
      <c r="N1108" s="184"/>
      <c r="O1108" s="184"/>
      <c r="P1108" s="184"/>
      <c r="Q1108" s="184"/>
      <c r="R1108" s="184"/>
      <c r="S1108" s="184"/>
      <c r="T1108" s="185"/>
      <c r="AT1108" s="179" t="s">
        <v>299</v>
      </c>
      <c r="AU1108" s="179" t="s">
        <v>79</v>
      </c>
      <c r="AV1108" s="11" t="s">
        <v>79</v>
      </c>
      <c r="AW1108" s="11" t="s">
        <v>36</v>
      </c>
      <c r="AX1108" s="11" t="s">
        <v>72</v>
      </c>
      <c r="AY1108" s="179" t="s">
        <v>291</v>
      </c>
    </row>
    <row r="1109" spans="2:51" s="12" customFormat="1" ht="13.5">
      <c r="B1109" s="186"/>
      <c r="D1109" s="178" t="s">
        <v>299</v>
      </c>
      <c r="E1109" s="195" t="s">
        <v>3</v>
      </c>
      <c r="F1109" s="199" t="s">
        <v>1642</v>
      </c>
      <c r="H1109" s="200">
        <v>12</v>
      </c>
      <c r="I1109" s="191"/>
      <c r="L1109" s="186"/>
      <c r="M1109" s="192"/>
      <c r="N1109" s="193"/>
      <c r="O1109" s="193"/>
      <c r="P1109" s="193"/>
      <c r="Q1109" s="193"/>
      <c r="R1109" s="193"/>
      <c r="S1109" s="193"/>
      <c r="T1109" s="194"/>
      <c r="AT1109" s="195" t="s">
        <v>299</v>
      </c>
      <c r="AU1109" s="195" t="s">
        <v>79</v>
      </c>
      <c r="AV1109" s="12" t="s">
        <v>82</v>
      </c>
      <c r="AW1109" s="12" t="s">
        <v>36</v>
      </c>
      <c r="AX1109" s="12" t="s">
        <v>72</v>
      </c>
      <c r="AY1109" s="195" t="s">
        <v>291</v>
      </c>
    </row>
    <row r="1110" spans="2:51" s="11" customFormat="1" ht="13.5">
      <c r="B1110" s="177"/>
      <c r="D1110" s="178" t="s">
        <v>299</v>
      </c>
      <c r="E1110" s="179" t="s">
        <v>3</v>
      </c>
      <c r="F1110" s="180" t="s">
        <v>1641</v>
      </c>
      <c r="H1110" s="181">
        <v>4</v>
      </c>
      <c r="I1110" s="182"/>
      <c r="L1110" s="177"/>
      <c r="M1110" s="183"/>
      <c r="N1110" s="184"/>
      <c r="O1110" s="184"/>
      <c r="P1110" s="184"/>
      <c r="Q1110" s="184"/>
      <c r="R1110" s="184"/>
      <c r="S1110" s="184"/>
      <c r="T1110" s="185"/>
      <c r="AT1110" s="179" t="s">
        <v>299</v>
      </c>
      <c r="AU1110" s="179" t="s">
        <v>79</v>
      </c>
      <c r="AV1110" s="11" t="s">
        <v>79</v>
      </c>
      <c r="AW1110" s="11" t="s">
        <v>36</v>
      </c>
      <c r="AX1110" s="11" t="s">
        <v>72</v>
      </c>
      <c r="AY1110" s="179" t="s">
        <v>291</v>
      </c>
    </row>
    <row r="1111" spans="2:51" s="12" customFormat="1" ht="13.5">
      <c r="B1111" s="186"/>
      <c r="D1111" s="178" t="s">
        <v>299</v>
      </c>
      <c r="E1111" s="195" t="s">
        <v>3</v>
      </c>
      <c r="F1111" s="199" t="s">
        <v>1643</v>
      </c>
      <c r="H1111" s="200">
        <v>4</v>
      </c>
      <c r="I1111" s="191"/>
      <c r="L1111" s="186"/>
      <c r="M1111" s="192"/>
      <c r="N1111" s="193"/>
      <c r="O1111" s="193"/>
      <c r="P1111" s="193"/>
      <c r="Q1111" s="193"/>
      <c r="R1111" s="193"/>
      <c r="S1111" s="193"/>
      <c r="T1111" s="194"/>
      <c r="AT1111" s="195" t="s">
        <v>299</v>
      </c>
      <c r="AU1111" s="195" t="s">
        <v>79</v>
      </c>
      <c r="AV1111" s="12" t="s">
        <v>82</v>
      </c>
      <c r="AW1111" s="12" t="s">
        <v>36</v>
      </c>
      <c r="AX1111" s="12" t="s">
        <v>72</v>
      </c>
      <c r="AY1111" s="195" t="s">
        <v>291</v>
      </c>
    </row>
    <row r="1112" spans="2:51" s="13" customFormat="1" ht="13.5">
      <c r="B1112" s="201"/>
      <c r="D1112" s="187" t="s">
        <v>299</v>
      </c>
      <c r="E1112" s="202" t="s">
        <v>3</v>
      </c>
      <c r="F1112" s="203" t="s">
        <v>353</v>
      </c>
      <c r="H1112" s="204">
        <v>16</v>
      </c>
      <c r="I1112" s="205"/>
      <c r="L1112" s="201"/>
      <c r="M1112" s="206"/>
      <c r="N1112" s="207"/>
      <c r="O1112" s="207"/>
      <c r="P1112" s="207"/>
      <c r="Q1112" s="207"/>
      <c r="R1112" s="207"/>
      <c r="S1112" s="207"/>
      <c r="T1112" s="208"/>
      <c r="AT1112" s="209" t="s">
        <v>299</v>
      </c>
      <c r="AU1112" s="209" t="s">
        <v>79</v>
      </c>
      <c r="AV1112" s="13" t="s">
        <v>85</v>
      </c>
      <c r="AW1112" s="13" t="s">
        <v>36</v>
      </c>
      <c r="AX1112" s="13" t="s">
        <v>9</v>
      </c>
      <c r="AY1112" s="209" t="s">
        <v>291</v>
      </c>
    </row>
    <row r="1113" spans="2:65" s="1" customFormat="1" ht="22.5" customHeight="1">
      <c r="B1113" s="164"/>
      <c r="C1113" s="210" t="s">
        <v>1644</v>
      </c>
      <c r="D1113" s="210" t="s">
        <v>379</v>
      </c>
      <c r="E1113" s="211" t="s">
        <v>1645</v>
      </c>
      <c r="F1113" s="212" t="s">
        <v>1646</v>
      </c>
      <c r="G1113" s="213" t="s">
        <v>412</v>
      </c>
      <c r="H1113" s="214">
        <v>69.736</v>
      </c>
      <c r="I1113" s="215"/>
      <c r="J1113" s="216">
        <f>ROUND(I1113*H1113,0)</f>
        <v>0</v>
      </c>
      <c r="K1113" s="212" t="s">
        <v>3</v>
      </c>
      <c r="L1113" s="217"/>
      <c r="M1113" s="218" t="s">
        <v>3</v>
      </c>
      <c r="N1113" s="219" t="s">
        <v>43</v>
      </c>
      <c r="O1113" s="35"/>
      <c r="P1113" s="174">
        <f>O1113*H1113</f>
        <v>0</v>
      </c>
      <c r="Q1113" s="174">
        <v>0.02</v>
      </c>
      <c r="R1113" s="174">
        <f>Q1113*H1113</f>
        <v>1.3947200000000002</v>
      </c>
      <c r="S1113" s="174">
        <v>0</v>
      </c>
      <c r="T1113" s="175">
        <f>S1113*H1113</f>
        <v>0</v>
      </c>
      <c r="AR1113" s="17" t="s">
        <v>467</v>
      </c>
      <c r="AT1113" s="17" t="s">
        <v>379</v>
      </c>
      <c r="AU1113" s="17" t="s">
        <v>79</v>
      </c>
      <c r="AY1113" s="17" t="s">
        <v>291</v>
      </c>
      <c r="BE1113" s="176">
        <f>IF(N1113="základní",J1113,0)</f>
        <v>0</v>
      </c>
      <c r="BF1113" s="176">
        <f>IF(N1113="snížená",J1113,0)</f>
        <v>0</v>
      </c>
      <c r="BG1113" s="176">
        <f>IF(N1113="zákl. přenesená",J1113,0)</f>
        <v>0</v>
      </c>
      <c r="BH1113" s="176">
        <f>IF(N1113="sníž. přenesená",J1113,0)</f>
        <v>0</v>
      </c>
      <c r="BI1113" s="176">
        <f>IF(N1113="nulová",J1113,0)</f>
        <v>0</v>
      </c>
      <c r="BJ1113" s="17" t="s">
        <v>9</v>
      </c>
      <c r="BK1113" s="176">
        <f>ROUND(I1113*H1113,0)</f>
        <v>0</v>
      </c>
      <c r="BL1113" s="17" t="s">
        <v>369</v>
      </c>
      <c r="BM1113" s="17" t="s">
        <v>1647</v>
      </c>
    </row>
    <row r="1114" spans="2:51" s="11" customFormat="1" ht="13.5">
      <c r="B1114" s="177"/>
      <c r="D1114" s="178" t="s">
        <v>299</v>
      </c>
      <c r="E1114" s="179" t="s">
        <v>3</v>
      </c>
      <c r="F1114" s="180" t="s">
        <v>1648</v>
      </c>
      <c r="H1114" s="181">
        <v>4.48</v>
      </c>
      <c r="I1114" s="182"/>
      <c r="L1114" s="177"/>
      <c r="M1114" s="183"/>
      <c r="N1114" s="184"/>
      <c r="O1114" s="184"/>
      <c r="P1114" s="184"/>
      <c r="Q1114" s="184"/>
      <c r="R1114" s="184"/>
      <c r="S1114" s="184"/>
      <c r="T1114" s="185"/>
      <c r="AT1114" s="179" t="s">
        <v>299</v>
      </c>
      <c r="AU1114" s="179" t="s">
        <v>79</v>
      </c>
      <c r="AV1114" s="11" t="s">
        <v>79</v>
      </c>
      <c r="AW1114" s="11" t="s">
        <v>36</v>
      </c>
      <c r="AX1114" s="11" t="s">
        <v>72</v>
      </c>
      <c r="AY1114" s="179" t="s">
        <v>291</v>
      </c>
    </row>
    <row r="1115" spans="2:51" s="11" customFormat="1" ht="13.5">
      <c r="B1115" s="177"/>
      <c r="D1115" s="178" t="s">
        <v>299</v>
      </c>
      <c r="E1115" s="179" t="s">
        <v>3</v>
      </c>
      <c r="F1115" s="180" t="s">
        <v>1649</v>
      </c>
      <c r="H1115" s="181">
        <v>2.1</v>
      </c>
      <c r="I1115" s="182"/>
      <c r="L1115" s="177"/>
      <c r="M1115" s="183"/>
      <c r="N1115" s="184"/>
      <c r="O1115" s="184"/>
      <c r="P1115" s="184"/>
      <c r="Q1115" s="184"/>
      <c r="R1115" s="184"/>
      <c r="S1115" s="184"/>
      <c r="T1115" s="185"/>
      <c r="AT1115" s="179" t="s">
        <v>299</v>
      </c>
      <c r="AU1115" s="179" t="s">
        <v>79</v>
      </c>
      <c r="AV1115" s="11" t="s">
        <v>79</v>
      </c>
      <c r="AW1115" s="11" t="s">
        <v>36</v>
      </c>
      <c r="AX1115" s="11" t="s">
        <v>72</v>
      </c>
      <c r="AY1115" s="179" t="s">
        <v>291</v>
      </c>
    </row>
    <row r="1116" spans="2:51" s="11" customFormat="1" ht="13.5">
      <c r="B1116" s="177"/>
      <c r="D1116" s="178" t="s">
        <v>299</v>
      </c>
      <c r="E1116" s="179" t="s">
        <v>3</v>
      </c>
      <c r="F1116" s="180" t="s">
        <v>1605</v>
      </c>
      <c r="H1116" s="181">
        <v>4.788</v>
      </c>
      <c r="I1116" s="182"/>
      <c r="L1116" s="177"/>
      <c r="M1116" s="183"/>
      <c r="N1116" s="184"/>
      <c r="O1116" s="184"/>
      <c r="P1116" s="184"/>
      <c r="Q1116" s="184"/>
      <c r="R1116" s="184"/>
      <c r="S1116" s="184"/>
      <c r="T1116" s="185"/>
      <c r="AT1116" s="179" t="s">
        <v>299</v>
      </c>
      <c r="AU1116" s="179" t="s">
        <v>79</v>
      </c>
      <c r="AV1116" s="11" t="s">
        <v>79</v>
      </c>
      <c r="AW1116" s="11" t="s">
        <v>36</v>
      </c>
      <c r="AX1116" s="11" t="s">
        <v>72</v>
      </c>
      <c r="AY1116" s="179" t="s">
        <v>291</v>
      </c>
    </row>
    <row r="1117" spans="2:51" s="11" customFormat="1" ht="13.5">
      <c r="B1117" s="177"/>
      <c r="D1117" s="178" t="s">
        <v>299</v>
      </c>
      <c r="E1117" s="179" t="s">
        <v>3</v>
      </c>
      <c r="F1117" s="180" t="s">
        <v>1606</v>
      </c>
      <c r="H1117" s="181">
        <v>5.04</v>
      </c>
      <c r="I1117" s="182"/>
      <c r="L1117" s="177"/>
      <c r="M1117" s="183"/>
      <c r="N1117" s="184"/>
      <c r="O1117" s="184"/>
      <c r="P1117" s="184"/>
      <c r="Q1117" s="184"/>
      <c r="R1117" s="184"/>
      <c r="S1117" s="184"/>
      <c r="T1117" s="185"/>
      <c r="AT1117" s="179" t="s">
        <v>299</v>
      </c>
      <c r="AU1117" s="179" t="s">
        <v>79</v>
      </c>
      <c r="AV1117" s="11" t="s">
        <v>79</v>
      </c>
      <c r="AW1117" s="11" t="s">
        <v>36</v>
      </c>
      <c r="AX1117" s="11" t="s">
        <v>72</v>
      </c>
      <c r="AY1117" s="179" t="s">
        <v>291</v>
      </c>
    </row>
    <row r="1118" spans="2:51" s="11" customFormat="1" ht="13.5">
      <c r="B1118" s="177"/>
      <c r="D1118" s="178" t="s">
        <v>299</v>
      </c>
      <c r="E1118" s="179" t="s">
        <v>3</v>
      </c>
      <c r="F1118" s="180" t="s">
        <v>1619</v>
      </c>
      <c r="H1118" s="181">
        <v>1.28</v>
      </c>
      <c r="I1118" s="182"/>
      <c r="L1118" s="177"/>
      <c r="M1118" s="183"/>
      <c r="N1118" s="184"/>
      <c r="O1118" s="184"/>
      <c r="P1118" s="184"/>
      <c r="Q1118" s="184"/>
      <c r="R1118" s="184"/>
      <c r="S1118" s="184"/>
      <c r="T1118" s="185"/>
      <c r="AT1118" s="179" t="s">
        <v>299</v>
      </c>
      <c r="AU1118" s="179" t="s">
        <v>79</v>
      </c>
      <c r="AV1118" s="11" t="s">
        <v>79</v>
      </c>
      <c r="AW1118" s="11" t="s">
        <v>36</v>
      </c>
      <c r="AX1118" s="11" t="s">
        <v>72</v>
      </c>
      <c r="AY1118" s="179" t="s">
        <v>291</v>
      </c>
    </row>
    <row r="1119" spans="2:51" s="11" customFormat="1" ht="13.5">
      <c r="B1119" s="177"/>
      <c r="D1119" s="178" t="s">
        <v>299</v>
      </c>
      <c r="E1119" s="179" t="s">
        <v>3</v>
      </c>
      <c r="F1119" s="180" t="s">
        <v>1620</v>
      </c>
      <c r="H1119" s="181">
        <v>28.8</v>
      </c>
      <c r="I1119" s="182"/>
      <c r="L1119" s="177"/>
      <c r="M1119" s="183"/>
      <c r="N1119" s="184"/>
      <c r="O1119" s="184"/>
      <c r="P1119" s="184"/>
      <c r="Q1119" s="184"/>
      <c r="R1119" s="184"/>
      <c r="S1119" s="184"/>
      <c r="T1119" s="185"/>
      <c r="AT1119" s="179" t="s">
        <v>299</v>
      </c>
      <c r="AU1119" s="179" t="s">
        <v>79</v>
      </c>
      <c r="AV1119" s="11" t="s">
        <v>79</v>
      </c>
      <c r="AW1119" s="11" t="s">
        <v>36</v>
      </c>
      <c r="AX1119" s="11" t="s">
        <v>72</v>
      </c>
      <c r="AY1119" s="179" t="s">
        <v>291</v>
      </c>
    </row>
    <row r="1120" spans="2:51" s="11" customFormat="1" ht="13.5">
      <c r="B1120" s="177"/>
      <c r="D1120" s="178" t="s">
        <v>299</v>
      </c>
      <c r="E1120" s="179" t="s">
        <v>3</v>
      </c>
      <c r="F1120" s="180" t="s">
        <v>1621</v>
      </c>
      <c r="H1120" s="181">
        <v>4.32</v>
      </c>
      <c r="I1120" s="182"/>
      <c r="L1120" s="177"/>
      <c r="M1120" s="183"/>
      <c r="N1120" s="184"/>
      <c r="O1120" s="184"/>
      <c r="P1120" s="184"/>
      <c r="Q1120" s="184"/>
      <c r="R1120" s="184"/>
      <c r="S1120" s="184"/>
      <c r="T1120" s="185"/>
      <c r="AT1120" s="179" t="s">
        <v>299</v>
      </c>
      <c r="AU1120" s="179" t="s">
        <v>79</v>
      </c>
      <c r="AV1120" s="11" t="s">
        <v>79</v>
      </c>
      <c r="AW1120" s="11" t="s">
        <v>36</v>
      </c>
      <c r="AX1120" s="11" t="s">
        <v>72</v>
      </c>
      <c r="AY1120" s="179" t="s">
        <v>291</v>
      </c>
    </row>
    <row r="1121" spans="2:51" s="11" customFormat="1" ht="13.5">
      <c r="B1121" s="177"/>
      <c r="D1121" s="178" t="s">
        <v>299</v>
      </c>
      <c r="E1121" s="179" t="s">
        <v>3</v>
      </c>
      <c r="F1121" s="180" t="s">
        <v>1622</v>
      </c>
      <c r="H1121" s="181">
        <v>1.6</v>
      </c>
      <c r="I1121" s="182"/>
      <c r="L1121" s="177"/>
      <c r="M1121" s="183"/>
      <c r="N1121" s="184"/>
      <c r="O1121" s="184"/>
      <c r="P1121" s="184"/>
      <c r="Q1121" s="184"/>
      <c r="R1121" s="184"/>
      <c r="S1121" s="184"/>
      <c r="T1121" s="185"/>
      <c r="AT1121" s="179" t="s">
        <v>299</v>
      </c>
      <c r="AU1121" s="179" t="s">
        <v>79</v>
      </c>
      <c r="AV1121" s="11" t="s">
        <v>79</v>
      </c>
      <c r="AW1121" s="11" t="s">
        <v>36</v>
      </c>
      <c r="AX1121" s="11" t="s">
        <v>72</v>
      </c>
      <c r="AY1121" s="179" t="s">
        <v>291</v>
      </c>
    </row>
    <row r="1122" spans="2:51" s="11" customFormat="1" ht="13.5">
      <c r="B1122" s="177"/>
      <c r="D1122" s="178" t="s">
        <v>299</v>
      </c>
      <c r="E1122" s="179" t="s">
        <v>3</v>
      </c>
      <c r="F1122" s="180" t="s">
        <v>1607</v>
      </c>
      <c r="H1122" s="181">
        <v>3.36</v>
      </c>
      <c r="I1122" s="182"/>
      <c r="L1122" s="177"/>
      <c r="M1122" s="183"/>
      <c r="N1122" s="184"/>
      <c r="O1122" s="184"/>
      <c r="P1122" s="184"/>
      <c r="Q1122" s="184"/>
      <c r="R1122" s="184"/>
      <c r="S1122" s="184"/>
      <c r="T1122" s="185"/>
      <c r="AT1122" s="179" t="s">
        <v>299</v>
      </c>
      <c r="AU1122" s="179" t="s">
        <v>79</v>
      </c>
      <c r="AV1122" s="11" t="s">
        <v>79</v>
      </c>
      <c r="AW1122" s="11" t="s">
        <v>36</v>
      </c>
      <c r="AX1122" s="11" t="s">
        <v>72</v>
      </c>
      <c r="AY1122" s="179" t="s">
        <v>291</v>
      </c>
    </row>
    <row r="1123" spans="2:51" s="11" customFormat="1" ht="13.5">
      <c r="B1123" s="177"/>
      <c r="D1123" s="178" t="s">
        <v>299</v>
      </c>
      <c r="E1123" s="179" t="s">
        <v>3</v>
      </c>
      <c r="F1123" s="180" t="s">
        <v>1608</v>
      </c>
      <c r="H1123" s="181">
        <v>2.8</v>
      </c>
      <c r="I1123" s="182"/>
      <c r="L1123" s="177"/>
      <c r="M1123" s="183"/>
      <c r="N1123" s="184"/>
      <c r="O1123" s="184"/>
      <c r="P1123" s="184"/>
      <c r="Q1123" s="184"/>
      <c r="R1123" s="184"/>
      <c r="S1123" s="184"/>
      <c r="T1123" s="185"/>
      <c r="AT1123" s="179" t="s">
        <v>299</v>
      </c>
      <c r="AU1123" s="179" t="s">
        <v>79</v>
      </c>
      <c r="AV1123" s="11" t="s">
        <v>79</v>
      </c>
      <c r="AW1123" s="11" t="s">
        <v>36</v>
      </c>
      <c r="AX1123" s="11" t="s">
        <v>72</v>
      </c>
      <c r="AY1123" s="179" t="s">
        <v>291</v>
      </c>
    </row>
    <row r="1124" spans="2:51" s="11" customFormat="1" ht="13.5">
      <c r="B1124" s="177"/>
      <c r="D1124" s="178" t="s">
        <v>299</v>
      </c>
      <c r="E1124" s="179" t="s">
        <v>3</v>
      </c>
      <c r="F1124" s="180" t="s">
        <v>1623</v>
      </c>
      <c r="H1124" s="181">
        <v>6.987</v>
      </c>
      <c r="I1124" s="182"/>
      <c r="L1124" s="177"/>
      <c r="M1124" s="183"/>
      <c r="N1124" s="184"/>
      <c r="O1124" s="184"/>
      <c r="P1124" s="184"/>
      <c r="Q1124" s="184"/>
      <c r="R1124" s="184"/>
      <c r="S1124" s="184"/>
      <c r="T1124" s="185"/>
      <c r="AT1124" s="179" t="s">
        <v>299</v>
      </c>
      <c r="AU1124" s="179" t="s">
        <v>79</v>
      </c>
      <c r="AV1124" s="11" t="s">
        <v>79</v>
      </c>
      <c r="AW1124" s="11" t="s">
        <v>36</v>
      </c>
      <c r="AX1124" s="11" t="s">
        <v>72</v>
      </c>
      <c r="AY1124" s="179" t="s">
        <v>291</v>
      </c>
    </row>
    <row r="1125" spans="2:51" s="11" customFormat="1" ht="13.5">
      <c r="B1125" s="177"/>
      <c r="D1125" s="178" t="s">
        <v>299</v>
      </c>
      <c r="E1125" s="179" t="s">
        <v>3</v>
      </c>
      <c r="F1125" s="180" t="s">
        <v>1650</v>
      </c>
      <c r="H1125" s="181">
        <v>4.181</v>
      </c>
      <c r="I1125" s="182"/>
      <c r="L1125" s="177"/>
      <c r="M1125" s="183"/>
      <c r="N1125" s="184"/>
      <c r="O1125" s="184"/>
      <c r="P1125" s="184"/>
      <c r="Q1125" s="184"/>
      <c r="R1125" s="184"/>
      <c r="S1125" s="184"/>
      <c r="T1125" s="185"/>
      <c r="AT1125" s="179" t="s">
        <v>299</v>
      </c>
      <c r="AU1125" s="179" t="s">
        <v>79</v>
      </c>
      <c r="AV1125" s="11" t="s">
        <v>79</v>
      </c>
      <c r="AW1125" s="11" t="s">
        <v>36</v>
      </c>
      <c r="AX1125" s="11" t="s">
        <v>72</v>
      </c>
      <c r="AY1125" s="179" t="s">
        <v>291</v>
      </c>
    </row>
    <row r="1126" spans="2:51" s="12" customFormat="1" ht="13.5">
      <c r="B1126" s="186"/>
      <c r="D1126" s="187" t="s">
        <v>299</v>
      </c>
      <c r="E1126" s="188" t="s">
        <v>3</v>
      </c>
      <c r="F1126" s="189" t="s">
        <v>1651</v>
      </c>
      <c r="H1126" s="190">
        <v>69.736</v>
      </c>
      <c r="I1126" s="191"/>
      <c r="L1126" s="186"/>
      <c r="M1126" s="192"/>
      <c r="N1126" s="193"/>
      <c r="O1126" s="193"/>
      <c r="P1126" s="193"/>
      <c r="Q1126" s="193"/>
      <c r="R1126" s="193"/>
      <c r="S1126" s="193"/>
      <c r="T1126" s="194"/>
      <c r="AT1126" s="195" t="s">
        <v>299</v>
      </c>
      <c r="AU1126" s="195" t="s">
        <v>79</v>
      </c>
      <c r="AV1126" s="12" t="s">
        <v>82</v>
      </c>
      <c r="AW1126" s="12" t="s">
        <v>36</v>
      </c>
      <c r="AX1126" s="12" t="s">
        <v>9</v>
      </c>
      <c r="AY1126" s="195" t="s">
        <v>291</v>
      </c>
    </row>
    <row r="1127" spans="2:65" s="1" customFormat="1" ht="22.5" customHeight="1">
      <c r="B1127" s="164"/>
      <c r="C1127" s="210" t="s">
        <v>1652</v>
      </c>
      <c r="D1127" s="210" t="s">
        <v>379</v>
      </c>
      <c r="E1127" s="211" t="s">
        <v>1653</v>
      </c>
      <c r="F1127" s="212" t="s">
        <v>1654</v>
      </c>
      <c r="G1127" s="213" t="s">
        <v>412</v>
      </c>
      <c r="H1127" s="214">
        <v>85.415</v>
      </c>
      <c r="I1127" s="215"/>
      <c r="J1127" s="216">
        <f>ROUND(I1127*H1127,0)</f>
        <v>0</v>
      </c>
      <c r="K1127" s="212" t="s">
        <v>3</v>
      </c>
      <c r="L1127" s="217"/>
      <c r="M1127" s="218" t="s">
        <v>3</v>
      </c>
      <c r="N1127" s="219" t="s">
        <v>43</v>
      </c>
      <c r="O1127" s="35"/>
      <c r="P1127" s="174">
        <f>O1127*H1127</f>
        <v>0</v>
      </c>
      <c r="Q1127" s="174">
        <v>0.02</v>
      </c>
      <c r="R1127" s="174">
        <f>Q1127*H1127</f>
        <v>1.7083000000000002</v>
      </c>
      <c r="S1127" s="174">
        <v>0</v>
      </c>
      <c r="T1127" s="175">
        <f>S1127*H1127</f>
        <v>0</v>
      </c>
      <c r="AR1127" s="17" t="s">
        <v>467</v>
      </c>
      <c r="AT1127" s="17" t="s">
        <v>379</v>
      </c>
      <c r="AU1127" s="17" t="s">
        <v>79</v>
      </c>
      <c r="AY1127" s="17" t="s">
        <v>291</v>
      </c>
      <c r="BE1127" s="176">
        <f>IF(N1127="základní",J1127,0)</f>
        <v>0</v>
      </c>
      <c r="BF1127" s="176">
        <f>IF(N1127="snížená",J1127,0)</f>
        <v>0</v>
      </c>
      <c r="BG1127" s="176">
        <f>IF(N1127="zákl. přenesená",J1127,0)</f>
        <v>0</v>
      </c>
      <c r="BH1127" s="176">
        <f>IF(N1127="sníž. přenesená",J1127,0)</f>
        <v>0</v>
      </c>
      <c r="BI1127" s="176">
        <f>IF(N1127="nulová",J1127,0)</f>
        <v>0</v>
      </c>
      <c r="BJ1127" s="17" t="s">
        <v>9</v>
      </c>
      <c r="BK1127" s="176">
        <f>ROUND(I1127*H1127,0)</f>
        <v>0</v>
      </c>
      <c r="BL1127" s="17" t="s">
        <v>369</v>
      </c>
      <c r="BM1127" s="17" t="s">
        <v>1655</v>
      </c>
    </row>
    <row r="1128" spans="2:51" s="11" customFormat="1" ht="13.5">
      <c r="B1128" s="177"/>
      <c r="D1128" s="178" t="s">
        <v>299</v>
      </c>
      <c r="E1128" s="179" t="s">
        <v>3</v>
      </c>
      <c r="F1128" s="180" t="s">
        <v>1656</v>
      </c>
      <c r="H1128" s="181">
        <v>3.67</v>
      </c>
      <c r="I1128" s="182"/>
      <c r="L1128" s="177"/>
      <c r="M1128" s="183"/>
      <c r="N1128" s="184"/>
      <c r="O1128" s="184"/>
      <c r="P1128" s="184"/>
      <c r="Q1128" s="184"/>
      <c r="R1128" s="184"/>
      <c r="S1128" s="184"/>
      <c r="T1128" s="185"/>
      <c r="AT1128" s="179" t="s">
        <v>299</v>
      </c>
      <c r="AU1128" s="179" t="s">
        <v>79</v>
      </c>
      <c r="AV1128" s="11" t="s">
        <v>79</v>
      </c>
      <c r="AW1128" s="11" t="s">
        <v>36</v>
      </c>
      <c r="AX1128" s="11" t="s">
        <v>72</v>
      </c>
      <c r="AY1128" s="179" t="s">
        <v>291</v>
      </c>
    </row>
    <row r="1129" spans="2:51" s="11" customFormat="1" ht="13.5">
      <c r="B1129" s="177"/>
      <c r="D1129" s="178" t="s">
        <v>299</v>
      </c>
      <c r="E1129" s="179" t="s">
        <v>3</v>
      </c>
      <c r="F1129" s="180" t="s">
        <v>1610</v>
      </c>
      <c r="H1129" s="181">
        <v>7.838</v>
      </c>
      <c r="I1129" s="182"/>
      <c r="L1129" s="177"/>
      <c r="M1129" s="183"/>
      <c r="N1129" s="184"/>
      <c r="O1129" s="184"/>
      <c r="P1129" s="184"/>
      <c r="Q1129" s="184"/>
      <c r="R1129" s="184"/>
      <c r="S1129" s="184"/>
      <c r="T1129" s="185"/>
      <c r="AT1129" s="179" t="s">
        <v>299</v>
      </c>
      <c r="AU1129" s="179" t="s">
        <v>79</v>
      </c>
      <c r="AV1129" s="11" t="s">
        <v>79</v>
      </c>
      <c r="AW1129" s="11" t="s">
        <v>36</v>
      </c>
      <c r="AX1129" s="11" t="s">
        <v>72</v>
      </c>
      <c r="AY1129" s="179" t="s">
        <v>291</v>
      </c>
    </row>
    <row r="1130" spans="2:51" s="11" customFormat="1" ht="13.5">
      <c r="B1130" s="177"/>
      <c r="D1130" s="178" t="s">
        <v>299</v>
      </c>
      <c r="E1130" s="179" t="s">
        <v>3</v>
      </c>
      <c r="F1130" s="180" t="s">
        <v>1611</v>
      </c>
      <c r="H1130" s="181">
        <v>7.142</v>
      </c>
      <c r="I1130" s="182"/>
      <c r="L1130" s="177"/>
      <c r="M1130" s="183"/>
      <c r="N1130" s="184"/>
      <c r="O1130" s="184"/>
      <c r="P1130" s="184"/>
      <c r="Q1130" s="184"/>
      <c r="R1130" s="184"/>
      <c r="S1130" s="184"/>
      <c r="T1130" s="185"/>
      <c r="AT1130" s="179" t="s">
        <v>299</v>
      </c>
      <c r="AU1130" s="179" t="s">
        <v>79</v>
      </c>
      <c r="AV1130" s="11" t="s">
        <v>79</v>
      </c>
      <c r="AW1130" s="11" t="s">
        <v>36</v>
      </c>
      <c r="AX1130" s="11" t="s">
        <v>72</v>
      </c>
      <c r="AY1130" s="179" t="s">
        <v>291</v>
      </c>
    </row>
    <row r="1131" spans="2:51" s="11" customFormat="1" ht="13.5">
      <c r="B1131" s="177"/>
      <c r="D1131" s="178" t="s">
        <v>299</v>
      </c>
      <c r="E1131" s="179" t="s">
        <v>3</v>
      </c>
      <c r="F1131" s="180" t="s">
        <v>1625</v>
      </c>
      <c r="H1131" s="181">
        <v>2.049</v>
      </c>
      <c r="I1131" s="182"/>
      <c r="L1131" s="177"/>
      <c r="M1131" s="183"/>
      <c r="N1131" s="184"/>
      <c r="O1131" s="184"/>
      <c r="P1131" s="184"/>
      <c r="Q1131" s="184"/>
      <c r="R1131" s="184"/>
      <c r="S1131" s="184"/>
      <c r="T1131" s="185"/>
      <c r="AT1131" s="179" t="s">
        <v>299</v>
      </c>
      <c r="AU1131" s="179" t="s">
        <v>79</v>
      </c>
      <c r="AV1131" s="11" t="s">
        <v>79</v>
      </c>
      <c r="AW1131" s="11" t="s">
        <v>36</v>
      </c>
      <c r="AX1131" s="11" t="s">
        <v>72</v>
      </c>
      <c r="AY1131" s="179" t="s">
        <v>291</v>
      </c>
    </row>
    <row r="1132" spans="2:51" s="11" customFormat="1" ht="13.5">
      <c r="B1132" s="177"/>
      <c r="D1132" s="178" t="s">
        <v>299</v>
      </c>
      <c r="E1132" s="179" t="s">
        <v>3</v>
      </c>
      <c r="F1132" s="180" t="s">
        <v>1626</v>
      </c>
      <c r="H1132" s="181">
        <v>39.715</v>
      </c>
      <c r="I1132" s="182"/>
      <c r="L1132" s="177"/>
      <c r="M1132" s="183"/>
      <c r="N1132" s="184"/>
      <c r="O1132" s="184"/>
      <c r="P1132" s="184"/>
      <c r="Q1132" s="184"/>
      <c r="R1132" s="184"/>
      <c r="S1132" s="184"/>
      <c r="T1132" s="185"/>
      <c r="AT1132" s="179" t="s">
        <v>299</v>
      </c>
      <c r="AU1132" s="179" t="s">
        <v>79</v>
      </c>
      <c r="AV1132" s="11" t="s">
        <v>79</v>
      </c>
      <c r="AW1132" s="11" t="s">
        <v>36</v>
      </c>
      <c r="AX1132" s="11" t="s">
        <v>72</v>
      </c>
      <c r="AY1132" s="179" t="s">
        <v>291</v>
      </c>
    </row>
    <row r="1133" spans="2:51" s="11" customFormat="1" ht="13.5">
      <c r="B1133" s="177"/>
      <c r="D1133" s="178" t="s">
        <v>299</v>
      </c>
      <c r="E1133" s="179" t="s">
        <v>3</v>
      </c>
      <c r="F1133" s="180" t="s">
        <v>1627</v>
      </c>
      <c r="H1133" s="181">
        <v>5.792</v>
      </c>
      <c r="I1133" s="182"/>
      <c r="L1133" s="177"/>
      <c r="M1133" s="183"/>
      <c r="N1133" s="184"/>
      <c r="O1133" s="184"/>
      <c r="P1133" s="184"/>
      <c r="Q1133" s="184"/>
      <c r="R1133" s="184"/>
      <c r="S1133" s="184"/>
      <c r="T1133" s="185"/>
      <c r="AT1133" s="179" t="s">
        <v>299</v>
      </c>
      <c r="AU1133" s="179" t="s">
        <v>79</v>
      </c>
      <c r="AV1133" s="11" t="s">
        <v>79</v>
      </c>
      <c r="AW1133" s="11" t="s">
        <v>36</v>
      </c>
      <c r="AX1133" s="11" t="s">
        <v>72</v>
      </c>
      <c r="AY1133" s="179" t="s">
        <v>291</v>
      </c>
    </row>
    <row r="1134" spans="2:51" s="11" customFormat="1" ht="13.5">
      <c r="B1134" s="177"/>
      <c r="D1134" s="178" t="s">
        <v>299</v>
      </c>
      <c r="E1134" s="179" t="s">
        <v>3</v>
      </c>
      <c r="F1134" s="180" t="s">
        <v>1628</v>
      </c>
      <c r="H1134" s="181">
        <v>2.443</v>
      </c>
      <c r="I1134" s="182"/>
      <c r="L1134" s="177"/>
      <c r="M1134" s="183"/>
      <c r="N1134" s="184"/>
      <c r="O1134" s="184"/>
      <c r="P1134" s="184"/>
      <c r="Q1134" s="184"/>
      <c r="R1134" s="184"/>
      <c r="S1134" s="184"/>
      <c r="T1134" s="185"/>
      <c r="AT1134" s="179" t="s">
        <v>299</v>
      </c>
      <c r="AU1134" s="179" t="s">
        <v>79</v>
      </c>
      <c r="AV1134" s="11" t="s">
        <v>79</v>
      </c>
      <c r="AW1134" s="11" t="s">
        <v>36</v>
      </c>
      <c r="AX1134" s="11" t="s">
        <v>72</v>
      </c>
      <c r="AY1134" s="179" t="s">
        <v>291</v>
      </c>
    </row>
    <row r="1135" spans="2:51" s="11" customFormat="1" ht="13.5">
      <c r="B1135" s="177"/>
      <c r="D1135" s="178" t="s">
        <v>299</v>
      </c>
      <c r="E1135" s="179" t="s">
        <v>3</v>
      </c>
      <c r="F1135" s="180" t="s">
        <v>1612</v>
      </c>
      <c r="H1135" s="181">
        <v>4.579</v>
      </c>
      <c r="I1135" s="182"/>
      <c r="L1135" s="177"/>
      <c r="M1135" s="183"/>
      <c r="N1135" s="184"/>
      <c r="O1135" s="184"/>
      <c r="P1135" s="184"/>
      <c r="Q1135" s="184"/>
      <c r="R1135" s="184"/>
      <c r="S1135" s="184"/>
      <c r="T1135" s="185"/>
      <c r="AT1135" s="179" t="s">
        <v>299</v>
      </c>
      <c r="AU1135" s="179" t="s">
        <v>79</v>
      </c>
      <c r="AV1135" s="11" t="s">
        <v>79</v>
      </c>
      <c r="AW1135" s="11" t="s">
        <v>36</v>
      </c>
      <c r="AX1135" s="11" t="s">
        <v>72</v>
      </c>
      <c r="AY1135" s="179" t="s">
        <v>291</v>
      </c>
    </row>
    <row r="1136" spans="2:51" s="11" customFormat="1" ht="13.5">
      <c r="B1136" s="177"/>
      <c r="D1136" s="178" t="s">
        <v>299</v>
      </c>
      <c r="E1136" s="179" t="s">
        <v>3</v>
      </c>
      <c r="F1136" s="180" t="s">
        <v>1613</v>
      </c>
      <c r="H1136" s="181">
        <v>3.965</v>
      </c>
      <c r="I1136" s="182"/>
      <c r="L1136" s="177"/>
      <c r="M1136" s="183"/>
      <c r="N1136" s="184"/>
      <c r="O1136" s="184"/>
      <c r="P1136" s="184"/>
      <c r="Q1136" s="184"/>
      <c r="R1136" s="184"/>
      <c r="S1136" s="184"/>
      <c r="T1136" s="185"/>
      <c r="AT1136" s="179" t="s">
        <v>299</v>
      </c>
      <c r="AU1136" s="179" t="s">
        <v>79</v>
      </c>
      <c r="AV1136" s="11" t="s">
        <v>79</v>
      </c>
      <c r="AW1136" s="11" t="s">
        <v>36</v>
      </c>
      <c r="AX1136" s="11" t="s">
        <v>72</v>
      </c>
      <c r="AY1136" s="179" t="s">
        <v>291</v>
      </c>
    </row>
    <row r="1137" spans="2:51" s="11" customFormat="1" ht="13.5">
      <c r="B1137" s="177"/>
      <c r="D1137" s="178" t="s">
        <v>299</v>
      </c>
      <c r="E1137" s="179" t="s">
        <v>3</v>
      </c>
      <c r="F1137" s="180" t="s">
        <v>1629</v>
      </c>
      <c r="H1137" s="181">
        <v>8.222</v>
      </c>
      <c r="I1137" s="182"/>
      <c r="L1137" s="177"/>
      <c r="M1137" s="183"/>
      <c r="N1137" s="184"/>
      <c r="O1137" s="184"/>
      <c r="P1137" s="184"/>
      <c r="Q1137" s="184"/>
      <c r="R1137" s="184"/>
      <c r="S1137" s="184"/>
      <c r="T1137" s="185"/>
      <c r="AT1137" s="179" t="s">
        <v>299</v>
      </c>
      <c r="AU1137" s="179" t="s">
        <v>79</v>
      </c>
      <c r="AV1137" s="11" t="s">
        <v>79</v>
      </c>
      <c r="AW1137" s="11" t="s">
        <v>36</v>
      </c>
      <c r="AX1137" s="11" t="s">
        <v>72</v>
      </c>
      <c r="AY1137" s="179" t="s">
        <v>291</v>
      </c>
    </row>
    <row r="1138" spans="2:51" s="12" customFormat="1" ht="13.5">
      <c r="B1138" s="186"/>
      <c r="D1138" s="187" t="s">
        <v>299</v>
      </c>
      <c r="E1138" s="188" t="s">
        <v>3</v>
      </c>
      <c r="F1138" s="189" t="s">
        <v>1630</v>
      </c>
      <c r="H1138" s="190">
        <v>85.415</v>
      </c>
      <c r="I1138" s="191"/>
      <c r="L1138" s="186"/>
      <c r="M1138" s="192"/>
      <c r="N1138" s="193"/>
      <c r="O1138" s="193"/>
      <c r="P1138" s="193"/>
      <c r="Q1138" s="193"/>
      <c r="R1138" s="193"/>
      <c r="S1138" s="193"/>
      <c r="T1138" s="194"/>
      <c r="AT1138" s="195" t="s">
        <v>299</v>
      </c>
      <c r="AU1138" s="195" t="s">
        <v>79</v>
      </c>
      <c r="AV1138" s="12" t="s">
        <v>82</v>
      </c>
      <c r="AW1138" s="12" t="s">
        <v>36</v>
      </c>
      <c r="AX1138" s="12" t="s">
        <v>9</v>
      </c>
      <c r="AY1138" s="195" t="s">
        <v>291</v>
      </c>
    </row>
    <row r="1139" spans="2:65" s="1" customFormat="1" ht="22.5" customHeight="1">
      <c r="B1139" s="164"/>
      <c r="C1139" s="165" t="s">
        <v>1657</v>
      </c>
      <c r="D1139" s="165" t="s">
        <v>293</v>
      </c>
      <c r="E1139" s="166" t="s">
        <v>1658</v>
      </c>
      <c r="F1139" s="167" t="s">
        <v>1659</v>
      </c>
      <c r="G1139" s="168" t="s">
        <v>338</v>
      </c>
      <c r="H1139" s="169">
        <v>380.96</v>
      </c>
      <c r="I1139" s="170"/>
      <c r="J1139" s="171">
        <f>ROUND(I1139*H1139,0)</f>
        <v>0</v>
      </c>
      <c r="K1139" s="167" t="s">
        <v>297</v>
      </c>
      <c r="L1139" s="34"/>
      <c r="M1139" s="172" t="s">
        <v>3</v>
      </c>
      <c r="N1139" s="173" t="s">
        <v>43</v>
      </c>
      <c r="O1139" s="35"/>
      <c r="P1139" s="174">
        <f>O1139*H1139</f>
        <v>0</v>
      </c>
      <c r="Q1139" s="174">
        <v>0.00014861</v>
      </c>
      <c r="R1139" s="174">
        <f>Q1139*H1139</f>
        <v>0.0566144656</v>
      </c>
      <c r="S1139" s="174">
        <v>0</v>
      </c>
      <c r="T1139" s="175">
        <f>S1139*H1139</f>
        <v>0</v>
      </c>
      <c r="AR1139" s="17" t="s">
        <v>369</v>
      </c>
      <c r="AT1139" s="17" t="s">
        <v>293</v>
      </c>
      <c r="AU1139" s="17" t="s">
        <v>79</v>
      </c>
      <c r="AY1139" s="17" t="s">
        <v>291</v>
      </c>
      <c r="BE1139" s="176">
        <f>IF(N1139="základní",J1139,0)</f>
        <v>0</v>
      </c>
      <c r="BF1139" s="176">
        <f>IF(N1139="snížená",J1139,0)</f>
        <v>0</v>
      </c>
      <c r="BG1139" s="176">
        <f>IF(N1139="zákl. přenesená",J1139,0)</f>
        <v>0</v>
      </c>
      <c r="BH1139" s="176">
        <f>IF(N1139="sníž. přenesená",J1139,0)</f>
        <v>0</v>
      </c>
      <c r="BI1139" s="176">
        <f>IF(N1139="nulová",J1139,0)</f>
        <v>0</v>
      </c>
      <c r="BJ1139" s="17" t="s">
        <v>9</v>
      </c>
      <c r="BK1139" s="176">
        <f>ROUND(I1139*H1139,0)</f>
        <v>0</v>
      </c>
      <c r="BL1139" s="17" t="s">
        <v>369</v>
      </c>
      <c r="BM1139" s="17" t="s">
        <v>1660</v>
      </c>
    </row>
    <row r="1140" spans="2:51" s="11" customFormat="1" ht="13.5">
      <c r="B1140" s="177"/>
      <c r="D1140" s="178" t="s">
        <v>299</v>
      </c>
      <c r="E1140" s="179" t="s">
        <v>3</v>
      </c>
      <c r="F1140" s="180" t="s">
        <v>1661</v>
      </c>
      <c r="H1140" s="181">
        <v>24.96</v>
      </c>
      <c r="I1140" s="182"/>
      <c r="L1140" s="177"/>
      <c r="M1140" s="183"/>
      <c r="N1140" s="184"/>
      <c r="O1140" s="184"/>
      <c r="P1140" s="184"/>
      <c r="Q1140" s="184"/>
      <c r="R1140" s="184"/>
      <c r="S1140" s="184"/>
      <c r="T1140" s="185"/>
      <c r="AT1140" s="179" t="s">
        <v>299</v>
      </c>
      <c r="AU1140" s="179" t="s">
        <v>79</v>
      </c>
      <c r="AV1140" s="11" t="s">
        <v>79</v>
      </c>
      <c r="AW1140" s="11" t="s">
        <v>36</v>
      </c>
      <c r="AX1140" s="11" t="s">
        <v>72</v>
      </c>
      <c r="AY1140" s="179" t="s">
        <v>291</v>
      </c>
    </row>
    <row r="1141" spans="2:51" s="11" customFormat="1" ht="13.5">
      <c r="B1141" s="177"/>
      <c r="D1141" s="178" t="s">
        <v>299</v>
      </c>
      <c r="E1141" s="179" t="s">
        <v>3</v>
      </c>
      <c r="F1141" s="180" t="s">
        <v>1662</v>
      </c>
      <c r="H1141" s="181">
        <v>12.4</v>
      </c>
      <c r="I1141" s="182"/>
      <c r="L1141" s="177"/>
      <c r="M1141" s="183"/>
      <c r="N1141" s="184"/>
      <c r="O1141" s="184"/>
      <c r="P1141" s="184"/>
      <c r="Q1141" s="184"/>
      <c r="R1141" s="184"/>
      <c r="S1141" s="184"/>
      <c r="T1141" s="185"/>
      <c r="AT1141" s="179" t="s">
        <v>299</v>
      </c>
      <c r="AU1141" s="179" t="s">
        <v>79</v>
      </c>
      <c r="AV1141" s="11" t="s">
        <v>79</v>
      </c>
      <c r="AW1141" s="11" t="s">
        <v>36</v>
      </c>
      <c r="AX1141" s="11" t="s">
        <v>72</v>
      </c>
      <c r="AY1141" s="179" t="s">
        <v>291</v>
      </c>
    </row>
    <row r="1142" spans="2:51" s="11" customFormat="1" ht="13.5">
      <c r="B1142" s="177"/>
      <c r="D1142" s="178" t="s">
        <v>299</v>
      </c>
      <c r="E1142" s="179" t="s">
        <v>3</v>
      </c>
      <c r="F1142" s="180" t="s">
        <v>1663</v>
      </c>
      <c r="H1142" s="181">
        <v>17.52</v>
      </c>
      <c r="I1142" s="182"/>
      <c r="L1142" s="177"/>
      <c r="M1142" s="183"/>
      <c r="N1142" s="184"/>
      <c r="O1142" s="184"/>
      <c r="P1142" s="184"/>
      <c r="Q1142" s="184"/>
      <c r="R1142" s="184"/>
      <c r="S1142" s="184"/>
      <c r="T1142" s="185"/>
      <c r="AT1142" s="179" t="s">
        <v>299</v>
      </c>
      <c r="AU1142" s="179" t="s">
        <v>79</v>
      </c>
      <c r="AV1142" s="11" t="s">
        <v>79</v>
      </c>
      <c r="AW1142" s="11" t="s">
        <v>36</v>
      </c>
      <c r="AX1142" s="11" t="s">
        <v>72</v>
      </c>
      <c r="AY1142" s="179" t="s">
        <v>291</v>
      </c>
    </row>
    <row r="1143" spans="2:51" s="11" customFormat="1" ht="13.5">
      <c r="B1143" s="177"/>
      <c r="D1143" s="178" t="s">
        <v>299</v>
      </c>
      <c r="E1143" s="179" t="s">
        <v>3</v>
      </c>
      <c r="F1143" s="180" t="s">
        <v>1664</v>
      </c>
      <c r="H1143" s="181">
        <v>18</v>
      </c>
      <c r="I1143" s="182"/>
      <c r="L1143" s="177"/>
      <c r="M1143" s="183"/>
      <c r="N1143" s="184"/>
      <c r="O1143" s="184"/>
      <c r="P1143" s="184"/>
      <c r="Q1143" s="184"/>
      <c r="R1143" s="184"/>
      <c r="S1143" s="184"/>
      <c r="T1143" s="185"/>
      <c r="AT1143" s="179" t="s">
        <v>299</v>
      </c>
      <c r="AU1143" s="179" t="s">
        <v>79</v>
      </c>
      <c r="AV1143" s="11" t="s">
        <v>79</v>
      </c>
      <c r="AW1143" s="11" t="s">
        <v>36</v>
      </c>
      <c r="AX1143" s="11" t="s">
        <v>72</v>
      </c>
      <c r="AY1143" s="179" t="s">
        <v>291</v>
      </c>
    </row>
    <row r="1144" spans="2:51" s="11" customFormat="1" ht="13.5">
      <c r="B1144" s="177"/>
      <c r="D1144" s="178" t="s">
        <v>299</v>
      </c>
      <c r="E1144" s="179" t="s">
        <v>3</v>
      </c>
      <c r="F1144" s="180" t="s">
        <v>1665</v>
      </c>
      <c r="H1144" s="181">
        <v>4.8</v>
      </c>
      <c r="I1144" s="182"/>
      <c r="L1144" s="177"/>
      <c r="M1144" s="183"/>
      <c r="N1144" s="184"/>
      <c r="O1144" s="184"/>
      <c r="P1144" s="184"/>
      <c r="Q1144" s="184"/>
      <c r="R1144" s="184"/>
      <c r="S1144" s="184"/>
      <c r="T1144" s="185"/>
      <c r="AT1144" s="179" t="s">
        <v>299</v>
      </c>
      <c r="AU1144" s="179" t="s">
        <v>79</v>
      </c>
      <c r="AV1144" s="11" t="s">
        <v>79</v>
      </c>
      <c r="AW1144" s="11" t="s">
        <v>36</v>
      </c>
      <c r="AX1144" s="11" t="s">
        <v>72</v>
      </c>
      <c r="AY1144" s="179" t="s">
        <v>291</v>
      </c>
    </row>
    <row r="1145" spans="2:51" s="11" customFormat="1" ht="13.5">
      <c r="B1145" s="177"/>
      <c r="D1145" s="178" t="s">
        <v>299</v>
      </c>
      <c r="E1145" s="179" t="s">
        <v>3</v>
      </c>
      <c r="F1145" s="180" t="s">
        <v>1666</v>
      </c>
      <c r="H1145" s="181">
        <v>64.8</v>
      </c>
      <c r="I1145" s="182"/>
      <c r="L1145" s="177"/>
      <c r="M1145" s="183"/>
      <c r="N1145" s="184"/>
      <c r="O1145" s="184"/>
      <c r="P1145" s="184"/>
      <c r="Q1145" s="184"/>
      <c r="R1145" s="184"/>
      <c r="S1145" s="184"/>
      <c r="T1145" s="185"/>
      <c r="AT1145" s="179" t="s">
        <v>299</v>
      </c>
      <c r="AU1145" s="179" t="s">
        <v>79</v>
      </c>
      <c r="AV1145" s="11" t="s">
        <v>79</v>
      </c>
      <c r="AW1145" s="11" t="s">
        <v>36</v>
      </c>
      <c r="AX1145" s="11" t="s">
        <v>72</v>
      </c>
      <c r="AY1145" s="179" t="s">
        <v>291</v>
      </c>
    </row>
    <row r="1146" spans="2:51" s="11" customFormat="1" ht="13.5">
      <c r="B1146" s="177"/>
      <c r="D1146" s="178" t="s">
        <v>299</v>
      </c>
      <c r="E1146" s="179" t="s">
        <v>3</v>
      </c>
      <c r="F1146" s="180" t="s">
        <v>1667</v>
      </c>
      <c r="H1146" s="181">
        <v>8.6</v>
      </c>
      <c r="I1146" s="182"/>
      <c r="L1146" s="177"/>
      <c r="M1146" s="183"/>
      <c r="N1146" s="184"/>
      <c r="O1146" s="184"/>
      <c r="P1146" s="184"/>
      <c r="Q1146" s="184"/>
      <c r="R1146" s="184"/>
      <c r="S1146" s="184"/>
      <c r="T1146" s="185"/>
      <c r="AT1146" s="179" t="s">
        <v>299</v>
      </c>
      <c r="AU1146" s="179" t="s">
        <v>79</v>
      </c>
      <c r="AV1146" s="11" t="s">
        <v>79</v>
      </c>
      <c r="AW1146" s="11" t="s">
        <v>36</v>
      </c>
      <c r="AX1146" s="11" t="s">
        <v>72</v>
      </c>
      <c r="AY1146" s="179" t="s">
        <v>291</v>
      </c>
    </row>
    <row r="1147" spans="2:51" s="11" customFormat="1" ht="13.5">
      <c r="B1147" s="177"/>
      <c r="D1147" s="178" t="s">
        <v>299</v>
      </c>
      <c r="E1147" s="179" t="s">
        <v>3</v>
      </c>
      <c r="F1147" s="180" t="s">
        <v>1668</v>
      </c>
      <c r="H1147" s="181">
        <v>5.2</v>
      </c>
      <c r="I1147" s="182"/>
      <c r="L1147" s="177"/>
      <c r="M1147" s="183"/>
      <c r="N1147" s="184"/>
      <c r="O1147" s="184"/>
      <c r="P1147" s="184"/>
      <c r="Q1147" s="184"/>
      <c r="R1147" s="184"/>
      <c r="S1147" s="184"/>
      <c r="T1147" s="185"/>
      <c r="AT1147" s="179" t="s">
        <v>299</v>
      </c>
      <c r="AU1147" s="179" t="s">
        <v>79</v>
      </c>
      <c r="AV1147" s="11" t="s">
        <v>79</v>
      </c>
      <c r="AW1147" s="11" t="s">
        <v>36</v>
      </c>
      <c r="AX1147" s="11" t="s">
        <v>72</v>
      </c>
      <c r="AY1147" s="179" t="s">
        <v>291</v>
      </c>
    </row>
    <row r="1148" spans="2:51" s="11" customFormat="1" ht="13.5">
      <c r="B1148" s="177"/>
      <c r="D1148" s="178" t="s">
        <v>299</v>
      </c>
      <c r="E1148" s="179" t="s">
        <v>3</v>
      </c>
      <c r="F1148" s="180" t="s">
        <v>1669</v>
      </c>
      <c r="H1148" s="181">
        <v>10.4</v>
      </c>
      <c r="I1148" s="182"/>
      <c r="L1148" s="177"/>
      <c r="M1148" s="183"/>
      <c r="N1148" s="184"/>
      <c r="O1148" s="184"/>
      <c r="P1148" s="184"/>
      <c r="Q1148" s="184"/>
      <c r="R1148" s="184"/>
      <c r="S1148" s="184"/>
      <c r="T1148" s="185"/>
      <c r="AT1148" s="179" t="s">
        <v>299</v>
      </c>
      <c r="AU1148" s="179" t="s">
        <v>79</v>
      </c>
      <c r="AV1148" s="11" t="s">
        <v>79</v>
      </c>
      <c r="AW1148" s="11" t="s">
        <v>36</v>
      </c>
      <c r="AX1148" s="11" t="s">
        <v>72</v>
      </c>
      <c r="AY1148" s="179" t="s">
        <v>291</v>
      </c>
    </row>
    <row r="1149" spans="2:51" s="11" customFormat="1" ht="13.5">
      <c r="B1149" s="177"/>
      <c r="D1149" s="178" t="s">
        <v>299</v>
      </c>
      <c r="E1149" s="179" t="s">
        <v>3</v>
      </c>
      <c r="F1149" s="180" t="s">
        <v>1670</v>
      </c>
      <c r="H1149" s="181">
        <v>6.8</v>
      </c>
      <c r="I1149" s="182"/>
      <c r="L1149" s="177"/>
      <c r="M1149" s="183"/>
      <c r="N1149" s="184"/>
      <c r="O1149" s="184"/>
      <c r="P1149" s="184"/>
      <c r="Q1149" s="184"/>
      <c r="R1149" s="184"/>
      <c r="S1149" s="184"/>
      <c r="T1149" s="185"/>
      <c r="AT1149" s="179" t="s">
        <v>299</v>
      </c>
      <c r="AU1149" s="179" t="s">
        <v>79</v>
      </c>
      <c r="AV1149" s="11" t="s">
        <v>79</v>
      </c>
      <c r="AW1149" s="11" t="s">
        <v>36</v>
      </c>
      <c r="AX1149" s="11" t="s">
        <v>72</v>
      </c>
      <c r="AY1149" s="179" t="s">
        <v>291</v>
      </c>
    </row>
    <row r="1150" spans="2:51" s="11" customFormat="1" ht="13.5">
      <c r="B1150" s="177"/>
      <c r="D1150" s="178" t="s">
        <v>299</v>
      </c>
      <c r="E1150" s="179" t="s">
        <v>3</v>
      </c>
      <c r="F1150" s="180" t="s">
        <v>1671</v>
      </c>
      <c r="H1150" s="181">
        <v>17.14</v>
      </c>
      <c r="I1150" s="182"/>
      <c r="L1150" s="177"/>
      <c r="M1150" s="183"/>
      <c r="N1150" s="184"/>
      <c r="O1150" s="184"/>
      <c r="P1150" s="184"/>
      <c r="Q1150" s="184"/>
      <c r="R1150" s="184"/>
      <c r="S1150" s="184"/>
      <c r="T1150" s="185"/>
      <c r="AT1150" s="179" t="s">
        <v>299</v>
      </c>
      <c r="AU1150" s="179" t="s">
        <v>79</v>
      </c>
      <c r="AV1150" s="11" t="s">
        <v>79</v>
      </c>
      <c r="AW1150" s="11" t="s">
        <v>36</v>
      </c>
      <c r="AX1150" s="11" t="s">
        <v>72</v>
      </c>
      <c r="AY1150" s="179" t="s">
        <v>291</v>
      </c>
    </row>
    <row r="1151" spans="2:51" s="12" customFormat="1" ht="13.5">
      <c r="B1151" s="186"/>
      <c r="D1151" s="178" t="s">
        <v>299</v>
      </c>
      <c r="E1151" s="195" t="s">
        <v>3</v>
      </c>
      <c r="F1151" s="199" t="s">
        <v>1672</v>
      </c>
      <c r="H1151" s="200">
        <v>190.62</v>
      </c>
      <c r="I1151" s="191"/>
      <c r="L1151" s="186"/>
      <c r="M1151" s="192"/>
      <c r="N1151" s="193"/>
      <c r="O1151" s="193"/>
      <c r="P1151" s="193"/>
      <c r="Q1151" s="193"/>
      <c r="R1151" s="193"/>
      <c r="S1151" s="193"/>
      <c r="T1151" s="194"/>
      <c r="AT1151" s="195" t="s">
        <v>299</v>
      </c>
      <c r="AU1151" s="195" t="s">
        <v>79</v>
      </c>
      <c r="AV1151" s="12" t="s">
        <v>82</v>
      </c>
      <c r="AW1151" s="12" t="s">
        <v>36</v>
      </c>
      <c r="AX1151" s="12" t="s">
        <v>72</v>
      </c>
      <c r="AY1151" s="195" t="s">
        <v>291</v>
      </c>
    </row>
    <row r="1152" spans="2:51" s="11" customFormat="1" ht="13.5">
      <c r="B1152" s="177"/>
      <c r="D1152" s="178" t="s">
        <v>299</v>
      </c>
      <c r="E1152" s="179" t="s">
        <v>3</v>
      </c>
      <c r="F1152" s="180" t="s">
        <v>1673</v>
      </c>
      <c r="H1152" s="181">
        <v>15.84</v>
      </c>
      <c r="I1152" s="182"/>
      <c r="L1152" s="177"/>
      <c r="M1152" s="183"/>
      <c r="N1152" s="184"/>
      <c r="O1152" s="184"/>
      <c r="P1152" s="184"/>
      <c r="Q1152" s="184"/>
      <c r="R1152" s="184"/>
      <c r="S1152" s="184"/>
      <c r="T1152" s="185"/>
      <c r="AT1152" s="179" t="s">
        <v>299</v>
      </c>
      <c r="AU1152" s="179" t="s">
        <v>79</v>
      </c>
      <c r="AV1152" s="11" t="s">
        <v>79</v>
      </c>
      <c r="AW1152" s="11" t="s">
        <v>36</v>
      </c>
      <c r="AX1152" s="11" t="s">
        <v>72</v>
      </c>
      <c r="AY1152" s="179" t="s">
        <v>291</v>
      </c>
    </row>
    <row r="1153" spans="2:51" s="11" customFormat="1" ht="13.5">
      <c r="B1153" s="177"/>
      <c r="D1153" s="178" t="s">
        <v>299</v>
      </c>
      <c r="E1153" s="179" t="s">
        <v>3</v>
      </c>
      <c r="F1153" s="180" t="s">
        <v>1674</v>
      </c>
      <c r="H1153" s="181">
        <v>22.4</v>
      </c>
      <c r="I1153" s="182"/>
      <c r="L1153" s="177"/>
      <c r="M1153" s="183"/>
      <c r="N1153" s="184"/>
      <c r="O1153" s="184"/>
      <c r="P1153" s="184"/>
      <c r="Q1153" s="184"/>
      <c r="R1153" s="184"/>
      <c r="S1153" s="184"/>
      <c r="T1153" s="185"/>
      <c r="AT1153" s="179" t="s">
        <v>299</v>
      </c>
      <c r="AU1153" s="179" t="s">
        <v>79</v>
      </c>
      <c r="AV1153" s="11" t="s">
        <v>79</v>
      </c>
      <c r="AW1153" s="11" t="s">
        <v>36</v>
      </c>
      <c r="AX1153" s="11" t="s">
        <v>72</v>
      </c>
      <c r="AY1153" s="179" t="s">
        <v>291</v>
      </c>
    </row>
    <row r="1154" spans="2:51" s="11" customFormat="1" ht="13.5">
      <c r="B1154" s="177"/>
      <c r="D1154" s="178" t="s">
        <v>299</v>
      </c>
      <c r="E1154" s="179" t="s">
        <v>3</v>
      </c>
      <c r="F1154" s="180" t="s">
        <v>1675</v>
      </c>
      <c r="H1154" s="181">
        <v>21.44</v>
      </c>
      <c r="I1154" s="182"/>
      <c r="L1154" s="177"/>
      <c r="M1154" s="183"/>
      <c r="N1154" s="184"/>
      <c r="O1154" s="184"/>
      <c r="P1154" s="184"/>
      <c r="Q1154" s="184"/>
      <c r="R1154" s="184"/>
      <c r="S1154" s="184"/>
      <c r="T1154" s="185"/>
      <c r="AT1154" s="179" t="s">
        <v>299</v>
      </c>
      <c r="AU1154" s="179" t="s">
        <v>79</v>
      </c>
      <c r="AV1154" s="11" t="s">
        <v>79</v>
      </c>
      <c r="AW1154" s="11" t="s">
        <v>36</v>
      </c>
      <c r="AX1154" s="11" t="s">
        <v>72</v>
      </c>
      <c r="AY1154" s="179" t="s">
        <v>291</v>
      </c>
    </row>
    <row r="1155" spans="2:51" s="11" customFormat="1" ht="13.5">
      <c r="B1155" s="177"/>
      <c r="D1155" s="178" t="s">
        <v>299</v>
      </c>
      <c r="E1155" s="179" t="s">
        <v>3</v>
      </c>
      <c r="F1155" s="180" t="s">
        <v>1676</v>
      </c>
      <c r="H1155" s="181">
        <v>6.02</v>
      </c>
      <c r="I1155" s="182"/>
      <c r="L1155" s="177"/>
      <c r="M1155" s="183"/>
      <c r="N1155" s="184"/>
      <c r="O1155" s="184"/>
      <c r="P1155" s="184"/>
      <c r="Q1155" s="184"/>
      <c r="R1155" s="184"/>
      <c r="S1155" s="184"/>
      <c r="T1155" s="185"/>
      <c r="AT1155" s="179" t="s">
        <v>299</v>
      </c>
      <c r="AU1155" s="179" t="s">
        <v>79</v>
      </c>
      <c r="AV1155" s="11" t="s">
        <v>79</v>
      </c>
      <c r="AW1155" s="11" t="s">
        <v>36</v>
      </c>
      <c r="AX1155" s="11" t="s">
        <v>72</v>
      </c>
      <c r="AY1155" s="179" t="s">
        <v>291</v>
      </c>
    </row>
    <row r="1156" spans="2:51" s="11" customFormat="1" ht="13.5">
      <c r="B1156" s="177"/>
      <c r="D1156" s="178" t="s">
        <v>299</v>
      </c>
      <c r="E1156" s="179" t="s">
        <v>3</v>
      </c>
      <c r="F1156" s="180" t="s">
        <v>1677</v>
      </c>
      <c r="H1156" s="181">
        <v>75.78</v>
      </c>
      <c r="I1156" s="182"/>
      <c r="L1156" s="177"/>
      <c r="M1156" s="183"/>
      <c r="N1156" s="184"/>
      <c r="O1156" s="184"/>
      <c r="P1156" s="184"/>
      <c r="Q1156" s="184"/>
      <c r="R1156" s="184"/>
      <c r="S1156" s="184"/>
      <c r="T1156" s="185"/>
      <c r="AT1156" s="179" t="s">
        <v>299</v>
      </c>
      <c r="AU1156" s="179" t="s">
        <v>79</v>
      </c>
      <c r="AV1156" s="11" t="s">
        <v>79</v>
      </c>
      <c r="AW1156" s="11" t="s">
        <v>36</v>
      </c>
      <c r="AX1156" s="11" t="s">
        <v>72</v>
      </c>
      <c r="AY1156" s="179" t="s">
        <v>291</v>
      </c>
    </row>
    <row r="1157" spans="2:51" s="11" customFormat="1" ht="13.5">
      <c r="B1157" s="177"/>
      <c r="D1157" s="178" t="s">
        <v>299</v>
      </c>
      <c r="E1157" s="179" t="s">
        <v>3</v>
      </c>
      <c r="F1157" s="180" t="s">
        <v>1678</v>
      </c>
      <c r="H1157" s="181">
        <v>9.82</v>
      </c>
      <c r="I1157" s="182"/>
      <c r="L1157" s="177"/>
      <c r="M1157" s="183"/>
      <c r="N1157" s="184"/>
      <c r="O1157" s="184"/>
      <c r="P1157" s="184"/>
      <c r="Q1157" s="184"/>
      <c r="R1157" s="184"/>
      <c r="S1157" s="184"/>
      <c r="T1157" s="185"/>
      <c r="AT1157" s="179" t="s">
        <v>299</v>
      </c>
      <c r="AU1157" s="179" t="s">
        <v>79</v>
      </c>
      <c r="AV1157" s="11" t="s">
        <v>79</v>
      </c>
      <c r="AW1157" s="11" t="s">
        <v>36</v>
      </c>
      <c r="AX1157" s="11" t="s">
        <v>72</v>
      </c>
      <c r="AY1157" s="179" t="s">
        <v>291</v>
      </c>
    </row>
    <row r="1158" spans="2:51" s="11" customFormat="1" ht="13.5">
      <c r="B1158" s="177"/>
      <c r="D1158" s="178" t="s">
        <v>299</v>
      </c>
      <c r="E1158" s="179" t="s">
        <v>3</v>
      </c>
      <c r="F1158" s="180" t="s">
        <v>1679</v>
      </c>
      <c r="H1158" s="181">
        <v>6.42</v>
      </c>
      <c r="I1158" s="182"/>
      <c r="L1158" s="177"/>
      <c r="M1158" s="183"/>
      <c r="N1158" s="184"/>
      <c r="O1158" s="184"/>
      <c r="P1158" s="184"/>
      <c r="Q1158" s="184"/>
      <c r="R1158" s="184"/>
      <c r="S1158" s="184"/>
      <c r="T1158" s="185"/>
      <c r="AT1158" s="179" t="s">
        <v>299</v>
      </c>
      <c r="AU1158" s="179" t="s">
        <v>79</v>
      </c>
      <c r="AV1158" s="11" t="s">
        <v>79</v>
      </c>
      <c r="AW1158" s="11" t="s">
        <v>36</v>
      </c>
      <c r="AX1158" s="11" t="s">
        <v>72</v>
      </c>
      <c r="AY1158" s="179" t="s">
        <v>291</v>
      </c>
    </row>
    <row r="1159" spans="2:51" s="11" customFormat="1" ht="13.5">
      <c r="B1159" s="177"/>
      <c r="D1159" s="178" t="s">
        <v>299</v>
      </c>
      <c r="E1159" s="179" t="s">
        <v>3</v>
      </c>
      <c r="F1159" s="180" t="s">
        <v>1680</v>
      </c>
      <c r="H1159" s="181">
        <v>12.12</v>
      </c>
      <c r="I1159" s="182"/>
      <c r="L1159" s="177"/>
      <c r="M1159" s="183"/>
      <c r="N1159" s="184"/>
      <c r="O1159" s="184"/>
      <c r="P1159" s="184"/>
      <c r="Q1159" s="184"/>
      <c r="R1159" s="184"/>
      <c r="S1159" s="184"/>
      <c r="T1159" s="185"/>
      <c r="AT1159" s="179" t="s">
        <v>299</v>
      </c>
      <c r="AU1159" s="179" t="s">
        <v>79</v>
      </c>
      <c r="AV1159" s="11" t="s">
        <v>79</v>
      </c>
      <c r="AW1159" s="11" t="s">
        <v>36</v>
      </c>
      <c r="AX1159" s="11" t="s">
        <v>72</v>
      </c>
      <c r="AY1159" s="179" t="s">
        <v>291</v>
      </c>
    </row>
    <row r="1160" spans="2:51" s="11" customFormat="1" ht="13.5">
      <c r="B1160" s="177"/>
      <c r="D1160" s="178" t="s">
        <v>299</v>
      </c>
      <c r="E1160" s="179" t="s">
        <v>3</v>
      </c>
      <c r="F1160" s="180" t="s">
        <v>1681</v>
      </c>
      <c r="H1160" s="181">
        <v>8.02</v>
      </c>
      <c r="I1160" s="182"/>
      <c r="L1160" s="177"/>
      <c r="M1160" s="183"/>
      <c r="N1160" s="184"/>
      <c r="O1160" s="184"/>
      <c r="P1160" s="184"/>
      <c r="Q1160" s="184"/>
      <c r="R1160" s="184"/>
      <c r="S1160" s="184"/>
      <c r="T1160" s="185"/>
      <c r="AT1160" s="179" t="s">
        <v>299</v>
      </c>
      <c r="AU1160" s="179" t="s">
        <v>79</v>
      </c>
      <c r="AV1160" s="11" t="s">
        <v>79</v>
      </c>
      <c r="AW1160" s="11" t="s">
        <v>36</v>
      </c>
      <c r="AX1160" s="11" t="s">
        <v>72</v>
      </c>
      <c r="AY1160" s="179" t="s">
        <v>291</v>
      </c>
    </row>
    <row r="1161" spans="2:51" s="11" customFormat="1" ht="13.5">
      <c r="B1161" s="177"/>
      <c r="D1161" s="178" t="s">
        <v>299</v>
      </c>
      <c r="E1161" s="179" t="s">
        <v>3</v>
      </c>
      <c r="F1161" s="180" t="s">
        <v>1682</v>
      </c>
      <c r="H1161" s="181">
        <v>12.48</v>
      </c>
      <c r="I1161" s="182"/>
      <c r="L1161" s="177"/>
      <c r="M1161" s="183"/>
      <c r="N1161" s="184"/>
      <c r="O1161" s="184"/>
      <c r="P1161" s="184"/>
      <c r="Q1161" s="184"/>
      <c r="R1161" s="184"/>
      <c r="S1161" s="184"/>
      <c r="T1161" s="185"/>
      <c r="AT1161" s="179" t="s">
        <v>299</v>
      </c>
      <c r="AU1161" s="179" t="s">
        <v>79</v>
      </c>
      <c r="AV1161" s="11" t="s">
        <v>79</v>
      </c>
      <c r="AW1161" s="11" t="s">
        <v>36</v>
      </c>
      <c r="AX1161" s="11" t="s">
        <v>72</v>
      </c>
      <c r="AY1161" s="179" t="s">
        <v>291</v>
      </c>
    </row>
    <row r="1162" spans="2:51" s="12" customFormat="1" ht="13.5">
      <c r="B1162" s="186"/>
      <c r="D1162" s="178" t="s">
        <v>299</v>
      </c>
      <c r="E1162" s="195" t="s">
        <v>3</v>
      </c>
      <c r="F1162" s="199" t="s">
        <v>1683</v>
      </c>
      <c r="H1162" s="200">
        <v>190.34</v>
      </c>
      <c r="I1162" s="191"/>
      <c r="L1162" s="186"/>
      <c r="M1162" s="192"/>
      <c r="N1162" s="193"/>
      <c r="O1162" s="193"/>
      <c r="P1162" s="193"/>
      <c r="Q1162" s="193"/>
      <c r="R1162" s="193"/>
      <c r="S1162" s="193"/>
      <c r="T1162" s="194"/>
      <c r="AT1162" s="195" t="s">
        <v>299</v>
      </c>
      <c r="AU1162" s="195" t="s">
        <v>79</v>
      </c>
      <c r="AV1162" s="12" t="s">
        <v>82</v>
      </c>
      <c r="AW1162" s="12" t="s">
        <v>36</v>
      </c>
      <c r="AX1162" s="12" t="s">
        <v>72</v>
      </c>
      <c r="AY1162" s="195" t="s">
        <v>291</v>
      </c>
    </row>
    <row r="1163" spans="2:51" s="13" customFormat="1" ht="13.5">
      <c r="B1163" s="201"/>
      <c r="D1163" s="187" t="s">
        <v>299</v>
      </c>
      <c r="E1163" s="202" t="s">
        <v>3</v>
      </c>
      <c r="F1163" s="203" t="s">
        <v>353</v>
      </c>
      <c r="H1163" s="204">
        <v>380.96</v>
      </c>
      <c r="I1163" s="205"/>
      <c r="L1163" s="201"/>
      <c r="M1163" s="206"/>
      <c r="N1163" s="207"/>
      <c r="O1163" s="207"/>
      <c r="P1163" s="207"/>
      <c r="Q1163" s="207"/>
      <c r="R1163" s="207"/>
      <c r="S1163" s="207"/>
      <c r="T1163" s="208"/>
      <c r="AT1163" s="209" t="s">
        <v>299</v>
      </c>
      <c r="AU1163" s="209" t="s">
        <v>79</v>
      </c>
      <c r="AV1163" s="13" t="s">
        <v>85</v>
      </c>
      <c r="AW1163" s="13" t="s">
        <v>36</v>
      </c>
      <c r="AX1163" s="13" t="s">
        <v>9</v>
      </c>
      <c r="AY1163" s="209" t="s">
        <v>291</v>
      </c>
    </row>
    <row r="1164" spans="2:65" s="1" customFormat="1" ht="22.5" customHeight="1">
      <c r="B1164" s="164"/>
      <c r="C1164" s="165" t="s">
        <v>1684</v>
      </c>
      <c r="D1164" s="165" t="s">
        <v>293</v>
      </c>
      <c r="E1164" s="166" t="s">
        <v>1685</v>
      </c>
      <c r="F1164" s="167" t="s">
        <v>1686</v>
      </c>
      <c r="G1164" s="168" t="s">
        <v>367</v>
      </c>
      <c r="H1164" s="169">
        <v>3</v>
      </c>
      <c r="I1164" s="170"/>
      <c r="J1164" s="171">
        <f>ROUND(I1164*H1164,0)</f>
        <v>0</v>
      </c>
      <c r="K1164" s="167" t="s">
        <v>297</v>
      </c>
      <c r="L1164" s="34"/>
      <c r="M1164" s="172" t="s">
        <v>3</v>
      </c>
      <c r="N1164" s="173" t="s">
        <v>43</v>
      </c>
      <c r="O1164" s="35"/>
      <c r="P1164" s="174">
        <f>O1164*H1164</f>
        <v>0</v>
      </c>
      <c r="Q1164" s="174">
        <v>0</v>
      </c>
      <c r="R1164" s="174">
        <f>Q1164*H1164</f>
        <v>0</v>
      </c>
      <c r="S1164" s="174">
        <v>0</v>
      </c>
      <c r="T1164" s="175">
        <f>S1164*H1164</f>
        <v>0</v>
      </c>
      <c r="AR1164" s="17" t="s">
        <v>369</v>
      </c>
      <c r="AT1164" s="17" t="s">
        <v>293</v>
      </c>
      <c r="AU1164" s="17" t="s">
        <v>79</v>
      </c>
      <c r="AY1164" s="17" t="s">
        <v>291</v>
      </c>
      <c r="BE1164" s="176">
        <f>IF(N1164="základní",J1164,0)</f>
        <v>0</v>
      </c>
      <c r="BF1164" s="176">
        <f>IF(N1164="snížená",J1164,0)</f>
        <v>0</v>
      </c>
      <c r="BG1164" s="176">
        <f>IF(N1164="zákl. přenesená",J1164,0)</f>
        <v>0</v>
      </c>
      <c r="BH1164" s="176">
        <f>IF(N1164="sníž. přenesená",J1164,0)</f>
        <v>0</v>
      </c>
      <c r="BI1164" s="176">
        <f>IF(N1164="nulová",J1164,0)</f>
        <v>0</v>
      </c>
      <c r="BJ1164" s="17" t="s">
        <v>9</v>
      </c>
      <c r="BK1164" s="176">
        <f>ROUND(I1164*H1164,0)</f>
        <v>0</v>
      </c>
      <c r="BL1164" s="17" t="s">
        <v>369</v>
      </c>
      <c r="BM1164" s="17" t="s">
        <v>1687</v>
      </c>
    </row>
    <row r="1165" spans="2:51" s="11" customFormat="1" ht="13.5">
      <c r="B1165" s="177"/>
      <c r="D1165" s="178" t="s">
        <v>299</v>
      </c>
      <c r="E1165" s="179" t="s">
        <v>3</v>
      </c>
      <c r="F1165" s="180" t="s">
        <v>840</v>
      </c>
      <c r="H1165" s="181">
        <v>1</v>
      </c>
      <c r="I1165" s="182"/>
      <c r="L1165" s="177"/>
      <c r="M1165" s="183"/>
      <c r="N1165" s="184"/>
      <c r="O1165" s="184"/>
      <c r="P1165" s="184"/>
      <c r="Q1165" s="184"/>
      <c r="R1165" s="184"/>
      <c r="S1165" s="184"/>
      <c r="T1165" s="185"/>
      <c r="AT1165" s="179" t="s">
        <v>299</v>
      </c>
      <c r="AU1165" s="179" t="s">
        <v>79</v>
      </c>
      <c r="AV1165" s="11" t="s">
        <v>79</v>
      </c>
      <c r="AW1165" s="11" t="s">
        <v>36</v>
      </c>
      <c r="AX1165" s="11" t="s">
        <v>72</v>
      </c>
      <c r="AY1165" s="179" t="s">
        <v>291</v>
      </c>
    </row>
    <row r="1166" spans="2:51" s="11" customFormat="1" ht="13.5">
      <c r="B1166" s="177"/>
      <c r="D1166" s="178" t="s">
        <v>299</v>
      </c>
      <c r="E1166" s="179" t="s">
        <v>3</v>
      </c>
      <c r="F1166" s="180" t="s">
        <v>841</v>
      </c>
      <c r="H1166" s="181">
        <v>2</v>
      </c>
      <c r="I1166" s="182"/>
      <c r="L1166" s="177"/>
      <c r="M1166" s="183"/>
      <c r="N1166" s="184"/>
      <c r="O1166" s="184"/>
      <c r="P1166" s="184"/>
      <c r="Q1166" s="184"/>
      <c r="R1166" s="184"/>
      <c r="S1166" s="184"/>
      <c r="T1166" s="185"/>
      <c r="AT1166" s="179" t="s">
        <v>299</v>
      </c>
      <c r="AU1166" s="179" t="s">
        <v>79</v>
      </c>
      <c r="AV1166" s="11" t="s">
        <v>79</v>
      </c>
      <c r="AW1166" s="11" t="s">
        <v>36</v>
      </c>
      <c r="AX1166" s="11" t="s">
        <v>72</v>
      </c>
      <c r="AY1166" s="179" t="s">
        <v>291</v>
      </c>
    </row>
    <row r="1167" spans="2:51" s="12" customFormat="1" ht="13.5">
      <c r="B1167" s="186"/>
      <c r="D1167" s="187" t="s">
        <v>299</v>
      </c>
      <c r="E1167" s="188" t="s">
        <v>3</v>
      </c>
      <c r="F1167" s="189" t="s">
        <v>301</v>
      </c>
      <c r="H1167" s="190">
        <v>3</v>
      </c>
      <c r="I1167" s="191"/>
      <c r="L1167" s="186"/>
      <c r="M1167" s="192"/>
      <c r="N1167" s="193"/>
      <c r="O1167" s="193"/>
      <c r="P1167" s="193"/>
      <c r="Q1167" s="193"/>
      <c r="R1167" s="193"/>
      <c r="S1167" s="193"/>
      <c r="T1167" s="194"/>
      <c r="AT1167" s="195" t="s">
        <v>299</v>
      </c>
      <c r="AU1167" s="195" t="s">
        <v>79</v>
      </c>
      <c r="AV1167" s="12" t="s">
        <v>82</v>
      </c>
      <c r="AW1167" s="12" t="s">
        <v>36</v>
      </c>
      <c r="AX1167" s="12" t="s">
        <v>9</v>
      </c>
      <c r="AY1167" s="195" t="s">
        <v>291</v>
      </c>
    </row>
    <row r="1168" spans="2:65" s="1" customFormat="1" ht="22.5" customHeight="1">
      <c r="B1168" s="164"/>
      <c r="C1168" s="210" t="s">
        <v>1688</v>
      </c>
      <c r="D1168" s="210" t="s">
        <v>379</v>
      </c>
      <c r="E1168" s="211" t="s">
        <v>1689</v>
      </c>
      <c r="F1168" s="212" t="s">
        <v>1690</v>
      </c>
      <c r="G1168" s="213" t="s">
        <v>367</v>
      </c>
      <c r="H1168" s="214">
        <v>2</v>
      </c>
      <c r="I1168" s="215"/>
      <c r="J1168" s="216">
        <f>ROUND(I1168*H1168,0)</f>
        <v>0</v>
      </c>
      <c r="K1168" s="212" t="s">
        <v>3</v>
      </c>
      <c r="L1168" s="217"/>
      <c r="M1168" s="218" t="s">
        <v>3</v>
      </c>
      <c r="N1168" s="219" t="s">
        <v>43</v>
      </c>
      <c r="O1168" s="35"/>
      <c r="P1168" s="174">
        <f>O1168*H1168</f>
        <v>0</v>
      </c>
      <c r="Q1168" s="174">
        <v>0.016</v>
      </c>
      <c r="R1168" s="174">
        <f>Q1168*H1168</f>
        <v>0.032</v>
      </c>
      <c r="S1168" s="174">
        <v>0</v>
      </c>
      <c r="T1168" s="175">
        <f>S1168*H1168</f>
        <v>0</v>
      </c>
      <c r="AR1168" s="17" t="s">
        <v>467</v>
      </c>
      <c r="AT1168" s="17" t="s">
        <v>379</v>
      </c>
      <c r="AU1168" s="17" t="s">
        <v>79</v>
      </c>
      <c r="AY1168" s="17" t="s">
        <v>291</v>
      </c>
      <c r="BE1168" s="176">
        <f>IF(N1168="základní",J1168,0)</f>
        <v>0</v>
      </c>
      <c r="BF1168" s="176">
        <f>IF(N1168="snížená",J1168,0)</f>
        <v>0</v>
      </c>
      <c r="BG1168" s="176">
        <f>IF(N1168="zákl. přenesená",J1168,0)</f>
        <v>0</v>
      </c>
      <c r="BH1168" s="176">
        <f>IF(N1168="sníž. přenesená",J1168,0)</f>
        <v>0</v>
      </c>
      <c r="BI1168" s="176">
        <f>IF(N1168="nulová",J1168,0)</f>
        <v>0</v>
      </c>
      <c r="BJ1168" s="17" t="s">
        <v>9</v>
      </c>
      <c r="BK1168" s="176">
        <f>ROUND(I1168*H1168,0)</f>
        <v>0</v>
      </c>
      <c r="BL1168" s="17" t="s">
        <v>369</v>
      </c>
      <c r="BM1168" s="17" t="s">
        <v>1691</v>
      </c>
    </row>
    <row r="1169" spans="2:51" s="11" customFormat="1" ht="13.5">
      <c r="B1169" s="177"/>
      <c r="D1169" s="187" t="s">
        <v>299</v>
      </c>
      <c r="E1169" s="196" t="s">
        <v>3</v>
      </c>
      <c r="F1169" s="197" t="s">
        <v>841</v>
      </c>
      <c r="H1169" s="198">
        <v>2</v>
      </c>
      <c r="I1169" s="182"/>
      <c r="L1169" s="177"/>
      <c r="M1169" s="183"/>
      <c r="N1169" s="184"/>
      <c r="O1169" s="184"/>
      <c r="P1169" s="184"/>
      <c r="Q1169" s="184"/>
      <c r="R1169" s="184"/>
      <c r="S1169" s="184"/>
      <c r="T1169" s="185"/>
      <c r="AT1169" s="179" t="s">
        <v>299</v>
      </c>
      <c r="AU1169" s="179" t="s">
        <v>79</v>
      </c>
      <c r="AV1169" s="11" t="s">
        <v>79</v>
      </c>
      <c r="AW1169" s="11" t="s">
        <v>36</v>
      </c>
      <c r="AX1169" s="11" t="s">
        <v>9</v>
      </c>
      <c r="AY1169" s="179" t="s">
        <v>291</v>
      </c>
    </row>
    <row r="1170" spans="2:65" s="1" customFormat="1" ht="22.5" customHeight="1">
      <c r="B1170" s="164"/>
      <c r="C1170" s="210" t="s">
        <v>1692</v>
      </c>
      <c r="D1170" s="210" t="s">
        <v>379</v>
      </c>
      <c r="E1170" s="211" t="s">
        <v>1693</v>
      </c>
      <c r="F1170" s="212" t="s">
        <v>1694</v>
      </c>
      <c r="G1170" s="213" t="s">
        <v>367</v>
      </c>
      <c r="H1170" s="214">
        <v>1</v>
      </c>
      <c r="I1170" s="215"/>
      <c r="J1170" s="216">
        <f>ROUND(I1170*H1170,0)</f>
        <v>0</v>
      </c>
      <c r="K1170" s="212" t="s">
        <v>3</v>
      </c>
      <c r="L1170" s="217"/>
      <c r="M1170" s="218" t="s">
        <v>3</v>
      </c>
      <c r="N1170" s="219" t="s">
        <v>43</v>
      </c>
      <c r="O1170" s="35"/>
      <c r="P1170" s="174">
        <f>O1170*H1170</f>
        <v>0</v>
      </c>
      <c r="Q1170" s="174">
        <v>0.026</v>
      </c>
      <c r="R1170" s="174">
        <f>Q1170*H1170</f>
        <v>0.026</v>
      </c>
      <c r="S1170" s="174">
        <v>0</v>
      </c>
      <c r="T1170" s="175">
        <f>S1170*H1170</f>
        <v>0</v>
      </c>
      <c r="AR1170" s="17" t="s">
        <v>467</v>
      </c>
      <c r="AT1170" s="17" t="s">
        <v>379</v>
      </c>
      <c r="AU1170" s="17" t="s">
        <v>79</v>
      </c>
      <c r="AY1170" s="17" t="s">
        <v>291</v>
      </c>
      <c r="BE1170" s="176">
        <f>IF(N1170="základní",J1170,0)</f>
        <v>0</v>
      </c>
      <c r="BF1170" s="176">
        <f>IF(N1170="snížená",J1170,0)</f>
        <v>0</v>
      </c>
      <c r="BG1170" s="176">
        <f>IF(N1170="zákl. přenesená",J1170,0)</f>
        <v>0</v>
      </c>
      <c r="BH1170" s="176">
        <f>IF(N1170="sníž. přenesená",J1170,0)</f>
        <v>0</v>
      </c>
      <c r="BI1170" s="176">
        <f>IF(N1170="nulová",J1170,0)</f>
        <v>0</v>
      </c>
      <c r="BJ1170" s="17" t="s">
        <v>9</v>
      </c>
      <c r="BK1170" s="176">
        <f>ROUND(I1170*H1170,0)</f>
        <v>0</v>
      </c>
      <c r="BL1170" s="17" t="s">
        <v>369</v>
      </c>
      <c r="BM1170" s="17" t="s">
        <v>1695</v>
      </c>
    </row>
    <row r="1171" spans="2:51" s="11" customFormat="1" ht="13.5">
      <c r="B1171" s="177"/>
      <c r="D1171" s="187" t="s">
        <v>299</v>
      </c>
      <c r="E1171" s="196" t="s">
        <v>3</v>
      </c>
      <c r="F1171" s="197" t="s">
        <v>840</v>
      </c>
      <c r="H1171" s="198">
        <v>1</v>
      </c>
      <c r="I1171" s="182"/>
      <c r="L1171" s="177"/>
      <c r="M1171" s="183"/>
      <c r="N1171" s="184"/>
      <c r="O1171" s="184"/>
      <c r="P1171" s="184"/>
      <c r="Q1171" s="184"/>
      <c r="R1171" s="184"/>
      <c r="S1171" s="184"/>
      <c r="T1171" s="185"/>
      <c r="AT1171" s="179" t="s">
        <v>299</v>
      </c>
      <c r="AU1171" s="179" t="s">
        <v>79</v>
      </c>
      <c r="AV1171" s="11" t="s">
        <v>79</v>
      </c>
      <c r="AW1171" s="11" t="s">
        <v>36</v>
      </c>
      <c r="AX1171" s="11" t="s">
        <v>9</v>
      </c>
      <c r="AY1171" s="179" t="s">
        <v>291</v>
      </c>
    </row>
    <row r="1172" spans="2:65" s="1" customFormat="1" ht="22.5" customHeight="1">
      <c r="B1172" s="164"/>
      <c r="C1172" s="165" t="s">
        <v>1696</v>
      </c>
      <c r="D1172" s="165" t="s">
        <v>293</v>
      </c>
      <c r="E1172" s="166" t="s">
        <v>1697</v>
      </c>
      <c r="F1172" s="167" t="s">
        <v>1698</v>
      </c>
      <c r="G1172" s="168" t="s">
        <v>367</v>
      </c>
      <c r="H1172" s="169">
        <v>2</v>
      </c>
      <c r="I1172" s="170"/>
      <c r="J1172" s="171">
        <f>ROUND(I1172*H1172,0)</f>
        <v>0</v>
      </c>
      <c r="K1172" s="167" t="s">
        <v>297</v>
      </c>
      <c r="L1172" s="34"/>
      <c r="M1172" s="172" t="s">
        <v>3</v>
      </c>
      <c r="N1172" s="173" t="s">
        <v>43</v>
      </c>
      <c r="O1172" s="35"/>
      <c r="P1172" s="174">
        <f>O1172*H1172</f>
        <v>0</v>
      </c>
      <c r="Q1172" s="174">
        <v>0</v>
      </c>
      <c r="R1172" s="174">
        <f>Q1172*H1172</f>
        <v>0</v>
      </c>
      <c r="S1172" s="174">
        <v>0</v>
      </c>
      <c r="T1172" s="175">
        <f>S1172*H1172</f>
        <v>0</v>
      </c>
      <c r="AR1172" s="17" t="s">
        <v>369</v>
      </c>
      <c r="AT1172" s="17" t="s">
        <v>293</v>
      </c>
      <c r="AU1172" s="17" t="s">
        <v>79</v>
      </c>
      <c r="AY1172" s="17" t="s">
        <v>291</v>
      </c>
      <c r="BE1172" s="176">
        <f>IF(N1172="základní",J1172,0)</f>
        <v>0</v>
      </c>
      <c r="BF1172" s="176">
        <f>IF(N1172="snížená",J1172,0)</f>
        <v>0</v>
      </c>
      <c r="BG1172" s="176">
        <f>IF(N1172="zákl. přenesená",J1172,0)</f>
        <v>0</v>
      </c>
      <c r="BH1172" s="176">
        <f>IF(N1172="sníž. přenesená",J1172,0)</f>
        <v>0</v>
      </c>
      <c r="BI1172" s="176">
        <f>IF(N1172="nulová",J1172,0)</f>
        <v>0</v>
      </c>
      <c r="BJ1172" s="17" t="s">
        <v>9</v>
      </c>
      <c r="BK1172" s="176">
        <f>ROUND(I1172*H1172,0)</f>
        <v>0</v>
      </c>
      <c r="BL1172" s="17" t="s">
        <v>369</v>
      </c>
      <c r="BM1172" s="17" t="s">
        <v>1699</v>
      </c>
    </row>
    <row r="1173" spans="2:51" s="11" customFormat="1" ht="13.5">
      <c r="B1173" s="177"/>
      <c r="D1173" s="187" t="s">
        <v>299</v>
      </c>
      <c r="E1173" s="196" t="s">
        <v>3</v>
      </c>
      <c r="F1173" s="197" t="s">
        <v>842</v>
      </c>
      <c r="H1173" s="198">
        <v>2</v>
      </c>
      <c r="I1173" s="182"/>
      <c r="L1173" s="177"/>
      <c r="M1173" s="183"/>
      <c r="N1173" s="184"/>
      <c r="O1173" s="184"/>
      <c r="P1173" s="184"/>
      <c r="Q1173" s="184"/>
      <c r="R1173" s="184"/>
      <c r="S1173" s="184"/>
      <c r="T1173" s="185"/>
      <c r="AT1173" s="179" t="s">
        <v>299</v>
      </c>
      <c r="AU1173" s="179" t="s">
        <v>79</v>
      </c>
      <c r="AV1173" s="11" t="s">
        <v>79</v>
      </c>
      <c r="AW1173" s="11" t="s">
        <v>36</v>
      </c>
      <c r="AX1173" s="11" t="s">
        <v>9</v>
      </c>
      <c r="AY1173" s="179" t="s">
        <v>291</v>
      </c>
    </row>
    <row r="1174" spans="2:65" s="1" customFormat="1" ht="22.5" customHeight="1">
      <c r="B1174" s="164"/>
      <c r="C1174" s="210" t="s">
        <v>1700</v>
      </c>
      <c r="D1174" s="210" t="s">
        <v>379</v>
      </c>
      <c r="E1174" s="211" t="s">
        <v>1701</v>
      </c>
      <c r="F1174" s="212" t="s">
        <v>1702</v>
      </c>
      <c r="G1174" s="213" t="s">
        <v>367</v>
      </c>
      <c r="H1174" s="214">
        <v>2</v>
      </c>
      <c r="I1174" s="215"/>
      <c r="J1174" s="216">
        <f>ROUND(I1174*H1174,0)</f>
        <v>0</v>
      </c>
      <c r="K1174" s="212" t="s">
        <v>3</v>
      </c>
      <c r="L1174" s="217"/>
      <c r="M1174" s="218" t="s">
        <v>3</v>
      </c>
      <c r="N1174" s="219" t="s">
        <v>43</v>
      </c>
      <c r="O1174" s="35"/>
      <c r="P1174" s="174">
        <f>O1174*H1174</f>
        <v>0</v>
      </c>
      <c r="Q1174" s="174">
        <v>0.038</v>
      </c>
      <c r="R1174" s="174">
        <f>Q1174*H1174</f>
        <v>0.076</v>
      </c>
      <c r="S1174" s="174">
        <v>0</v>
      </c>
      <c r="T1174" s="175">
        <f>S1174*H1174</f>
        <v>0</v>
      </c>
      <c r="AR1174" s="17" t="s">
        <v>467</v>
      </c>
      <c r="AT1174" s="17" t="s">
        <v>379</v>
      </c>
      <c r="AU1174" s="17" t="s">
        <v>79</v>
      </c>
      <c r="AY1174" s="17" t="s">
        <v>291</v>
      </c>
      <c r="BE1174" s="176">
        <f>IF(N1174="základní",J1174,0)</f>
        <v>0</v>
      </c>
      <c r="BF1174" s="176">
        <f>IF(N1174="snížená",J1174,0)</f>
        <v>0</v>
      </c>
      <c r="BG1174" s="176">
        <f>IF(N1174="zákl. přenesená",J1174,0)</f>
        <v>0</v>
      </c>
      <c r="BH1174" s="176">
        <f>IF(N1174="sníž. přenesená",J1174,0)</f>
        <v>0</v>
      </c>
      <c r="BI1174" s="176">
        <f>IF(N1174="nulová",J1174,0)</f>
        <v>0</v>
      </c>
      <c r="BJ1174" s="17" t="s">
        <v>9</v>
      </c>
      <c r="BK1174" s="176">
        <f>ROUND(I1174*H1174,0)</f>
        <v>0</v>
      </c>
      <c r="BL1174" s="17" t="s">
        <v>369</v>
      </c>
      <c r="BM1174" s="17" t="s">
        <v>1703</v>
      </c>
    </row>
    <row r="1175" spans="2:51" s="11" customFormat="1" ht="13.5">
      <c r="B1175" s="177"/>
      <c r="D1175" s="187" t="s">
        <v>299</v>
      </c>
      <c r="E1175" s="196" t="s">
        <v>3</v>
      </c>
      <c r="F1175" s="197" t="s">
        <v>842</v>
      </c>
      <c r="H1175" s="198">
        <v>2</v>
      </c>
      <c r="I1175" s="182"/>
      <c r="L1175" s="177"/>
      <c r="M1175" s="183"/>
      <c r="N1175" s="184"/>
      <c r="O1175" s="184"/>
      <c r="P1175" s="184"/>
      <c r="Q1175" s="184"/>
      <c r="R1175" s="184"/>
      <c r="S1175" s="184"/>
      <c r="T1175" s="185"/>
      <c r="AT1175" s="179" t="s">
        <v>299</v>
      </c>
      <c r="AU1175" s="179" t="s">
        <v>79</v>
      </c>
      <c r="AV1175" s="11" t="s">
        <v>79</v>
      </c>
      <c r="AW1175" s="11" t="s">
        <v>36</v>
      </c>
      <c r="AX1175" s="11" t="s">
        <v>9</v>
      </c>
      <c r="AY1175" s="179" t="s">
        <v>291</v>
      </c>
    </row>
    <row r="1176" spans="2:65" s="1" customFormat="1" ht="22.5" customHeight="1">
      <c r="B1176" s="164"/>
      <c r="C1176" s="165" t="s">
        <v>1704</v>
      </c>
      <c r="D1176" s="165" t="s">
        <v>293</v>
      </c>
      <c r="E1176" s="166" t="s">
        <v>1705</v>
      </c>
      <c r="F1176" s="167" t="s">
        <v>1706</v>
      </c>
      <c r="G1176" s="168" t="s">
        <v>367</v>
      </c>
      <c r="H1176" s="169">
        <v>31</v>
      </c>
      <c r="I1176" s="170"/>
      <c r="J1176" s="171">
        <f>ROUND(I1176*H1176,0)</f>
        <v>0</v>
      </c>
      <c r="K1176" s="167" t="s">
        <v>297</v>
      </c>
      <c r="L1176" s="34"/>
      <c r="M1176" s="172" t="s">
        <v>3</v>
      </c>
      <c r="N1176" s="173" t="s">
        <v>43</v>
      </c>
      <c r="O1176" s="35"/>
      <c r="P1176" s="174">
        <f>O1176*H1176</f>
        <v>0</v>
      </c>
      <c r="Q1176" s="174">
        <v>0</v>
      </c>
      <c r="R1176" s="174">
        <f>Q1176*H1176</f>
        <v>0</v>
      </c>
      <c r="S1176" s="174">
        <v>0</v>
      </c>
      <c r="T1176" s="175">
        <f>S1176*H1176</f>
        <v>0</v>
      </c>
      <c r="AR1176" s="17" t="s">
        <v>369</v>
      </c>
      <c r="AT1176" s="17" t="s">
        <v>293</v>
      </c>
      <c r="AU1176" s="17" t="s">
        <v>79</v>
      </c>
      <c r="AY1176" s="17" t="s">
        <v>291</v>
      </c>
      <c r="BE1176" s="176">
        <f>IF(N1176="základní",J1176,0)</f>
        <v>0</v>
      </c>
      <c r="BF1176" s="176">
        <f>IF(N1176="snížená",J1176,0)</f>
        <v>0</v>
      </c>
      <c r="BG1176" s="176">
        <f>IF(N1176="zákl. přenesená",J1176,0)</f>
        <v>0</v>
      </c>
      <c r="BH1176" s="176">
        <f>IF(N1176="sníž. přenesená",J1176,0)</f>
        <v>0</v>
      </c>
      <c r="BI1176" s="176">
        <f>IF(N1176="nulová",J1176,0)</f>
        <v>0</v>
      </c>
      <c r="BJ1176" s="17" t="s">
        <v>9</v>
      </c>
      <c r="BK1176" s="176">
        <f>ROUND(I1176*H1176,0)</f>
        <v>0</v>
      </c>
      <c r="BL1176" s="17" t="s">
        <v>369</v>
      </c>
      <c r="BM1176" s="17" t="s">
        <v>1707</v>
      </c>
    </row>
    <row r="1177" spans="2:51" s="11" customFormat="1" ht="13.5">
      <c r="B1177" s="177"/>
      <c r="D1177" s="178" t="s">
        <v>299</v>
      </c>
      <c r="E1177" s="179" t="s">
        <v>3</v>
      </c>
      <c r="F1177" s="180" t="s">
        <v>1708</v>
      </c>
      <c r="H1177" s="181">
        <v>12</v>
      </c>
      <c r="I1177" s="182"/>
      <c r="L1177" s="177"/>
      <c r="M1177" s="183"/>
      <c r="N1177" s="184"/>
      <c r="O1177" s="184"/>
      <c r="P1177" s="184"/>
      <c r="Q1177" s="184"/>
      <c r="R1177" s="184"/>
      <c r="S1177" s="184"/>
      <c r="T1177" s="185"/>
      <c r="AT1177" s="179" t="s">
        <v>299</v>
      </c>
      <c r="AU1177" s="179" t="s">
        <v>79</v>
      </c>
      <c r="AV1177" s="11" t="s">
        <v>79</v>
      </c>
      <c r="AW1177" s="11" t="s">
        <v>36</v>
      </c>
      <c r="AX1177" s="11" t="s">
        <v>72</v>
      </c>
      <c r="AY1177" s="179" t="s">
        <v>291</v>
      </c>
    </row>
    <row r="1178" spans="2:51" s="11" customFormat="1" ht="13.5">
      <c r="B1178" s="177"/>
      <c r="D1178" s="178" t="s">
        <v>299</v>
      </c>
      <c r="E1178" s="179" t="s">
        <v>3</v>
      </c>
      <c r="F1178" s="180" t="s">
        <v>1709</v>
      </c>
      <c r="H1178" s="181">
        <v>4</v>
      </c>
      <c r="I1178" s="182"/>
      <c r="L1178" s="177"/>
      <c r="M1178" s="183"/>
      <c r="N1178" s="184"/>
      <c r="O1178" s="184"/>
      <c r="P1178" s="184"/>
      <c r="Q1178" s="184"/>
      <c r="R1178" s="184"/>
      <c r="S1178" s="184"/>
      <c r="T1178" s="185"/>
      <c r="AT1178" s="179" t="s">
        <v>299</v>
      </c>
      <c r="AU1178" s="179" t="s">
        <v>79</v>
      </c>
      <c r="AV1178" s="11" t="s">
        <v>79</v>
      </c>
      <c r="AW1178" s="11" t="s">
        <v>36</v>
      </c>
      <c r="AX1178" s="11" t="s">
        <v>72</v>
      </c>
      <c r="AY1178" s="179" t="s">
        <v>291</v>
      </c>
    </row>
    <row r="1179" spans="2:51" s="11" customFormat="1" ht="13.5">
      <c r="B1179" s="177"/>
      <c r="D1179" s="178" t="s">
        <v>299</v>
      </c>
      <c r="E1179" s="179" t="s">
        <v>3</v>
      </c>
      <c r="F1179" s="180" t="s">
        <v>1710</v>
      </c>
      <c r="H1179" s="181">
        <v>4</v>
      </c>
      <c r="I1179" s="182"/>
      <c r="L1179" s="177"/>
      <c r="M1179" s="183"/>
      <c r="N1179" s="184"/>
      <c r="O1179" s="184"/>
      <c r="P1179" s="184"/>
      <c r="Q1179" s="184"/>
      <c r="R1179" s="184"/>
      <c r="S1179" s="184"/>
      <c r="T1179" s="185"/>
      <c r="AT1179" s="179" t="s">
        <v>299</v>
      </c>
      <c r="AU1179" s="179" t="s">
        <v>79</v>
      </c>
      <c r="AV1179" s="11" t="s">
        <v>79</v>
      </c>
      <c r="AW1179" s="11" t="s">
        <v>36</v>
      </c>
      <c r="AX1179" s="11" t="s">
        <v>72</v>
      </c>
      <c r="AY1179" s="179" t="s">
        <v>291</v>
      </c>
    </row>
    <row r="1180" spans="2:51" s="11" customFormat="1" ht="13.5">
      <c r="B1180" s="177"/>
      <c r="D1180" s="178" t="s">
        <v>299</v>
      </c>
      <c r="E1180" s="179" t="s">
        <v>3</v>
      </c>
      <c r="F1180" s="180" t="s">
        <v>1711</v>
      </c>
      <c r="H1180" s="181">
        <v>11</v>
      </c>
      <c r="I1180" s="182"/>
      <c r="L1180" s="177"/>
      <c r="M1180" s="183"/>
      <c r="N1180" s="184"/>
      <c r="O1180" s="184"/>
      <c r="P1180" s="184"/>
      <c r="Q1180" s="184"/>
      <c r="R1180" s="184"/>
      <c r="S1180" s="184"/>
      <c r="T1180" s="185"/>
      <c r="AT1180" s="179" t="s">
        <v>299</v>
      </c>
      <c r="AU1180" s="179" t="s">
        <v>79</v>
      </c>
      <c r="AV1180" s="11" t="s">
        <v>79</v>
      </c>
      <c r="AW1180" s="11" t="s">
        <v>36</v>
      </c>
      <c r="AX1180" s="11" t="s">
        <v>72</v>
      </c>
      <c r="AY1180" s="179" t="s">
        <v>291</v>
      </c>
    </row>
    <row r="1181" spans="2:51" s="12" customFormat="1" ht="13.5">
      <c r="B1181" s="186"/>
      <c r="D1181" s="187" t="s">
        <v>299</v>
      </c>
      <c r="E1181" s="188" t="s">
        <v>3</v>
      </c>
      <c r="F1181" s="189" t="s">
        <v>301</v>
      </c>
      <c r="H1181" s="190">
        <v>31</v>
      </c>
      <c r="I1181" s="191"/>
      <c r="L1181" s="186"/>
      <c r="M1181" s="192"/>
      <c r="N1181" s="193"/>
      <c r="O1181" s="193"/>
      <c r="P1181" s="193"/>
      <c r="Q1181" s="193"/>
      <c r="R1181" s="193"/>
      <c r="S1181" s="193"/>
      <c r="T1181" s="194"/>
      <c r="AT1181" s="195" t="s">
        <v>299</v>
      </c>
      <c r="AU1181" s="195" t="s">
        <v>79</v>
      </c>
      <c r="AV1181" s="12" t="s">
        <v>82</v>
      </c>
      <c r="AW1181" s="12" t="s">
        <v>36</v>
      </c>
      <c r="AX1181" s="12" t="s">
        <v>9</v>
      </c>
      <c r="AY1181" s="195" t="s">
        <v>291</v>
      </c>
    </row>
    <row r="1182" spans="2:65" s="1" customFormat="1" ht="22.5" customHeight="1">
      <c r="B1182" s="164"/>
      <c r="C1182" s="210" t="s">
        <v>1712</v>
      </c>
      <c r="D1182" s="210" t="s">
        <v>379</v>
      </c>
      <c r="E1182" s="211" t="s">
        <v>1713</v>
      </c>
      <c r="F1182" s="212" t="s">
        <v>1714</v>
      </c>
      <c r="G1182" s="213" t="s">
        <v>367</v>
      </c>
      <c r="H1182" s="214">
        <v>20</v>
      </c>
      <c r="I1182" s="215"/>
      <c r="J1182" s="216">
        <f>ROUND(I1182*H1182,0)</f>
        <v>0</v>
      </c>
      <c r="K1182" s="212" t="s">
        <v>3</v>
      </c>
      <c r="L1182" s="217"/>
      <c r="M1182" s="218" t="s">
        <v>3</v>
      </c>
      <c r="N1182" s="219" t="s">
        <v>43</v>
      </c>
      <c r="O1182" s="35"/>
      <c r="P1182" s="174">
        <f>O1182*H1182</f>
        <v>0</v>
      </c>
      <c r="Q1182" s="174">
        <v>0.014</v>
      </c>
      <c r="R1182" s="174">
        <f>Q1182*H1182</f>
        <v>0.28</v>
      </c>
      <c r="S1182" s="174">
        <v>0</v>
      </c>
      <c r="T1182" s="175">
        <f>S1182*H1182</f>
        <v>0</v>
      </c>
      <c r="AR1182" s="17" t="s">
        <v>467</v>
      </c>
      <c r="AT1182" s="17" t="s">
        <v>379</v>
      </c>
      <c r="AU1182" s="17" t="s">
        <v>79</v>
      </c>
      <c r="AY1182" s="17" t="s">
        <v>291</v>
      </c>
      <c r="BE1182" s="176">
        <f>IF(N1182="základní",J1182,0)</f>
        <v>0</v>
      </c>
      <c r="BF1182" s="176">
        <f>IF(N1182="snížená",J1182,0)</f>
        <v>0</v>
      </c>
      <c r="BG1182" s="176">
        <f>IF(N1182="zákl. přenesená",J1182,0)</f>
        <v>0</v>
      </c>
      <c r="BH1182" s="176">
        <f>IF(N1182="sníž. přenesená",J1182,0)</f>
        <v>0</v>
      </c>
      <c r="BI1182" s="176">
        <f>IF(N1182="nulová",J1182,0)</f>
        <v>0</v>
      </c>
      <c r="BJ1182" s="17" t="s">
        <v>9</v>
      </c>
      <c r="BK1182" s="176">
        <f>ROUND(I1182*H1182,0)</f>
        <v>0</v>
      </c>
      <c r="BL1182" s="17" t="s">
        <v>369</v>
      </c>
      <c r="BM1182" s="17" t="s">
        <v>1715</v>
      </c>
    </row>
    <row r="1183" spans="2:51" s="11" customFormat="1" ht="13.5">
      <c r="B1183" s="177"/>
      <c r="D1183" s="178" t="s">
        <v>299</v>
      </c>
      <c r="E1183" s="179" t="s">
        <v>3</v>
      </c>
      <c r="F1183" s="180" t="s">
        <v>1708</v>
      </c>
      <c r="H1183" s="181">
        <v>12</v>
      </c>
      <c r="I1183" s="182"/>
      <c r="L1183" s="177"/>
      <c r="M1183" s="183"/>
      <c r="N1183" s="184"/>
      <c r="O1183" s="184"/>
      <c r="P1183" s="184"/>
      <c r="Q1183" s="184"/>
      <c r="R1183" s="184"/>
      <c r="S1183" s="184"/>
      <c r="T1183" s="185"/>
      <c r="AT1183" s="179" t="s">
        <v>299</v>
      </c>
      <c r="AU1183" s="179" t="s">
        <v>79</v>
      </c>
      <c r="AV1183" s="11" t="s">
        <v>79</v>
      </c>
      <c r="AW1183" s="11" t="s">
        <v>36</v>
      </c>
      <c r="AX1183" s="11" t="s">
        <v>72</v>
      </c>
      <c r="AY1183" s="179" t="s">
        <v>291</v>
      </c>
    </row>
    <row r="1184" spans="2:51" s="11" customFormat="1" ht="13.5">
      <c r="B1184" s="177"/>
      <c r="D1184" s="178" t="s">
        <v>299</v>
      </c>
      <c r="E1184" s="179" t="s">
        <v>3</v>
      </c>
      <c r="F1184" s="180" t="s">
        <v>1709</v>
      </c>
      <c r="H1184" s="181">
        <v>4</v>
      </c>
      <c r="I1184" s="182"/>
      <c r="L1184" s="177"/>
      <c r="M1184" s="183"/>
      <c r="N1184" s="184"/>
      <c r="O1184" s="184"/>
      <c r="P1184" s="184"/>
      <c r="Q1184" s="184"/>
      <c r="R1184" s="184"/>
      <c r="S1184" s="184"/>
      <c r="T1184" s="185"/>
      <c r="AT1184" s="179" t="s">
        <v>299</v>
      </c>
      <c r="AU1184" s="179" t="s">
        <v>79</v>
      </c>
      <c r="AV1184" s="11" t="s">
        <v>79</v>
      </c>
      <c r="AW1184" s="11" t="s">
        <v>36</v>
      </c>
      <c r="AX1184" s="11" t="s">
        <v>72</v>
      </c>
      <c r="AY1184" s="179" t="s">
        <v>291</v>
      </c>
    </row>
    <row r="1185" spans="2:51" s="11" customFormat="1" ht="13.5">
      <c r="B1185" s="177"/>
      <c r="D1185" s="178" t="s">
        <v>299</v>
      </c>
      <c r="E1185" s="179" t="s">
        <v>3</v>
      </c>
      <c r="F1185" s="180" t="s">
        <v>1710</v>
      </c>
      <c r="H1185" s="181">
        <v>4</v>
      </c>
      <c r="I1185" s="182"/>
      <c r="L1185" s="177"/>
      <c r="M1185" s="183"/>
      <c r="N1185" s="184"/>
      <c r="O1185" s="184"/>
      <c r="P1185" s="184"/>
      <c r="Q1185" s="184"/>
      <c r="R1185" s="184"/>
      <c r="S1185" s="184"/>
      <c r="T1185" s="185"/>
      <c r="AT1185" s="179" t="s">
        <v>299</v>
      </c>
      <c r="AU1185" s="179" t="s">
        <v>79</v>
      </c>
      <c r="AV1185" s="11" t="s">
        <v>79</v>
      </c>
      <c r="AW1185" s="11" t="s">
        <v>36</v>
      </c>
      <c r="AX1185" s="11" t="s">
        <v>72</v>
      </c>
      <c r="AY1185" s="179" t="s">
        <v>291</v>
      </c>
    </row>
    <row r="1186" spans="2:51" s="12" customFormat="1" ht="13.5">
      <c r="B1186" s="186"/>
      <c r="D1186" s="187" t="s">
        <v>299</v>
      </c>
      <c r="E1186" s="188" t="s">
        <v>3</v>
      </c>
      <c r="F1186" s="189" t="s">
        <v>301</v>
      </c>
      <c r="H1186" s="190">
        <v>20</v>
      </c>
      <c r="I1186" s="191"/>
      <c r="L1186" s="186"/>
      <c r="M1186" s="192"/>
      <c r="N1186" s="193"/>
      <c r="O1186" s="193"/>
      <c r="P1186" s="193"/>
      <c r="Q1186" s="193"/>
      <c r="R1186" s="193"/>
      <c r="S1186" s="193"/>
      <c r="T1186" s="194"/>
      <c r="AT1186" s="195" t="s">
        <v>299</v>
      </c>
      <c r="AU1186" s="195" t="s">
        <v>79</v>
      </c>
      <c r="AV1186" s="12" t="s">
        <v>82</v>
      </c>
      <c r="AW1186" s="12" t="s">
        <v>36</v>
      </c>
      <c r="AX1186" s="12" t="s">
        <v>9</v>
      </c>
      <c r="AY1186" s="195" t="s">
        <v>291</v>
      </c>
    </row>
    <row r="1187" spans="2:65" s="1" customFormat="1" ht="22.5" customHeight="1">
      <c r="B1187" s="164"/>
      <c r="C1187" s="210" t="s">
        <v>1716</v>
      </c>
      <c r="D1187" s="210" t="s">
        <v>379</v>
      </c>
      <c r="E1187" s="211" t="s">
        <v>1717</v>
      </c>
      <c r="F1187" s="212" t="s">
        <v>1718</v>
      </c>
      <c r="G1187" s="213" t="s">
        <v>367</v>
      </c>
      <c r="H1187" s="214">
        <v>11</v>
      </c>
      <c r="I1187" s="215"/>
      <c r="J1187" s="216">
        <f>ROUND(I1187*H1187,0)</f>
        <v>0</v>
      </c>
      <c r="K1187" s="212" t="s">
        <v>3</v>
      </c>
      <c r="L1187" s="217"/>
      <c r="M1187" s="218" t="s">
        <v>3</v>
      </c>
      <c r="N1187" s="219" t="s">
        <v>43</v>
      </c>
      <c r="O1187" s="35"/>
      <c r="P1187" s="174">
        <f>O1187*H1187</f>
        <v>0</v>
      </c>
      <c r="Q1187" s="174">
        <v>0.016</v>
      </c>
      <c r="R1187" s="174">
        <f>Q1187*H1187</f>
        <v>0.176</v>
      </c>
      <c r="S1187" s="174">
        <v>0</v>
      </c>
      <c r="T1187" s="175">
        <f>S1187*H1187</f>
        <v>0</v>
      </c>
      <c r="AR1187" s="17" t="s">
        <v>467</v>
      </c>
      <c r="AT1187" s="17" t="s">
        <v>379</v>
      </c>
      <c r="AU1187" s="17" t="s">
        <v>79</v>
      </c>
      <c r="AY1187" s="17" t="s">
        <v>291</v>
      </c>
      <c r="BE1187" s="176">
        <f>IF(N1187="základní",J1187,0)</f>
        <v>0</v>
      </c>
      <c r="BF1187" s="176">
        <f>IF(N1187="snížená",J1187,0)</f>
        <v>0</v>
      </c>
      <c r="BG1187" s="176">
        <f>IF(N1187="zákl. přenesená",J1187,0)</f>
        <v>0</v>
      </c>
      <c r="BH1187" s="176">
        <f>IF(N1187="sníž. přenesená",J1187,0)</f>
        <v>0</v>
      </c>
      <c r="BI1187" s="176">
        <f>IF(N1187="nulová",J1187,0)</f>
        <v>0</v>
      </c>
      <c r="BJ1187" s="17" t="s">
        <v>9</v>
      </c>
      <c r="BK1187" s="176">
        <f>ROUND(I1187*H1187,0)</f>
        <v>0</v>
      </c>
      <c r="BL1187" s="17" t="s">
        <v>369</v>
      </c>
      <c r="BM1187" s="17" t="s">
        <v>1719</v>
      </c>
    </row>
    <row r="1188" spans="2:51" s="11" customFormat="1" ht="13.5">
      <c r="B1188" s="177"/>
      <c r="D1188" s="187" t="s">
        <v>299</v>
      </c>
      <c r="E1188" s="196" t="s">
        <v>3</v>
      </c>
      <c r="F1188" s="197" t="s">
        <v>1711</v>
      </c>
      <c r="H1188" s="198">
        <v>11</v>
      </c>
      <c r="I1188" s="182"/>
      <c r="L1188" s="177"/>
      <c r="M1188" s="183"/>
      <c r="N1188" s="184"/>
      <c r="O1188" s="184"/>
      <c r="P1188" s="184"/>
      <c r="Q1188" s="184"/>
      <c r="R1188" s="184"/>
      <c r="S1188" s="184"/>
      <c r="T1188" s="185"/>
      <c r="AT1188" s="179" t="s">
        <v>299</v>
      </c>
      <c r="AU1188" s="179" t="s">
        <v>79</v>
      </c>
      <c r="AV1188" s="11" t="s">
        <v>79</v>
      </c>
      <c r="AW1188" s="11" t="s">
        <v>36</v>
      </c>
      <c r="AX1188" s="11" t="s">
        <v>9</v>
      </c>
      <c r="AY1188" s="179" t="s">
        <v>291</v>
      </c>
    </row>
    <row r="1189" spans="2:65" s="1" customFormat="1" ht="31.5" customHeight="1">
      <c r="B1189" s="164"/>
      <c r="C1189" s="165" t="s">
        <v>1720</v>
      </c>
      <c r="D1189" s="165" t="s">
        <v>293</v>
      </c>
      <c r="E1189" s="166" t="s">
        <v>1721</v>
      </c>
      <c r="F1189" s="167" t="s">
        <v>1722</v>
      </c>
      <c r="G1189" s="168" t="s">
        <v>367</v>
      </c>
      <c r="H1189" s="169">
        <v>16</v>
      </c>
      <c r="I1189" s="170"/>
      <c r="J1189" s="171">
        <f>ROUND(I1189*H1189,0)</f>
        <v>0</v>
      </c>
      <c r="K1189" s="167" t="s">
        <v>297</v>
      </c>
      <c r="L1189" s="34"/>
      <c r="M1189" s="172" t="s">
        <v>3</v>
      </c>
      <c r="N1189" s="173" t="s">
        <v>43</v>
      </c>
      <c r="O1189" s="35"/>
      <c r="P1189" s="174">
        <f>O1189*H1189</f>
        <v>0</v>
      </c>
      <c r="Q1189" s="174">
        <v>0</v>
      </c>
      <c r="R1189" s="174">
        <f>Q1189*H1189</f>
        <v>0</v>
      </c>
      <c r="S1189" s="174">
        <v>0</v>
      </c>
      <c r="T1189" s="175">
        <f>S1189*H1189</f>
        <v>0</v>
      </c>
      <c r="AR1189" s="17" t="s">
        <v>369</v>
      </c>
      <c r="AT1189" s="17" t="s">
        <v>293</v>
      </c>
      <c r="AU1189" s="17" t="s">
        <v>79</v>
      </c>
      <c r="AY1189" s="17" t="s">
        <v>291</v>
      </c>
      <c r="BE1189" s="176">
        <f>IF(N1189="základní",J1189,0)</f>
        <v>0</v>
      </c>
      <c r="BF1189" s="176">
        <f>IF(N1189="snížená",J1189,0)</f>
        <v>0</v>
      </c>
      <c r="BG1189" s="176">
        <f>IF(N1189="zákl. přenesená",J1189,0)</f>
        <v>0</v>
      </c>
      <c r="BH1189" s="176">
        <f>IF(N1189="sníž. přenesená",J1189,0)</f>
        <v>0</v>
      </c>
      <c r="BI1189" s="176">
        <f>IF(N1189="nulová",J1189,0)</f>
        <v>0</v>
      </c>
      <c r="BJ1189" s="17" t="s">
        <v>9</v>
      </c>
      <c r="BK1189" s="176">
        <f>ROUND(I1189*H1189,0)</f>
        <v>0</v>
      </c>
      <c r="BL1189" s="17" t="s">
        <v>369</v>
      </c>
      <c r="BM1189" s="17" t="s">
        <v>1723</v>
      </c>
    </row>
    <row r="1190" spans="2:51" s="11" customFormat="1" ht="13.5">
      <c r="B1190" s="177"/>
      <c r="D1190" s="178" t="s">
        <v>299</v>
      </c>
      <c r="E1190" s="179" t="s">
        <v>3</v>
      </c>
      <c r="F1190" s="180" t="s">
        <v>1724</v>
      </c>
      <c r="H1190" s="181">
        <v>16</v>
      </c>
      <c r="I1190" s="182"/>
      <c r="L1190" s="177"/>
      <c r="M1190" s="183"/>
      <c r="N1190" s="184"/>
      <c r="O1190" s="184"/>
      <c r="P1190" s="184"/>
      <c r="Q1190" s="184"/>
      <c r="R1190" s="184"/>
      <c r="S1190" s="184"/>
      <c r="T1190" s="185"/>
      <c r="AT1190" s="179" t="s">
        <v>299</v>
      </c>
      <c r="AU1190" s="179" t="s">
        <v>79</v>
      </c>
      <c r="AV1190" s="11" t="s">
        <v>79</v>
      </c>
      <c r="AW1190" s="11" t="s">
        <v>36</v>
      </c>
      <c r="AX1190" s="11" t="s">
        <v>72</v>
      </c>
      <c r="AY1190" s="179" t="s">
        <v>291</v>
      </c>
    </row>
    <row r="1191" spans="2:51" s="12" customFormat="1" ht="13.5">
      <c r="B1191" s="186"/>
      <c r="D1191" s="187" t="s">
        <v>299</v>
      </c>
      <c r="E1191" s="188" t="s">
        <v>3</v>
      </c>
      <c r="F1191" s="189" t="s">
        <v>301</v>
      </c>
      <c r="H1191" s="190">
        <v>16</v>
      </c>
      <c r="I1191" s="191"/>
      <c r="L1191" s="186"/>
      <c r="M1191" s="192"/>
      <c r="N1191" s="193"/>
      <c r="O1191" s="193"/>
      <c r="P1191" s="193"/>
      <c r="Q1191" s="193"/>
      <c r="R1191" s="193"/>
      <c r="S1191" s="193"/>
      <c r="T1191" s="194"/>
      <c r="AT1191" s="195" t="s">
        <v>299</v>
      </c>
      <c r="AU1191" s="195" t="s">
        <v>79</v>
      </c>
      <c r="AV1191" s="12" t="s">
        <v>82</v>
      </c>
      <c r="AW1191" s="12" t="s">
        <v>36</v>
      </c>
      <c r="AX1191" s="12" t="s">
        <v>9</v>
      </c>
      <c r="AY1191" s="195" t="s">
        <v>291</v>
      </c>
    </row>
    <row r="1192" spans="2:65" s="1" customFormat="1" ht="22.5" customHeight="1">
      <c r="B1192" s="164"/>
      <c r="C1192" s="210" t="s">
        <v>1725</v>
      </c>
      <c r="D1192" s="210" t="s">
        <v>379</v>
      </c>
      <c r="E1192" s="211" t="s">
        <v>1726</v>
      </c>
      <c r="F1192" s="212" t="s">
        <v>1727</v>
      </c>
      <c r="G1192" s="213" t="s">
        <v>367</v>
      </c>
      <c r="H1192" s="214">
        <v>16</v>
      </c>
      <c r="I1192" s="215"/>
      <c r="J1192" s="216">
        <f>ROUND(I1192*H1192,0)</f>
        <v>0</v>
      </c>
      <c r="K1192" s="212" t="s">
        <v>3</v>
      </c>
      <c r="L1192" s="217"/>
      <c r="M1192" s="218" t="s">
        <v>3</v>
      </c>
      <c r="N1192" s="219" t="s">
        <v>43</v>
      </c>
      <c r="O1192" s="35"/>
      <c r="P1192" s="174">
        <f>O1192*H1192</f>
        <v>0</v>
      </c>
      <c r="Q1192" s="174">
        <v>0.038</v>
      </c>
      <c r="R1192" s="174">
        <f>Q1192*H1192</f>
        <v>0.608</v>
      </c>
      <c r="S1192" s="174">
        <v>0</v>
      </c>
      <c r="T1192" s="175">
        <f>S1192*H1192</f>
        <v>0</v>
      </c>
      <c r="AR1192" s="17" t="s">
        <v>467</v>
      </c>
      <c r="AT1192" s="17" t="s">
        <v>379</v>
      </c>
      <c r="AU1192" s="17" t="s">
        <v>79</v>
      </c>
      <c r="AY1192" s="17" t="s">
        <v>291</v>
      </c>
      <c r="BE1192" s="176">
        <f>IF(N1192="základní",J1192,0)</f>
        <v>0</v>
      </c>
      <c r="BF1192" s="176">
        <f>IF(N1192="snížená",J1192,0)</f>
        <v>0</v>
      </c>
      <c r="BG1192" s="176">
        <f>IF(N1192="zákl. přenesená",J1192,0)</f>
        <v>0</v>
      </c>
      <c r="BH1192" s="176">
        <f>IF(N1192="sníž. přenesená",J1192,0)</f>
        <v>0</v>
      </c>
      <c r="BI1192" s="176">
        <f>IF(N1192="nulová",J1192,0)</f>
        <v>0</v>
      </c>
      <c r="BJ1192" s="17" t="s">
        <v>9</v>
      </c>
      <c r="BK1192" s="176">
        <f>ROUND(I1192*H1192,0)</f>
        <v>0</v>
      </c>
      <c r="BL1192" s="17" t="s">
        <v>369</v>
      </c>
      <c r="BM1192" s="17" t="s">
        <v>1728</v>
      </c>
    </row>
    <row r="1193" spans="2:51" s="11" customFormat="1" ht="13.5">
      <c r="B1193" s="177"/>
      <c r="D1193" s="178" t="s">
        <v>299</v>
      </c>
      <c r="E1193" s="179" t="s">
        <v>3</v>
      </c>
      <c r="F1193" s="180" t="s">
        <v>1724</v>
      </c>
      <c r="H1193" s="181">
        <v>16</v>
      </c>
      <c r="I1193" s="182"/>
      <c r="L1193" s="177"/>
      <c r="M1193" s="183"/>
      <c r="N1193" s="184"/>
      <c r="O1193" s="184"/>
      <c r="P1193" s="184"/>
      <c r="Q1193" s="184"/>
      <c r="R1193" s="184"/>
      <c r="S1193" s="184"/>
      <c r="T1193" s="185"/>
      <c r="AT1193" s="179" t="s">
        <v>299</v>
      </c>
      <c r="AU1193" s="179" t="s">
        <v>79</v>
      </c>
      <c r="AV1193" s="11" t="s">
        <v>79</v>
      </c>
      <c r="AW1193" s="11" t="s">
        <v>36</v>
      </c>
      <c r="AX1193" s="11" t="s">
        <v>72</v>
      </c>
      <c r="AY1193" s="179" t="s">
        <v>291</v>
      </c>
    </row>
    <row r="1194" spans="2:51" s="12" customFormat="1" ht="13.5">
      <c r="B1194" s="186"/>
      <c r="D1194" s="187" t="s">
        <v>299</v>
      </c>
      <c r="E1194" s="188" t="s">
        <v>3</v>
      </c>
      <c r="F1194" s="189" t="s">
        <v>301</v>
      </c>
      <c r="H1194" s="190">
        <v>16</v>
      </c>
      <c r="I1194" s="191"/>
      <c r="L1194" s="186"/>
      <c r="M1194" s="192"/>
      <c r="N1194" s="193"/>
      <c r="O1194" s="193"/>
      <c r="P1194" s="193"/>
      <c r="Q1194" s="193"/>
      <c r="R1194" s="193"/>
      <c r="S1194" s="193"/>
      <c r="T1194" s="194"/>
      <c r="AT1194" s="195" t="s">
        <v>299</v>
      </c>
      <c r="AU1194" s="195" t="s">
        <v>79</v>
      </c>
      <c r="AV1194" s="12" t="s">
        <v>82</v>
      </c>
      <c r="AW1194" s="12" t="s">
        <v>36</v>
      </c>
      <c r="AX1194" s="12" t="s">
        <v>9</v>
      </c>
      <c r="AY1194" s="195" t="s">
        <v>291</v>
      </c>
    </row>
    <row r="1195" spans="2:65" s="1" customFormat="1" ht="22.5" customHeight="1">
      <c r="B1195" s="164"/>
      <c r="C1195" s="165" t="s">
        <v>1729</v>
      </c>
      <c r="D1195" s="165" t="s">
        <v>293</v>
      </c>
      <c r="E1195" s="166" t="s">
        <v>1730</v>
      </c>
      <c r="F1195" s="167" t="s">
        <v>1731</v>
      </c>
      <c r="G1195" s="168" t="s">
        <v>367</v>
      </c>
      <c r="H1195" s="169">
        <v>2</v>
      </c>
      <c r="I1195" s="170"/>
      <c r="J1195" s="171">
        <f>ROUND(I1195*H1195,0)</f>
        <v>0</v>
      </c>
      <c r="K1195" s="167" t="s">
        <v>297</v>
      </c>
      <c r="L1195" s="34"/>
      <c r="M1195" s="172" t="s">
        <v>3</v>
      </c>
      <c r="N1195" s="173" t="s">
        <v>43</v>
      </c>
      <c r="O1195" s="35"/>
      <c r="P1195" s="174">
        <f>O1195*H1195</f>
        <v>0</v>
      </c>
      <c r="Q1195" s="174">
        <v>0.0008097309</v>
      </c>
      <c r="R1195" s="174">
        <f>Q1195*H1195</f>
        <v>0.0016194618</v>
      </c>
      <c r="S1195" s="174">
        <v>0</v>
      </c>
      <c r="T1195" s="175">
        <f>S1195*H1195</f>
        <v>0</v>
      </c>
      <c r="AR1195" s="17" t="s">
        <v>369</v>
      </c>
      <c r="AT1195" s="17" t="s">
        <v>293</v>
      </c>
      <c r="AU1195" s="17" t="s">
        <v>79</v>
      </c>
      <c r="AY1195" s="17" t="s">
        <v>291</v>
      </c>
      <c r="BE1195" s="176">
        <f>IF(N1195="základní",J1195,0)</f>
        <v>0</v>
      </c>
      <c r="BF1195" s="176">
        <f>IF(N1195="snížená",J1195,0)</f>
        <v>0</v>
      </c>
      <c r="BG1195" s="176">
        <f>IF(N1195="zákl. přenesená",J1195,0)</f>
        <v>0</v>
      </c>
      <c r="BH1195" s="176">
        <f>IF(N1195="sníž. přenesená",J1195,0)</f>
        <v>0</v>
      </c>
      <c r="BI1195" s="176">
        <f>IF(N1195="nulová",J1195,0)</f>
        <v>0</v>
      </c>
      <c r="BJ1195" s="17" t="s">
        <v>9</v>
      </c>
      <c r="BK1195" s="176">
        <f>ROUND(I1195*H1195,0)</f>
        <v>0</v>
      </c>
      <c r="BL1195" s="17" t="s">
        <v>369</v>
      </c>
      <c r="BM1195" s="17" t="s">
        <v>1732</v>
      </c>
    </row>
    <row r="1196" spans="2:51" s="11" customFormat="1" ht="13.5">
      <c r="B1196" s="177"/>
      <c r="D1196" s="178" t="s">
        <v>299</v>
      </c>
      <c r="E1196" s="179" t="s">
        <v>3</v>
      </c>
      <c r="F1196" s="180" t="s">
        <v>1733</v>
      </c>
      <c r="H1196" s="181">
        <v>1</v>
      </c>
      <c r="I1196" s="182"/>
      <c r="L1196" s="177"/>
      <c r="M1196" s="183"/>
      <c r="N1196" s="184"/>
      <c r="O1196" s="184"/>
      <c r="P1196" s="184"/>
      <c r="Q1196" s="184"/>
      <c r="R1196" s="184"/>
      <c r="S1196" s="184"/>
      <c r="T1196" s="185"/>
      <c r="AT1196" s="179" t="s">
        <v>299</v>
      </c>
      <c r="AU1196" s="179" t="s">
        <v>79</v>
      </c>
      <c r="AV1196" s="11" t="s">
        <v>79</v>
      </c>
      <c r="AW1196" s="11" t="s">
        <v>36</v>
      </c>
      <c r="AX1196" s="11" t="s">
        <v>72</v>
      </c>
      <c r="AY1196" s="179" t="s">
        <v>291</v>
      </c>
    </row>
    <row r="1197" spans="2:51" s="11" customFormat="1" ht="13.5">
      <c r="B1197" s="177"/>
      <c r="D1197" s="178" t="s">
        <v>299</v>
      </c>
      <c r="E1197" s="179" t="s">
        <v>3</v>
      </c>
      <c r="F1197" s="180" t="s">
        <v>1734</v>
      </c>
      <c r="H1197" s="181">
        <v>1</v>
      </c>
      <c r="I1197" s="182"/>
      <c r="L1197" s="177"/>
      <c r="M1197" s="183"/>
      <c r="N1197" s="184"/>
      <c r="O1197" s="184"/>
      <c r="P1197" s="184"/>
      <c r="Q1197" s="184"/>
      <c r="R1197" s="184"/>
      <c r="S1197" s="184"/>
      <c r="T1197" s="185"/>
      <c r="AT1197" s="179" t="s">
        <v>299</v>
      </c>
      <c r="AU1197" s="179" t="s">
        <v>79</v>
      </c>
      <c r="AV1197" s="11" t="s">
        <v>79</v>
      </c>
      <c r="AW1197" s="11" t="s">
        <v>36</v>
      </c>
      <c r="AX1197" s="11" t="s">
        <v>72</v>
      </c>
      <c r="AY1197" s="179" t="s">
        <v>291</v>
      </c>
    </row>
    <row r="1198" spans="2:51" s="12" customFormat="1" ht="13.5">
      <c r="B1198" s="186"/>
      <c r="D1198" s="187" t="s">
        <v>299</v>
      </c>
      <c r="E1198" s="188" t="s">
        <v>3</v>
      </c>
      <c r="F1198" s="189" t="s">
        <v>301</v>
      </c>
      <c r="H1198" s="190">
        <v>2</v>
      </c>
      <c r="I1198" s="191"/>
      <c r="L1198" s="186"/>
      <c r="M1198" s="192"/>
      <c r="N1198" s="193"/>
      <c r="O1198" s="193"/>
      <c r="P1198" s="193"/>
      <c r="Q1198" s="193"/>
      <c r="R1198" s="193"/>
      <c r="S1198" s="193"/>
      <c r="T1198" s="194"/>
      <c r="AT1198" s="195" t="s">
        <v>299</v>
      </c>
      <c r="AU1198" s="195" t="s">
        <v>79</v>
      </c>
      <c r="AV1198" s="12" t="s">
        <v>82</v>
      </c>
      <c r="AW1198" s="12" t="s">
        <v>36</v>
      </c>
      <c r="AX1198" s="12" t="s">
        <v>9</v>
      </c>
      <c r="AY1198" s="195" t="s">
        <v>291</v>
      </c>
    </row>
    <row r="1199" spans="2:65" s="1" customFormat="1" ht="22.5" customHeight="1">
      <c r="B1199" s="164"/>
      <c r="C1199" s="210" t="s">
        <v>1735</v>
      </c>
      <c r="D1199" s="210" t="s">
        <v>379</v>
      </c>
      <c r="E1199" s="211" t="s">
        <v>1736</v>
      </c>
      <c r="F1199" s="212" t="s">
        <v>1737</v>
      </c>
      <c r="G1199" s="213" t="s">
        <v>367</v>
      </c>
      <c r="H1199" s="214">
        <v>1</v>
      </c>
      <c r="I1199" s="215"/>
      <c r="J1199" s="216">
        <f>ROUND(I1199*H1199,0)</f>
        <v>0</v>
      </c>
      <c r="K1199" s="212" t="s">
        <v>3</v>
      </c>
      <c r="L1199" s="217"/>
      <c r="M1199" s="218" t="s">
        <v>3</v>
      </c>
      <c r="N1199" s="219" t="s">
        <v>43</v>
      </c>
      <c r="O1199" s="35"/>
      <c r="P1199" s="174">
        <f>O1199*H1199</f>
        <v>0</v>
      </c>
      <c r="Q1199" s="174">
        <v>0.05</v>
      </c>
      <c r="R1199" s="174">
        <f>Q1199*H1199</f>
        <v>0.05</v>
      </c>
      <c r="S1199" s="174">
        <v>0</v>
      </c>
      <c r="T1199" s="175">
        <f>S1199*H1199</f>
        <v>0</v>
      </c>
      <c r="AR1199" s="17" t="s">
        <v>467</v>
      </c>
      <c r="AT1199" s="17" t="s">
        <v>379</v>
      </c>
      <c r="AU1199" s="17" t="s">
        <v>79</v>
      </c>
      <c r="AY1199" s="17" t="s">
        <v>291</v>
      </c>
      <c r="BE1199" s="176">
        <f>IF(N1199="základní",J1199,0)</f>
        <v>0</v>
      </c>
      <c r="BF1199" s="176">
        <f>IF(N1199="snížená",J1199,0)</f>
        <v>0</v>
      </c>
      <c r="BG1199" s="176">
        <f>IF(N1199="zákl. přenesená",J1199,0)</f>
        <v>0</v>
      </c>
      <c r="BH1199" s="176">
        <f>IF(N1199="sníž. přenesená",J1199,0)</f>
        <v>0</v>
      </c>
      <c r="BI1199" s="176">
        <f>IF(N1199="nulová",J1199,0)</f>
        <v>0</v>
      </c>
      <c r="BJ1199" s="17" t="s">
        <v>9</v>
      </c>
      <c r="BK1199" s="176">
        <f>ROUND(I1199*H1199,0)</f>
        <v>0</v>
      </c>
      <c r="BL1199" s="17" t="s">
        <v>369</v>
      </c>
      <c r="BM1199" s="17" t="s">
        <v>1738</v>
      </c>
    </row>
    <row r="1200" spans="2:51" s="11" customFormat="1" ht="13.5">
      <c r="B1200" s="177"/>
      <c r="D1200" s="187" t="s">
        <v>299</v>
      </c>
      <c r="E1200" s="196" t="s">
        <v>3</v>
      </c>
      <c r="F1200" s="197" t="s">
        <v>1733</v>
      </c>
      <c r="H1200" s="198">
        <v>1</v>
      </c>
      <c r="I1200" s="182"/>
      <c r="L1200" s="177"/>
      <c r="M1200" s="183"/>
      <c r="N1200" s="184"/>
      <c r="O1200" s="184"/>
      <c r="P1200" s="184"/>
      <c r="Q1200" s="184"/>
      <c r="R1200" s="184"/>
      <c r="S1200" s="184"/>
      <c r="T1200" s="185"/>
      <c r="AT1200" s="179" t="s">
        <v>299</v>
      </c>
      <c r="AU1200" s="179" t="s">
        <v>79</v>
      </c>
      <c r="AV1200" s="11" t="s">
        <v>79</v>
      </c>
      <c r="AW1200" s="11" t="s">
        <v>36</v>
      </c>
      <c r="AX1200" s="11" t="s">
        <v>9</v>
      </c>
      <c r="AY1200" s="179" t="s">
        <v>291</v>
      </c>
    </row>
    <row r="1201" spans="2:65" s="1" customFormat="1" ht="22.5" customHeight="1">
      <c r="B1201" s="164"/>
      <c r="C1201" s="210" t="s">
        <v>1739</v>
      </c>
      <c r="D1201" s="210" t="s">
        <v>379</v>
      </c>
      <c r="E1201" s="211" t="s">
        <v>1740</v>
      </c>
      <c r="F1201" s="212" t="s">
        <v>1741</v>
      </c>
      <c r="G1201" s="213" t="s">
        <v>367</v>
      </c>
      <c r="H1201" s="214">
        <v>1</v>
      </c>
      <c r="I1201" s="215"/>
      <c r="J1201" s="216">
        <f>ROUND(I1201*H1201,0)</f>
        <v>0</v>
      </c>
      <c r="K1201" s="212" t="s">
        <v>3</v>
      </c>
      <c r="L1201" s="217"/>
      <c r="M1201" s="218" t="s">
        <v>3</v>
      </c>
      <c r="N1201" s="219" t="s">
        <v>43</v>
      </c>
      <c r="O1201" s="35"/>
      <c r="P1201" s="174">
        <f>O1201*H1201</f>
        <v>0</v>
      </c>
      <c r="Q1201" s="174">
        <v>0.05</v>
      </c>
      <c r="R1201" s="174">
        <f>Q1201*H1201</f>
        <v>0.05</v>
      </c>
      <c r="S1201" s="174">
        <v>0</v>
      </c>
      <c r="T1201" s="175">
        <f>S1201*H1201</f>
        <v>0</v>
      </c>
      <c r="AR1201" s="17" t="s">
        <v>467</v>
      </c>
      <c r="AT1201" s="17" t="s">
        <v>379</v>
      </c>
      <c r="AU1201" s="17" t="s">
        <v>79</v>
      </c>
      <c r="AY1201" s="17" t="s">
        <v>291</v>
      </c>
      <c r="BE1201" s="176">
        <f>IF(N1201="základní",J1201,0)</f>
        <v>0</v>
      </c>
      <c r="BF1201" s="176">
        <f>IF(N1201="snížená",J1201,0)</f>
        <v>0</v>
      </c>
      <c r="BG1201" s="176">
        <f>IF(N1201="zákl. přenesená",J1201,0)</f>
        <v>0</v>
      </c>
      <c r="BH1201" s="176">
        <f>IF(N1201="sníž. přenesená",J1201,0)</f>
        <v>0</v>
      </c>
      <c r="BI1201" s="176">
        <f>IF(N1201="nulová",J1201,0)</f>
        <v>0</v>
      </c>
      <c r="BJ1201" s="17" t="s">
        <v>9</v>
      </c>
      <c r="BK1201" s="176">
        <f>ROUND(I1201*H1201,0)</f>
        <v>0</v>
      </c>
      <c r="BL1201" s="17" t="s">
        <v>369</v>
      </c>
      <c r="BM1201" s="17" t="s">
        <v>1742</v>
      </c>
    </row>
    <row r="1202" spans="2:51" s="11" customFormat="1" ht="13.5">
      <c r="B1202" s="177"/>
      <c r="D1202" s="187" t="s">
        <v>299</v>
      </c>
      <c r="E1202" s="196" t="s">
        <v>3</v>
      </c>
      <c r="F1202" s="197" t="s">
        <v>1734</v>
      </c>
      <c r="H1202" s="198">
        <v>1</v>
      </c>
      <c r="I1202" s="182"/>
      <c r="L1202" s="177"/>
      <c r="M1202" s="183"/>
      <c r="N1202" s="184"/>
      <c r="O1202" s="184"/>
      <c r="P1202" s="184"/>
      <c r="Q1202" s="184"/>
      <c r="R1202" s="184"/>
      <c r="S1202" s="184"/>
      <c r="T1202" s="185"/>
      <c r="AT1202" s="179" t="s">
        <v>299</v>
      </c>
      <c r="AU1202" s="179" t="s">
        <v>79</v>
      </c>
      <c r="AV1202" s="11" t="s">
        <v>79</v>
      </c>
      <c r="AW1202" s="11" t="s">
        <v>36</v>
      </c>
      <c r="AX1202" s="11" t="s">
        <v>9</v>
      </c>
      <c r="AY1202" s="179" t="s">
        <v>291</v>
      </c>
    </row>
    <row r="1203" spans="2:65" s="1" customFormat="1" ht="22.5" customHeight="1">
      <c r="B1203" s="164"/>
      <c r="C1203" s="165" t="s">
        <v>1743</v>
      </c>
      <c r="D1203" s="165" t="s">
        <v>293</v>
      </c>
      <c r="E1203" s="166" t="s">
        <v>1744</v>
      </c>
      <c r="F1203" s="167" t="s">
        <v>1745</v>
      </c>
      <c r="G1203" s="168" t="s">
        <v>367</v>
      </c>
      <c r="H1203" s="169">
        <v>16</v>
      </c>
      <c r="I1203" s="170"/>
      <c r="J1203" s="171">
        <f>ROUND(I1203*H1203,0)</f>
        <v>0</v>
      </c>
      <c r="K1203" s="167" t="s">
        <v>297</v>
      </c>
      <c r="L1203" s="34"/>
      <c r="M1203" s="172" t="s">
        <v>3</v>
      </c>
      <c r="N1203" s="173" t="s">
        <v>43</v>
      </c>
      <c r="O1203" s="35"/>
      <c r="P1203" s="174">
        <f>O1203*H1203</f>
        <v>0</v>
      </c>
      <c r="Q1203" s="174">
        <v>0</v>
      </c>
      <c r="R1203" s="174">
        <f>Q1203*H1203</f>
        <v>0</v>
      </c>
      <c r="S1203" s="174">
        <v>0</v>
      </c>
      <c r="T1203" s="175">
        <f>S1203*H1203</f>
        <v>0</v>
      </c>
      <c r="AR1203" s="17" t="s">
        <v>369</v>
      </c>
      <c r="AT1203" s="17" t="s">
        <v>293</v>
      </c>
      <c r="AU1203" s="17" t="s">
        <v>79</v>
      </c>
      <c r="AY1203" s="17" t="s">
        <v>291</v>
      </c>
      <c r="BE1203" s="176">
        <f>IF(N1203="základní",J1203,0)</f>
        <v>0</v>
      </c>
      <c r="BF1203" s="176">
        <f>IF(N1203="snížená",J1203,0)</f>
        <v>0</v>
      </c>
      <c r="BG1203" s="176">
        <f>IF(N1203="zákl. přenesená",J1203,0)</f>
        <v>0</v>
      </c>
      <c r="BH1203" s="176">
        <f>IF(N1203="sníž. přenesená",J1203,0)</f>
        <v>0</v>
      </c>
      <c r="BI1203" s="176">
        <f>IF(N1203="nulová",J1203,0)</f>
        <v>0</v>
      </c>
      <c r="BJ1203" s="17" t="s">
        <v>9</v>
      </c>
      <c r="BK1203" s="176">
        <f>ROUND(I1203*H1203,0)</f>
        <v>0</v>
      </c>
      <c r="BL1203" s="17" t="s">
        <v>369</v>
      </c>
      <c r="BM1203" s="17" t="s">
        <v>1746</v>
      </c>
    </row>
    <row r="1204" spans="2:51" s="11" customFormat="1" ht="13.5">
      <c r="B1204" s="177"/>
      <c r="D1204" s="187" t="s">
        <v>299</v>
      </c>
      <c r="E1204" s="196" t="s">
        <v>3</v>
      </c>
      <c r="F1204" s="197" t="s">
        <v>1747</v>
      </c>
      <c r="H1204" s="198">
        <v>16</v>
      </c>
      <c r="I1204" s="182"/>
      <c r="L1204" s="177"/>
      <c r="M1204" s="183"/>
      <c r="N1204" s="184"/>
      <c r="O1204" s="184"/>
      <c r="P1204" s="184"/>
      <c r="Q1204" s="184"/>
      <c r="R1204" s="184"/>
      <c r="S1204" s="184"/>
      <c r="T1204" s="185"/>
      <c r="AT1204" s="179" t="s">
        <v>299</v>
      </c>
      <c r="AU1204" s="179" t="s">
        <v>79</v>
      </c>
      <c r="AV1204" s="11" t="s">
        <v>79</v>
      </c>
      <c r="AW1204" s="11" t="s">
        <v>36</v>
      </c>
      <c r="AX1204" s="11" t="s">
        <v>9</v>
      </c>
      <c r="AY1204" s="179" t="s">
        <v>291</v>
      </c>
    </row>
    <row r="1205" spans="2:65" s="1" customFormat="1" ht="22.5" customHeight="1">
      <c r="B1205" s="164"/>
      <c r="C1205" s="210" t="s">
        <v>1748</v>
      </c>
      <c r="D1205" s="210" t="s">
        <v>379</v>
      </c>
      <c r="E1205" s="211" t="s">
        <v>1749</v>
      </c>
      <c r="F1205" s="212" t="s">
        <v>1750</v>
      </c>
      <c r="G1205" s="213" t="s">
        <v>367</v>
      </c>
      <c r="H1205" s="214">
        <v>16</v>
      </c>
      <c r="I1205" s="215"/>
      <c r="J1205" s="216">
        <f>ROUND(I1205*H1205,0)</f>
        <v>0</v>
      </c>
      <c r="K1205" s="212" t="s">
        <v>3</v>
      </c>
      <c r="L1205" s="217"/>
      <c r="M1205" s="218" t="s">
        <v>3</v>
      </c>
      <c r="N1205" s="219" t="s">
        <v>43</v>
      </c>
      <c r="O1205" s="35"/>
      <c r="P1205" s="174">
        <f>O1205*H1205</f>
        <v>0</v>
      </c>
      <c r="Q1205" s="174">
        <v>0.0047</v>
      </c>
      <c r="R1205" s="174">
        <f>Q1205*H1205</f>
        <v>0.0752</v>
      </c>
      <c r="S1205" s="174">
        <v>0</v>
      </c>
      <c r="T1205" s="175">
        <f>S1205*H1205</f>
        <v>0</v>
      </c>
      <c r="AR1205" s="17" t="s">
        <v>467</v>
      </c>
      <c r="AT1205" s="17" t="s">
        <v>379</v>
      </c>
      <c r="AU1205" s="17" t="s">
        <v>79</v>
      </c>
      <c r="AY1205" s="17" t="s">
        <v>291</v>
      </c>
      <c r="BE1205" s="176">
        <f>IF(N1205="základní",J1205,0)</f>
        <v>0</v>
      </c>
      <c r="BF1205" s="176">
        <f>IF(N1205="snížená",J1205,0)</f>
        <v>0</v>
      </c>
      <c r="BG1205" s="176">
        <f>IF(N1205="zákl. přenesená",J1205,0)</f>
        <v>0</v>
      </c>
      <c r="BH1205" s="176">
        <f>IF(N1205="sníž. přenesená",J1205,0)</f>
        <v>0</v>
      </c>
      <c r="BI1205" s="176">
        <f>IF(N1205="nulová",J1205,0)</f>
        <v>0</v>
      </c>
      <c r="BJ1205" s="17" t="s">
        <v>9</v>
      </c>
      <c r="BK1205" s="176">
        <f>ROUND(I1205*H1205,0)</f>
        <v>0</v>
      </c>
      <c r="BL1205" s="17" t="s">
        <v>369</v>
      </c>
      <c r="BM1205" s="17" t="s">
        <v>1751</v>
      </c>
    </row>
    <row r="1206" spans="2:51" s="11" customFormat="1" ht="13.5">
      <c r="B1206" s="177"/>
      <c r="D1206" s="187" t="s">
        <v>299</v>
      </c>
      <c r="E1206" s="196" t="s">
        <v>3</v>
      </c>
      <c r="F1206" s="197" t="s">
        <v>1747</v>
      </c>
      <c r="H1206" s="198">
        <v>16</v>
      </c>
      <c r="I1206" s="182"/>
      <c r="L1206" s="177"/>
      <c r="M1206" s="183"/>
      <c r="N1206" s="184"/>
      <c r="O1206" s="184"/>
      <c r="P1206" s="184"/>
      <c r="Q1206" s="184"/>
      <c r="R1206" s="184"/>
      <c r="S1206" s="184"/>
      <c r="T1206" s="185"/>
      <c r="AT1206" s="179" t="s">
        <v>299</v>
      </c>
      <c r="AU1206" s="179" t="s">
        <v>79</v>
      </c>
      <c r="AV1206" s="11" t="s">
        <v>79</v>
      </c>
      <c r="AW1206" s="11" t="s">
        <v>36</v>
      </c>
      <c r="AX1206" s="11" t="s">
        <v>9</v>
      </c>
      <c r="AY1206" s="179" t="s">
        <v>291</v>
      </c>
    </row>
    <row r="1207" spans="2:65" s="1" customFormat="1" ht="22.5" customHeight="1">
      <c r="B1207" s="164"/>
      <c r="C1207" s="165" t="s">
        <v>1752</v>
      </c>
      <c r="D1207" s="165" t="s">
        <v>293</v>
      </c>
      <c r="E1207" s="166" t="s">
        <v>1753</v>
      </c>
      <c r="F1207" s="167" t="s">
        <v>1754</v>
      </c>
      <c r="G1207" s="168" t="s">
        <v>367</v>
      </c>
      <c r="H1207" s="169">
        <v>2</v>
      </c>
      <c r="I1207" s="170"/>
      <c r="J1207" s="171">
        <f>ROUND(I1207*H1207,0)</f>
        <v>0</v>
      </c>
      <c r="K1207" s="167" t="s">
        <v>297</v>
      </c>
      <c r="L1207" s="34"/>
      <c r="M1207" s="172" t="s">
        <v>3</v>
      </c>
      <c r="N1207" s="173" t="s">
        <v>43</v>
      </c>
      <c r="O1207" s="35"/>
      <c r="P1207" s="174">
        <f>O1207*H1207</f>
        <v>0</v>
      </c>
      <c r="Q1207" s="174">
        <v>0</v>
      </c>
      <c r="R1207" s="174">
        <f>Q1207*H1207</f>
        <v>0</v>
      </c>
      <c r="S1207" s="174">
        <v>0</v>
      </c>
      <c r="T1207" s="175">
        <f>S1207*H1207</f>
        <v>0</v>
      </c>
      <c r="AR1207" s="17" t="s">
        <v>369</v>
      </c>
      <c r="AT1207" s="17" t="s">
        <v>293</v>
      </c>
      <c r="AU1207" s="17" t="s">
        <v>79</v>
      </c>
      <c r="AY1207" s="17" t="s">
        <v>291</v>
      </c>
      <c r="BE1207" s="176">
        <f>IF(N1207="základní",J1207,0)</f>
        <v>0</v>
      </c>
      <c r="BF1207" s="176">
        <f>IF(N1207="snížená",J1207,0)</f>
        <v>0</v>
      </c>
      <c r="BG1207" s="176">
        <f>IF(N1207="zákl. přenesená",J1207,0)</f>
        <v>0</v>
      </c>
      <c r="BH1207" s="176">
        <f>IF(N1207="sníž. přenesená",J1207,0)</f>
        <v>0</v>
      </c>
      <c r="BI1207" s="176">
        <f>IF(N1207="nulová",J1207,0)</f>
        <v>0</v>
      </c>
      <c r="BJ1207" s="17" t="s">
        <v>9</v>
      </c>
      <c r="BK1207" s="176">
        <f>ROUND(I1207*H1207,0)</f>
        <v>0</v>
      </c>
      <c r="BL1207" s="17" t="s">
        <v>369</v>
      </c>
      <c r="BM1207" s="17" t="s">
        <v>1755</v>
      </c>
    </row>
    <row r="1208" spans="2:51" s="11" customFormat="1" ht="13.5">
      <c r="B1208" s="177"/>
      <c r="D1208" s="187" t="s">
        <v>299</v>
      </c>
      <c r="E1208" s="196" t="s">
        <v>3</v>
      </c>
      <c r="F1208" s="197" t="s">
        <v>1756</v>
      </c>
      <c r="H1208" s="198">
        <v>2</v>
      </c>
      <c r="I1208" s="182"/>
      <c r="L1208" s="177"/>
      <c r="M1208" s="183"/>
      <c r="N1208" s="184"/>
      <c r="O1208" s="184"/>
      <c r="P1208" s="184"/>
      <c r="Q1208" s="184"/>
      <c r="R1208" s="184"/>
      <c r="S1208" s="184"/>
      <c r="T1208" s="185"/>
      <c r="AT1208" s="179" t="s">
        <v>299</v>
      </c>
      <c r="AU1208" s="179" t="s">
        <v>79</v>
      </c>
      <c r="AV1208" s="11" t="s">
        <v>79</v>
      </c>
      <c r="AW1208" s="11" t="s">
        <v>36</v>
      </c>
      <c r="AX1208" s="11" t="s">
        <v>9</v>
      </c>
      <c r="AY1208" s="179" t="s">
        <v>291</v>
      </c>
    </row>
    <row r="1209" spans="2:65" s="1" customFormat="1" ht="22.5" customHeight="1">
      <c r="B1209" s="164"/>
      <c r="C1209" s="210" t="s">
        <v>1757</v>
      </c>
      <c r="D1209" s="210" t="s">
        <v>379</v>
      </c>
      <c r="E1209" s="211" t="s">
        <v>1749</v>
      </c>
      <c r="F1209" s="212" t="s">
        <v>1750</v>
      </c>
      <c r="G1209" s="213" t="s">
        <v>367</v>
      </c>
      <c r="H1209" s="214">
        <v>2</v>
      </c>
      <c r="I1209" s="215"/>
      <c r="J1209" s="216">
        <f>ROUND(I1209*H1209,0)</f>
        <v>0</v>
      </c>
      <c r="K1209" s="212" t="s">
        <v>3</v>
      </c>
      <c r="L1209" s="217"/>
      <c r="M1209" s="218" t="s">
        <v>3</v>
      </c>
      <c r="N1209" s="219" t="s">
        <v>43</v>
      </c>
      <c r="O1209" s="35"/>
      <c r="P1209" s="174">
        <f>O1209*H1209</f>
        <v>0</v>
      </c>
      <c r="Q1209" s="174">
        <v>0.0047</v>
      </c>
      <c r="R1209" s="174">
        <f>Q1209*H1209</f>
        <v>0.0094</v>
      </c>
      <c r="S1209" s="174">
        <v>0</v>
      </c>
      <c r="T1209" s="175">
        <f>S1209*H1209</f>
        <v>0</v>
      </c>
      <c r="AR1209" s="17" t="s">
        <v>467</v>
      </c>
      <c r="AT1209" s="17" t="s">
        <v>379</v>
      </c>
      <c r="AU1209" s="17" t="s">
        <v>79</v>
      </c>
      <c r="AY1209" s="17" t="s">
        <v>291</v>
      </c>
      <c r="BE1209" s="176">
        <f>IF(N1209="základní",J1209,0)</f>
        <v>0</v>
      </c>
      <c r="BF1209" s="176">
        <f>IF(N1209="snížená",J1209,0)</f>
        <v>0</v>
      </c>
      <c r="BG1209" s="176">
        <f>IF(N1209="zákl. přenesená",J1209,0)</f>
        <v>0</v>
      </c>
      <c r="BH1209" s="176">
        <f>IF(N1209="sníž. přenesená",J1209,0)</f>
        <v>0</v>
      </c>
      <c r="BI1209" s="176">
        <f>IF(N1209="nulová",J1209,0)</f>
        <v>0</v>
      </c>
      <c r="BJ1209" s="17" t="s">
        <v>9</v>
      </c>
      <c r="BK1209" s="176">
        <f>ROUND(I1209*H1209,0)</f>
        <v>0</v>
      </c>
      <c r="BL1209" s="17" t="s">
        <v>369</v>
      </c>
      <c r="BM1209" s="17" t="s">
        <v>1758</v>
      </c>
    </row>
    <row r="1210" spans="2:51" s="11" customFormat="1" ht="13.5">
      <c r="B1210" s="177"/>
      <c r="D1210" s="187" t="s">
        <v>299</v>
      </c>
      <c r="E1210" s="196" t="s">
        <v>3</v>
      </c>
      <c r="F1210" s="197" t="s">
        <v>1756</v>
      </c>
      <c r="H1210" s="198">
        <v>2</v>
      </c>
      <c r="I1210" s="182"/>
      <c r="L1210" s="177"/>
      <c r="M1210" s="183"/>
      <c r="N1210" s="184"/>
      <c r="O1210" s="184"/>
      <c r="P1210" s="184"/>
      <c r="Q1210" s="184"/>
      <c r="R1210" s="184"/>
      <c r="S1210" s="184"/>
      <c r="T1210" s="185"/>
      <c r="AT1210" s="179" t="s">
        <v>299</v>
      </c>
      <c r="AU1210" s="179" t="s">
        <v>79</v>
      </c>
      <c r="AV1210" s="11" t="s">
        <v>79</v>
      </c>
      <c r="AW1210" s="11" t="s">
        <v>36</v>
      </c>
      <c r="AX1210" s="11" t="s">
        <v>9</v>
      </c>
      <c r="AY1210" s="179" t="s">
        <v>291</v>
      </c>
    </row>
    <row r="1211" spans="2:65" s="1" customFormat="1" ht="22.5" customHeight="1">
      <c r="B1211" s="164"/>
      <c r="C1211" s="165" t="s">
        <v>1759</v>
      </c>
      <c r="D1211" s="165" t="s">
        <v>293</v>
      </c>
      <c r="E1211" s="166" t="s">
        <v>1760</v>
      </c>
      <c r="F1211" s="167" t="s">
        <v>1761</v>
      </c>
      <c r="G1211" s="168" t="s">
        <v>367</v>
      </c>
      <c r="H1211" s="169">
        <v>54</v>
      </c>
      <c r="I1211" s="170"/>
      <c r="J1211" s="171">
        <f>ROUND(I1211*H1211,0)</f>
        <v>0</v>
      </c>
      <c r="K1211" s="167" t="s">
        <v>297</v>
      </c>
      <c r="L1211" s="34"/>
      <c r="M1211" s="172" t="s">
        <v>3</v>
      </c>
      <c r="N1211" s="173" t="s">
        <v>43</v>
      </c>
      <c r="O1211" s="35"/>
      <c r="P1211" s="174">
        <f>O1211*H1211</f>
        <v>0</v>
      </c>
      <c r="Q1211" s="174">
        <v>0</v>
      </c>
      <c r="R1211" s="174">
        <f>Q1211*H1211</f>
        <v>0</v>
      </c>
      <c r="S1211" s="174">
        <v>0</v>
      </c>
      <c r="T1211" s="175">
        <f>S1211*H1211</f>
        <v>0</v>
      </c>
      <c r="AR1211" s="17" t="s">
        <v>369</v>
      </c>
      <c r="AT1211" s="17" t="s">
        <v>293</v>
      </c>
      <c r="AU1211" s="17" t="s">
        <v>79</v>
      </c>
      <c r="AY1211" s="17" t="s">
        <v>291</v>
      </c>
      <c r="BE1211" s="176">
        <f>IF(N1211="základní",J1211,0)</f>
        <v>0</v>
      </c>
      <c r="BF1211" s="176">
        <f>IF(N1211="snížená",J1211,0)</f>
        <v>0</v>
      </c>
      <c r="BG1211" s="176">
        <f>IF(N1211="zákl. přenesená",J1211,0)</f>
        <v>0</v>
      </c>
      <c r="BH1211" s="176">
        <f>IF(N1211="sníž. přenesená",J1211,0)</f>
        <v>0</v>
      </c>
      <c r="BI1211" s="176">
        <f>IF(N1211="nulová",J1211,0)</f>
        <v>0</v>
      </c>
      <c r="BJ1211" s="17" t="s">
        <v>9</v>
      </c>
      <c r="BK1211" s="176">
        <f>ROUND(I1211*H1211,0)</f>
        <v>0</v>
      </c>
      <c r="BL1211" s="17" t="s">
        <v>369</v>
      </c>
      <c r="BM1211" s="17" t="s">
        <v>1762</v>
      </c>
    </row>
    <row r="1212" spans="2:51" s="11" customFormat="1" ht="13.5">
      <c r="B1212" s="177"/>
      <c r="D1212" s="178" t="s">
        <v>299</v>
      </c>
      <c r="E1212" s="179" t="s">
        <v>3</v>
      </c>
      <c r="F1212" s="180" t="s">
        <v>1708</v>
      </c>
      <c r="H1212" s="181">
        <v>12</v>
      </c>
      <c r="I1212" s="182"/>
      <c r="L1212" s="177"/>
      <c r="M1212" s="183"/>
      <c r="N1212" s="184"/>
      <c r="O1212" s="184"/>
      <c r="P1212" s="184"/>
      <c r="Q1212" s="184"/>
      <c r="R1212" s="184"/>
      <c r="S1212" s="184"/>
      <c r="T1212" s="185"/>
      <c r="AT1212" s="179" t="s">
        <v>299</v>
      </c>
      <c r="AU1212" s="179" t="s">
        <v>79</v>
      </c>
      <c r="AV1212" s="11" t="s">
        <v>79</v>
      </c>
      <c r="AW1212" s="11" t="s">
        <v>36</v>
      </c>
      <c r="AX1212" s="11" t="s">
        <v>72</v>
      </c>
      <c r="AY1212" s="179" t="s">
        <v>291</v>
      </c>
    </row>
    <row r="1213" spans="2:51" s="11" customFormat="1" ht="13.5">
      <c r="B1213" s="177"/>
      <c r="D1213" s="178" t="s">
        <v>299</v>
      </c>
      <c r="E1213" s="179" t="s">
        <v>3</v>
      </c>
      <c r="F1213" s="180" t="s">
        <v>1709</v>
      </c>
      <c r="H1213" s="181">
        <v>4</v>
      </c>
      <c r="I1213" s="182"/>
      <c r="L1213" s="177"/>
      <c r="M1213" s="183"/>
      <c r="N1213" s="184"/>
      <c r="O1213" s="184"/>
      <c r="P1213" s="184"/>
      <c r="Q1213" s="184"/>
      <c r="R1213" s="184"/>
      <c r="S1213" s="184"/>
      <c r="T1213" s="185"/>
      <c r="AT1213" s="179" t="s">
        <v>299</v>
      </c>
      <c r="AU1213" s="179" t="s">
        <v>79</v>
      </c>
      <c r="AV1213" s="11" t="s">
        <v>79</v>
      </c>
      <c r="AW1213" s="11" t="s">
        <v>36</v>
      </c>
      <c r="AX1213" s="11" t="s">
        <v>72</v>
      </c>
      <c r="AY1213" s="179" t="s">
        <v>291</v>
      </c>
    </row>
    <row r="1214" spans="2:51" s="11" customFormat="1" ht="13.5">
      <c r="B1214" s="177"/>
      <c r="D1214" s="178" t="s">
        <v>299</v>
      </c>
      <c r="E1214" s="179" t="s">
        <v>3</v>
      </c>
      <c r="F1214" s="180" t="s">
        <v>1710</v>
      </c>
      <c r="H1214" s="181">
        <v>4</v>
      </c>
      <c r="I1214" s="182"/>
      <c r="L1214" s="177"/>
      <c r="M1214" s="183"/>
      <c r="N1214" s="184"/>
      <c r="O1214" s="184"/>
      <c r="P1214" s="184"/>
      <c r="Q1214" s="184"/>
      <c r="R1214" s="184"/>
      <c r="S1214" s="184"/>
      <c r="T1214" s="185"/>
      <c r="AT1214" s="179" t="s">
        <v>299</v>
      </c>
      <c r="AU1214" s="179" t="s">
        <v>79</v>
      </c>
      <c r="AV1214" s="11" t="s">
        <v>79</v>
      </c>
      <c r="AW1214" s="11" t="s">
        <v>36</v>
      </c>
      <c r="AX1214" s="11" t="s">
        <v>72</v>
      </c>
      <c r="AY1214" s="179" t="s">
        <v>291</v>
      </c>
    </row>
    <row r="1215" spans="2:51" s="11" customFormat="1" ht="13.5">
      <c r="B1215" s="177"/>
      <c r="D1215" s="178" t="s">
        <v>299</v>
      </c>
      <c r="E1215" s="179" t="s">
        <v>3</v>
      </c>
      <c r="F1215" s="180" t="s">
        <v>840</v>
      </c>
      <c r="H1215" s="181">
        <v>1</v>
      </c>
      <c r="I1215" s="182"/>
      <c r="L1215" s="177"/>
      <c r="M1215" s="183"/>
      <c r="N1215" s="184"/>
      <c r="O1215" s="184"/>
      <c r="P1215" s="184"/>
      <c r="Q1215" s="184"/>
      <c r="R1215" s="184"/>
      <c r="S1215" s="184"/>
      <c r="T1215" s="185"/>
      <c r="AT1215" s="179" t="s">
        <v>299</v>
      </c>
      <c r="AU1215" s="179" t="s">
        <v>79</v>
      </c>
      <c r="AV1215" s="11" t="s">
        <v>79</v>
      </c>
      <c r="AW1215" s="11" t="s">
        <v>36</v>
      </c>
      <c r="AX1215" s="11" t="s">
        <v>72</v>
      </c>
      <c r="AY1215" s="179" t="s">
        <v>291</v>
      </c>
    </row>
    <row r="1216" spans="2:51" s="11" customFormat="1" ht="13.5">
      <c r="B1216" s="177"/>
      <c r="D1216" s="178" t="s">
        <v>299</v>
      </c>
      <c r="E1216" s="179" t="s">
        <v>3</v>
      </c>
      <c r="F1216" s="180" t="s">
        <v>1711</v>
      </c>
      <c r="H1216" s="181">
        <v>11</v>
      </c>
      <c r="I1216" s="182"/>
      <c r="L1216" s="177"/>
      <c r="M1216" s="183"/>
      <c r="N1216" s="184"/>
      <c r="O1216" s="184"/>
      <c r="P1216" s="184"/>
      <c r="Q1216" s="184"/>
      <c r="R1216" s="184"/>
      <c r="S1216" s="184"/>
      <c r="T1216" s="185"/>
      <c r="AT1216" s="179" t="s">
        <v>299</v>
      </c>
      <c r="AU1216" s="179" t="s">
        <v>79</v>
      </c>
      <c r="AV1216" s="11" t="s">
        <v>79</v>
      </c>
      <c r="AW1216" s="11" t="s">
        <v>36</v>
      </c>
      <c r="AX1216" s="11" t="s">
        <v>72</v>
      </c>
      <c r="AY1216" s="179" t="s">
        <v>291</v>
      </c>
    </row>
    <row r="1217" spans="2:51" s="11" customFormat="1" ht="13.5">
      <c r="B1217" s="177"/>
      <c r="D1217" s="178" t="s">
        <v>299</v>
      </c>
      <c r="E1217" s="179" t="s">
        <v>3</v>
      </c>
      <c r="F1217" s="180" t="s">
        <v>841</v>
      </c>
      <c r="H1217" s="181">
        <v>2</v>
      </c>
      <c r="I1217" s="182"/>
      <c r="L1217" s="177"/>
      <c r="M1217" s="183"/>
      <c r="N1217" s="184"/>
      <c r="O1217" s="184"/>
      <c r="P1217" s="184"/>
      <c r="Q1217" s="184"/>
      <c r="R1217" s="184"/>
      <c r="S1217" s="184"/>
      <c r="T1217" s="185"/>
      <c r="AT1217" s="179" t="s">
        <v>299</v>
      </c>
      <c r="AU1217" s="179" t="s">
        <v>79</v>
      </c>
      <c r="AV1217" s="11" t="s">
        <v>79</v>
      </c>
      <c r="AW1217" s="11" t="s">
        <v>36</v>
      </c>
      <c r="AX1217" s="11" t="s">
        <v>72</v>
      </c>
      <c r="AY1217" s="179" t="s">
        <v>291</v>
      </c>
    </row>
    <row r="1218" spans="2:51" s="11" customFormat="1" ht="13.5">
      <c r="B1218" s="177"/>
      <c r="D1218" s="178" t="s">
        <v>299</v>
      </c>
      <c r="E1218" s="179" t="s">
        <v>3</v>
      </c>
      <c r="F1218" s="180" t="s">
        <v>1763</v>
      </c>
      <c r="H1218" s="181">
        <v>1</v>
      </c>
      <c r="I1218" s="182"/>
      <c r="L1218" s="177"/>
      <c r="M1218" s="183"/>
      <c r="N1218" s="184"/>
      <c r="O1218" s="184"/>
      <c r="P1218" s="184"/>
      <c r="Q1218" s="184"/>
      <c r="R1218" s="184"/>
      <c r="S1218" s="184"/>
      <c r="T1218" s="185"/>
      <c r="AT1218" s="179" t="s">
        <v>299</v>
      </c>
      <c r="AU1218" s="179" t="s">
        <v>79</v>
      </c>
      <c r="AV1218" s="11" t="s">
        <v>79</v>
      </c>
      <c r="AW1218" s="11" t="s">
        <v>36</v>
      </c>
      <c r="AX1218" s="11" t="s">
        <v>72</v>
      </c>
      <c r="AY1218" s="179" t="s">
        <v>291</v>
      </c>
    </row>
    <row r="1219" spans="2:51" s="11" customFormat="1" ht="13.5">
      <c r="B1219" s="177"/>
      <c r="D1219" s="178" t="s">
        <v>299</v>
      </c>
      <c r="E1219" s="179" t="s">
        <v>3</v>
      </c>
      <c r="F1219" s="180" t="s">
        <v>1764</v>
      </c>
      <c r="H1219" s="181">
        <v>1</v>
      </c>
      <c r="I1219" s="182"/>
      <c r="L1219" s="177"/>
      <c r="M1219" s="183"/>
      <c r="N1219" s="184"/>
      <c r="O1219" s="184"/>
      <c r="P1219" s="184"/>
      <c r="Q1219" s="184"/>
      <c r="R1219" s="184"/>
      <c r="S1219" s="184"/>
      <c r="T1219" s="185"/>
      <c r="AT1219" s="179" t="s">
        <v>299</v>
      </c>
      <c r="AU1219" s="179" t="s">
        <v>79</v>
      </c>
      <c r="AV1219" s="11" t="s">
        <v>79</v>
      </c>
      <c r="AW1219" s="11" t="s">
        <v>36</v>
      </c>
      <c r="AX1219" s="11" t="s">
        <v>72</v>
      </c>
      <c r="AY1219" s="179" t="s">
        <v>291</v>
      </c>
    </row>
    <row r="1220" spans="2:51" s="11" customFormat="1" ht="13.5">
      <c r="B1220" s="177"/>
      <c r="D1220" s="178" t="s">
        <v>299</v>
      </c>
      <c r="E1220" s="179" t="s">
        <v>3</v>
      </c>
      <c r="F1220" s="180" t="s">
        <v>1724</v>
      </c>
      <c r="H1220" s="181">
        <v>16</v>
      </c>
      <c r="I1220" s="182"/>
      <c r="L1220" s="177"/>
      <c r="M1220" s="183"/>
      <c r="N1220" s="184"/>
      <c r="O1220" s="184"/>
      <c r="P1220" s="184"/>
      <c r="Q1220" s="184"/>
      <c r="R1220" s="184"/>
      <c r="S1220" s="184"/>
      <c r="T1220" s="185"/>
      <c r="AT1220" s="179" t="s">
        <v>299</v>
      </c>
      <c r="AU1220" s="179" t="s">
        <v>79</v>
      </c>
      <c r="AV1220" s="11" t="s">
        <v>79</v>
      </c>
      <c r="AW1220" s="11" t="s">
        <v>36</v>
      </c>
      <c r="AX1220" s="11" t="s">
        <v>72</v>
      </c>
      <c r="AY1220" s="179" t="s">
        <v>291</v>
      </c>
    </row>
    <row r="1221" spans="2:51" s="11" customFormat="1" ht="13.5">
      <c r="B1221" s="177"/>
      <c r="D1221" s="178" t="s">
        <v>299</v>
      </c>
      <c r="E1221" s="179" t="s">
        <v>3</v>
      </c>
      <c r="F1221" s="180" t="s">
        <v>842</v>
      </c>
      <c r="H1221" s="181">
        <v>2</v>
      </c>
      <c r="I1221" s="182"/>
      <c r="L1221" s="177"/>
      <c r="M1221" s="183"/>
      <c r="N1221" s="184"/>
      <c r="O1221" s="184"/>
      <c r="P1221" s="184"/>
      <c r="Q1221" s="184"/>
      <c r="R1221" s="184"/>
      <c r="S1221" s="184"/>
      <c r="T1221" s="185"/>
      <c r="AT1221" s="179" t="s">
        <v>299</v>
      </c>
      <c r="AU1221" s="179" t="s">
        <v>79</v>
      </c>
      <c r="AV1221" s="11" t="s">
        <v>79</v>
      </c>
      <c r="AW1221" s="11" t="s">
        <v>36</v>
      </c>
      <c r="AX1221" s="11" t="s">
        <v>72</v>
      </c>
      <c r="AY1221" s="179" t="s">
        <v>291</v>
      </c>
    </row>
    <row r="1222" spans="2:51" s="12" customFormat="1" ht="13.5">
      <c r="B1222" s="186"/>
      <c r="D1222" s="187" t="s">
        <v>299</v>
      </c>
      <c r="E1222" s="188" t="s">
        <v>3</v>
      </c>
      <c r="F1222" s="189" t="s">
        <v>301</v>
      </c>
      <c r="H1222" s="190">
        <v>54</v>
      </c>
      <c r="I1222" s="191"/>
      <c r="L1222" s="186"/>
      <c r="M1222" s="192"/>
      <c r="N1222" s="193"/>
      <c r="O1222" s="193"/>
      <c r="P1222" s="193"/>
      <c r="Q1222" s="193"/>
      <c r="R1222" s="193"/>
      <c r="S1222" s="193"/>
      <c r="T1222" s="194"/>
      <c r="AT1222" s="195" t="s">
        <v>299</v>
      </c>
      <c r="AU1222" s="195" t="s">
        <v>79</v>
      </c>
      <c r="AV1222" s="12" t="s">
        <v>82</v>
      </c>
      <c r="AW1222" s="12" t="s">
        <v>36</v>
      </c>
      <c r="AX1222" s="12" t="s">
        <v>9</v>
      </c>
      <c r="AY1222" s="195" t="s">
        <v>291</v>
      </c>
    </row>
    <row r="1223" spans="2:65" s="1" customFormat="1" ht="22.5" customHeight="1">
      <c r="B1223" s="164"/>
      <c r="C1223" s="210" t="s">
        <v>1765</v>
      </c>
      <c r="D1223" s="210" t="s">
        <v>379</v>
      </c>
      <c r="E1223" s="211" t="s">
        <v>1766</v>
      </c>
      <c r="F1223" s="212" t="s">
        <v>1767</v>
      </c>
      <c r="G1223" s="213" t="s">
        <v>367</v>
      </c>
      <c r="H1223" s="214">
        <v>54</v>
      </c>
      <c r="I1223" s="215"/>
      <c r="J1223" s="216">
        <f>ROUND(I1223*H1223,0)</f>
        <v>0</v>
      </c>
      <c r="K1223" s="212" t="s">
        <v>3</v>
      </c>
      <c r="L1223" s="217"/>
      <c r="M1223" s="218" t="s">
        <v>3</v>
      </c>
      <c r="N1223" s="219" t="s">
        <v>43</v>
      </c>
      <c r="O1223" s="35"/>
      <c r="P1223" s="174">
        <f>O1223*H1223</f>
        <v>0</v>
      </c>
      <c r="Q1223" s="174">
        <v>0</v>
      </c>
      <c r="R1223" s="174">
        <f>Q1223*H1223</f>
        <v>0</v>
      </c>
      <c r="S1223" s="174">
        <v>0</v>
      </c>
      <c r="T1223" s="175">
        <f>S1223*H1223</f>
        <v>0</v>
      </c>
      <c r="AR1223" s="17" t="s">
        <v>467</v>
      </c>
      <c r="AT1223" s="17" t="s">
        <v>379</v>
      </c>
      <c r="AU1223" s="17" t="s">
        <v>79</v>
      </c>
      <c r="AY1223" s="17" t="s">
        <v>291</v>
      </c>
      <c r="BE1223" s="176">
        <f>IF(N1223="základní",J1223,0)</f>
        <v>0</v>
      </c>
      <c r="BF1223" s="176">
        <f>IF(N1223="snížená",J1223,0)</f>
        <v>0</v>
      </c>
      <c r="BG1223" s="176">
        <f>IF(N1223="zákl. přenesená",J1223,0)</f>
        <v>0</v>
      </c>
      <c r="BH1223" s="176">
        <f>IF(N1223="sníž. přenesená",J1223,0)</f>
        <v>0</v>
      </c>
      <c r="BI1223" s="176">
        <f>IF(N1223="nulová",J1223,0)</f>
        <v>0</v>
      </c>
      <c r="BJ1223" s="17" t="s">
        <v>9</v>
      </c>
      <c r="BK1223" s="176">
        <f>ROUND(I1223*H1223,0)</f>
        <v>0</v>
      </c>
      <c r="BL1223" s="17" t="s">
        <v>369</v>
      </c>
      <c r="BM1223" s="17" t="s">
        <v>1768</v>
      </c>
    </row>
    <row r="1224" spans="2:65" s="1" customFormat="1" ht="22.5" customHeight="1">
      <c r="B1224" s="164"/>
      <c r="C1224" s="165" t="s">
        <v>1769</v>
      </c>
      <c r="D1224" s="165" t="s">
        <v>293</v>
      </c>
      <c r="E1224" s="166" t="s">
        <v>1770</v>
      </c>
      <c r="F1224" s="167" t="s">
        <v>1771</v>
      </c>
      <c r="G1224" s="168" t="s">
        <v>367</v>
      </c>
      <c r="H1224" s="169">
        <v>14</v>
      </c>
      <c r="I1224" s="170"/>
      <c r="J1224" s="171">
        <f>ROUND(I1224*H1224,0)</f>
        <v>0</v>
      </c>
      <c r="K1224" s="167" t="s">
        <v>297</v>
      </c>
      <c r="L1224" s="34"/>
      <c r="M1224" s="172" t="s">
        <v>3</v>
      </c>
      <c r="N1224" s="173" t="s">
        <v>43</v>
      </c>
      <c r="O1224" s="35"/>
      <c r="P1224" s="174">
        <f>O1224*H1224</f>
        <v>0</v>
      </c>
      <c r="Q1224" s="174">
        <v>0.0002557237</v>
      </c>
      <c r="R1224" s="174">
        <f>Q1224*H1224</f>
        <v>0.0035801317999999997</v>
      </c>
      <c r="S1224" s="174">
        <v>0</v>
      </c>
      <c r="T1224" s="175">
        <f>S1224*H1224</f>
        <v>0</v>
      </c>
      <c r="AR1224" s="17" t="s">
        <v>369</v>
      </c>
      <c r="AT1224" s="17" t="s">
        <v>293</v>
      </c>
      <c r="AU1224" s="17" t="s">
        <v>79</v>
      </c>
      <c r="AY1224" s="17" t="s">
        <v>291</v>
      </c>
      <c r="BE1224" s="176">
        <f>IF(N1224="základní",J1224,0)</f>
        <v>0</v>
      </c>
      <c r="BF1224" s="176">
        <f>IF(N1224="snížená",J1224,0)</f>
        <v>0</v>
      </c>
      <c r="BG1224" s="176">
        <f>IF(N1224="zákl. přenesená",J1224,0)</f>
        <v>0</v>
      </c>
      <c r="BH1224" s="176">
        <f>IF(N1224="sníž. přenesená",J1224,0)</f>
        <v>0</v>
      </c>
      <c r="BI1224" s="176">
        <f>IF(N1224="nulová",J1224,0)</f>
        <v>0</v>
      </c>
      <c r="BJ1224" s="17" t="s">
        <v>9</v>
      </c>
      <c r="BK1224" s="176">
        <f>ROUND(I1224*H1224,0)</f>
        <v>0</v>
      </c>
      <c r="BL1224" s="17" t="s">
        <v>369</v>
      </c>
      <c r="BM1224" s="17" t="s">
        <v>1772</v>
      </c>
    </row>
    <row r="1225" spans="2:51" s="11" customFormat="1" ht="13.5">
      <c r="B1225" s="177"/>
      <c r="D1225" s="187" t="s">
        <v>299</v>
      </c>
      <c r="E1225" s="196" t="s">
        <v>3</v>
      </c>
      <c r="F1225" s="197" t="s">
        <v>1773</v>
      </c>
      <c r="H1225" s="198">
        <v>14</v>
      </c>
      <c r="I1225" s="182"/>
      <c r="L1225" s="177"/>
      <c r="M1225" s="183"/>
      <c r="N1225" s="184"/>
      <c r="O1225" s="184"/>
      <c r="P1225" s="184"/>
      <c r="Q1225" s="184"/>
      <c r="R1225" s="184"/>
      <c r="S1225" s="184"/>
      <c r="T1225" s="185"/>
      <c r="AT1225" s="179" t="s">
        <v>299</v>
      </c>
      <c r="AU1225" s="179" t="s">
        <v>79</v>
      </c>
      <c r="AV1225" s="11" t="s">
        <v>79</v>
      </c>
      <c r="AW1225" s="11" t="s">
        <v>36</v>
      </c>
      <c r="AX1225" s="11" t="s">
        <v>9</v>
      </c>
      <c r="AY1225" s="179" t="s">
        <v>291</v>
      </c>
    </row>
    <row r="1226" spans="2:65" s="1" customFormat="1" ht="22.5" customHeight="1">
      <c r="B1226" s="164"/>
      <c r="C1226" s="210" t="s">
        <v>1774</v>
      </c>
      <c r="D1226" s="210" t="s">
        <v>379</v>
      </c>
      <c r="E1226" s="211" t="s">
        <v>1775</v>
      </c>
      <c r="F1226" s="212" t="s">
        <v>1776</v>
      </c>
      <c r="G1226" s="213" t="s">
        <v>367</v>
      </c>
      <c r="H1226" s="214">
        <v>14</v>
      </c>
      <c r="I1226" s="215"/>
      <c r="J1226" s="216">
        <f>ROUND(I1226*H1226,0)</f>
        <v>0</v>
      </c>
      <c r="K1226" s="212" t="s">
        <v>3</v>
      </c>
      <c r="L1226" s="217"/>
      <c r="M1226" s="218" t="s">
        <v>3</v>
      </c>
      <c r="N1226" s="219" t="s">
        <v>43</v>
      </c>
      <c r="O1226" s="35"/>
      <c r="P1226" s="174">
        <f>O1226*H1226</f>
        <v>0</v>
      </c>
      <c r="Q1226" s="174">
        <v>0.04098</v>
      </c>
      <c r="R1226" s="174">
        <f>Q1226*H1226</f>
        <v>0.57372</v>
      </c>
      <c r="S1226" s="174">
        <v>0</v>
      </c>
      <c r="T1226" s="175">
        <f>S1226*H1226</f>
        <v>0</v>
      </c>
      <c r="AR1226" s="17" t="s">
        <v>467</v>
      </c>
      <c r="AT1226" s="17" t="s">
        <v>379</v>
      </c>
      <c r="AU1226" s="17" t="s">
        <v>79</v>
      </c>
      <c r="AY1226" s="17" t="s">
        <v>291</v>
      </c>
      <c r="BE1226" s="176">
        <f>IF(N1226="základní",J1226,0)</f>
        <v>0</v>
      </c>
      <c r="BF1226" s="176">
        <f>IF(N1226="snížená",J1226,0)</f>
        <v>0</v>
      </c>
      <c r="BG1226" s="176">
        <f>IF(N1226="zákl. přenesená",J1226,0)</f>
        <v>0</v>
      </c>
      <c r="BH1226" s="176">
        <f>IF(N1226="sníž. přenesená",J1226,0)</f>
        <v>0</v>
      </c>
      <c r="BI1226" s="176">
        <f>IF(N1226="nulová",J1226,0)</f>
        <v>0</v>
      </c>
      <c r="BJ1226" s="17" t="s">
        <v>9</v>
      </c>
      <c r="BK1226" s="176">
        <f>ROUND(I1226*H1226,0)</f>
        <v>0</v>
      </c>
      <c r="BL1226" s="17" t="s">
        <v>369</v>
      </c>
      <c r="BM1226" s="17" t="s">
        <v>1777</v>
      </c>
    </row>
    <row r="1227" spans="2:65" s="1" customFormat="1" ht="22.5" customHeight="1">
      <c r="B1227" s="164"/>
      <c r="C1227" s="210" t="s">
        <v>1778</v>
      </c>
      <c r="D1227" s="210" t="s">
        <v>379</v>
      </c>
      <c r="E1227" s="211" t="s">
        <v>1779</v>
      </c>
      <c r="F1227" s="212" t="s">
        <v>1780</v>
      </c>
      <c r="G1227" s="213" t="s">
        <v>367</v>
      </c>
      <c r="H1227" s="214">
        <v>14</v>
      </c>
      <c r="I1227" s="215"/>
      <c r="J1227" s="216">
        <f>ROUND(I1227*H1227,0)</f>
        <v>0</v>
      </c>
      <c r="K1227" s="212" t="s">
        <v>297</v>
      </c>
      <c r="L1227" s="217"/>
      <c r="M1227" s="218" t="s">
        <v>3</v>
      </c>
      <c r="N1227" s="219" t="s">
        <v>43</v>
      </c>
      <c r="O1227" s="35"/>
      <c r="P1227" s="174">
        <f>O1227*H1227</f>
        <v>0</v>
      </c>
      <c r="Q1227" s="174">
        <v>0.0071</v>
      </c>
      <c r="R1227" s="174">
        <f>Q1227*H1227</f>
        <v>0.0994</v>
      </c>
      <c r="S1227" s="174">
        <v>0</v>
      </c>
      <c r="T1227" s="175">
        <f>S1227*H1227</f>
        <v>0</v>
      </c>
      <c r="AR1227" s="17" t="s">
        <v>467</v>
      </c>
      <c r="AT1227" s="17" t="s">
        <v>379</v>
      </c>
      <c r="AU1227" s="17" t="s">
        <v>79</v>
      </c>
      <c r="AY1227" s="17" t="s">
        <v>291</v>
      </c>
      <c r="BE1227" s="176">
        <f>IF(N1227="základní",J1227,0)</f>
        <v>0</v>
      </c>
      <c r="BF1227" s="176">
        <f>IF(N1227="snížená",J1227,0)</f>
        <v>0</v>
      </c>
      <c r="BG1227" s="176">
        <f>IF(N1227="zákl. přenesená",J1227,0)</f>
        <v>0</v>
      </c>
      <c r="BH1227" s="176">
        <f>IF(N1227="sníž. přenesená",J1227,0)</f>
        <v>0</v>
      </c>
      <c r="BI1227" s="176">
        <f>IF(N1227="nulová",J1227,0)</f>
        <v>0</v>
      </c>
      <c r="BJ1227" s="17" t="s">
        <v>9</v>
      </c>
      <c r="BK1227" s="176">
        <f>ROUND(I1227*H1227,0)</f>
        <v>0</v>
      </c>
      <c r="BL1227" s="17" t="s">
        <v>369</v>
      </c>
      <c r="BM1227" s="17" t="s">
        <v>1781</v>
      </c>
    </row>
    <row r="1228" spans="2:65" s="1" customFormat="1" ht="22.5" customHeight="1">
      <c r="B1228" s="164"/>
      <c r="C1228" s="210" t="s">
        <v>1782</v>
      </c>
      <c r="D1228" s="210" t="s">
        <v>379</v>
      </c>
      <c r="E1228" s="211" t="s">
        <v>1783</v>
      </c>
      <c r="F1228" s="212" t="s">
        <v>1784</v>
      </c>
      <c r="G1228" s="213" t="s">
        <v>367</v>
      </c>
      <c r="H1228" s="214">
        <v>14</v>
      </c>
      <c r="I1228" s="215"/>
      <c r="J1228" s="216">
        <f>ROUND(I1228*H1228,0)</f>
        <v>0</v>
      </c>
      <c r="K1228" s="212" t="s">
        <v>297</v>
      </c>
      <c r="L1228" s="217"/>
      <c r="M1228" s="218" t="s">
        <v>3</v>
      </c>
      <c r="N1228" s="219" t="s">
        <v>43</v>
      </c>
      <c r="O1228" s="35"/>
      <c r="P1228" s="174">
        <f>O1228*H1228</f>
        <v>0</v>
      </c>
      <c r="Q1228" s="174">
        <v>0.0042</v>
      </c>
      <c r="R1228" s="174">
        <f>Q1228*H1228</f>
        <v>0.0588</v>
      </c>
      <c r="S1228" s="174">
        <v>0</v>
      </c>
      <c r="T1228" s="175">
        <f>S1228*H1228</f>
        <v>0</v>
      </c>
      <c r="AR1228" s="17" t="s">
        <v>467</v>
      </c>
      <c r="AT1228" s="17" t="s">
        <v>379</v>
      </c>
      <c r="AU1228" s="17" t="s">
        <v>79</v>
      </c>
      <c r="AY1228" s="17" t="s">
        <v>291</v>
      </c>
      <c r="BE1228" s="176">
        <f>IF(N1228="základní",J1228,0)</f>
        <v>0</v>
      </c>
      <c r="BF1228" s="176">
        <f>IF(N1228="snížená",J1228,0)</f>
        <v>0</v>
      </c>
      <c r="BG1228" s="176">
        <f>IF(N1228="zákl. přenesená",J1228,0)</f>
        <v>0</v>
      </c>
      <c r="BH1228" s="176">
        <f>IF(N1228="sníž. přenesená",J1228,0)</f>
        <v>0</v>
      </c>
      <c r="BI1228" s="176">
        <f>IF(N1228="nulová",J1228,0)</f>
        <v>0</v>
      </c>
      <c r="BJ1228" s="17" t="s">
        <v>9</v>
      </c>
      <c r="BK1228" s="176">
        <f>ROUND(I1228*H1228,0)</f>
        <v>0</v>
      </c>
      <c r="BL1228" s="17" t="s">
        <v>369</v>
      </c>
      <c r="BM1228" s="17" t="s">
        <v>1785</v>
      </c>
    </row>
    <row r="1229" spans="2:65" s="1" customFormat="1" ht="22.5" customHeight="1">
      <c r="B1229" s="164"/>
      <c r="C1229" s="210" t="s">
        <v>1786</v>
      </c>
      <c r="D1229" s="210" t="s">
        <v>379</v>
      </c>
      <c r="E1229" s="211" t="s">
        <v>1787</v>
      </c>
      <c r="F1229" s="212" t="s">
        <v>1788</v>
      </c>
      <c r="G1229" s="213" t="s">
        <v>367</v>
      </c>
      <c r="H1229" s="214">
        <v>14</v>
      </c>
      <c r="I1229" s="215"/>
      <c r="J1229" s="216">
        <f>ROUND(I1229*H1229,0)</f>
        <v>0</v>
      </c>
      <c r="K1229" s="212" t="s">
        <v>297</v>
      </c>
      <c r="L1229" s="217"/>
      <c r="M1229" s="218" t="s">
        <v>3</v>
      </c>
      <c r="N1229" s="219" t="s">
        <v>43</v>
      </c>
      <c r="O1229" s="35"/>
      <c r="P1229" s="174">
        <f>O1229*H1229</f>
        <v>0</v>
      </c>
      <c r="Q1229" s="174">
        <v>0.00086</v>
      </c>
      <c r="R1229" s="174">
        <f>Q1229*H1229</f>
        <v>0.01204</v>
      </c>
      <c r="S1229" s="174">
        <v>0</v>
      </c>
      <c r="T1229" s="175">
        <f>S1229*H1229</f>
        <v>0</v>
      </c>
      <c r="AR1229" s="17" t="s">
        <v>467</v>
      </c>
      <c r="AT1229" s="17" t="s">
        <v>379</v>
      </c>
      <c r="AU1229" s="17" t="s">
        <v>79</v>
      </c>
      <c r="AY1229" s="17" t="s">
        <v>291</v>
      </c>
      <c r="BE1229" s="176">
        <f>IF(N1229="základní",J1229,0)</f>
        <v>0</v>
      </c>
      <c r="BF1229" s="176">
        <f>IF(N1229="snížená",J1229,0)</f>
        <v>0</v>
      </c>
      <c r="BG1229" s="176">
        <f>IF(N1229="zákl. přenesená",J1229,0)</f>
        <v>0</v>
      </c>
      <c r="BH1229" s="176">
        <f>IF(N1229="sníž. přenesená",J1229,0)</f>
        <v>0</v>
      </c>
      <c r="BI1229" s="176">
        <f>IF(N1229="nulová",J1229,0)</f>
        <v>0</v>
      </c>
      <c r="BJ1229" s="17" t="s">
        <v>9</v>
      </c>
      <c r="BK1229" s="176">
        <f>ROUND(I1229*H1229,0)</f>
        <v>0</v>
      </c>
      <c r="BL1229" s="17" t="s">
        <v>369</v>
      </c>
      <c r="BM1229" s="17" t="s">
        <v>1789</v>
      </c>
    </row>
    <row r="1230" spans="2:65" s="1" customFormat="1" ht="22.5" customHeight="1">
      <c r="B1230" s="164"/>
      <c r="C1230" s="165" t="s">
        <v>1790</v>
      </c>
      <c r="D1230" s="165" t="s">
        <v>293</v>
      </c>
      <c r="E1230" s="166" t="s">
        <v>1791</v>
      </c>
      <c r="F1230" s="167" t="s">
        <v>1792</v>
      </c>
      <c r="G1230" s="168" t="s">
        <v>367</v>
      </c>
      <c r="H1230" s="169">
        <v>31</v>
      </c>
      <c r="I1230" s="170"/>
      <c r="J1230" s="171">
        <f>ROUND(I1230*H1230,0)</f>
        <v>0</v>
      </c>
      <c r="K1230" s="167" t="s">
        <v>297</v>
      </c>
      <c r="L1230" s="34"/>
      <c r="M1230" s="172" t="s">
        <v>3</v>
      </c>
      <c r="N1230" s="173" t="s">
        <v>43</v>
      </c>
      <c r="O1230" s="35"/>
      <c r="P1230" s="174">
        <f>O1230*H1230</f>
        <v>0</v>
      </c>
      <c r="Q1230" s="174">
        <v>0.0004477323</v>
      </c>
      <c r="R1230" s="174">
        <f>Q1230*H1230</f>
        <v>0.0138797013</v>
      </c>
      <c r="S1230" s="174">
        <v>0</v>
      </c>
      <c r="T1230" s="175">
        <f>S1230*H1230</f>
        <v>0</v>
      </c>
      <c r="AR1230" s="17" t="s">
        <v>369</v>
      </c>
      <c r="AT1230" s="17" t="s">
        <v>293</v>
      </c>
      <c r="AU1230" s="17" t="s">
        <v>79</v>
      </c>
      <c r="AY1230" s="17" t="s">
        <v>291</v>
      </c>
      <c r="BE1230" s="176">
        <f>IF(N1230="základní",J1230,0)</f>
        <v>0</v>
      </c>
      <c r="BF1230" s="176">
        <f>IF(N1230="snížená",J1230,0)</f>
        <v>0</v>
      </c>
      <c r="BG1230" s="176">
        <f>IF(N1230="zákl. přenesená",J1230,0)</f>
        <v>0</v>
      </c>
      <c r="BH1230" s="176">
        <f>IF(N1230="sníž. přenesená",J1230,0)</f>
        <v>0</v>
      </c>
      <c r="BI1230" s="176">
        <f>IF(N1230="nulová",J1230,0)</f>
        <v>0</v>
      </c>
      <c r="BJ1230" s="17" t="s">
        <v>9</v>
      </c>
      <c r="BK1230" s="176">
        <f>ROUND(I1230*H1230,0)</f>
        <v>0</v>
      </c>
      <c r="BL1230" s="17" t="s">
        <v>369</v>
      </c>
      <c r="BM1230" s="17" t="s">
        <v>1793</v>
      </c>
    </row>
    <row r="1231" spans="2:51" s="11" customFormat="1" ht="13.5">
      <c r="B1231" s="177"/>
      <c r="D1231" s="178" t="s">
        <v>299</v>
      </c>
      <c r="E1231" s="179" t="s">
        <v>3</v>
      </c>
      <c r="F1231" s="180" t="s">
        <v>1708</v>
      </c>
      <c r="H1231" s="181">
        <v>12</v>
      </c>
      <c r="I1231" s="182"/>
      <c r="L1231" s="177"/>
      <c r="M1231" s="183"/>
      <c r="N1231" s="184"/>
      <c r="O1231" s="184"/>
      <c r="P1231" s="184"/>
      <c r="Q1231" s="184"/>
      <c r="R1231" s="184"/>
      <c r="S1231" s="184"/>
      <c r="T1231" s="185"/>
      <c r="AT1231" s="179" t="s">
        <v>299</v>
      </c>
      <c r="AU1231" s="179" t="s">
        <v>79</v>
      </c>
      <c r="AV1231" s="11" t="s">
        <v>79</v>
      </c>
      <c r="AW1231" s="11" t="s">
        <v>36</v>
      </c>
      <c r="AX1231" s="11" t="s">
        <v>72</v>
      </c>
      <c r="AY1231" s="179" t="s">
        <v>291</v>
      </c>
    </row>
    <row r="1232" spans="2:51" s="11" customFormat="1" ht="13.5">
      <c r="B1232" s="177"/>
      <c r="D1232" s="178" t="s">
        <v>299</v>
      </c>
      <c r="E1232" s="179" t="s">
        <v>3</v>
      </c>
      <c r="F1232" s="180" t="s">
        <v>1709</v>
      </c>
      <c r="H1232" s="181">
        <v>4</v>
      </c>
      <c r="I1232" s="182"/>
      <c r="L1232" s="177"/>
      <c r="M1232" s="183"/>
      <c r="N1232" s="184"/>
      <c r="O1232" s="184"/>
      <c r="P1232" s="184"/>
      <c r="Q1232" s="184"/>
      <c r="R1232" s="184"/>
      <c r="S1232" s="184"/>
      <c r="T1232" s="185"/>
      <c r="AT1232" s="179" t="s">
        <v>299</v>
      </c>
      <c r="AU1232" s="179" t="s">
        <v>79</v>
      </c>
      <c r="AV1232" s="11" t="s">
        <v>79</v>
      </c>
      <c r="AW1232" s="11" t="s">
        <v>36</v>
      </c>
      <c r="AX1232" s="11" t="s">
        <v>72</v>
      </c>
      <c r="AY1232" s="179" t="s">
        <v>291</v>
      </c>
    </row>
    <row r="1233" spans="2:51" s="11" customFormat="1" ht="13.5">
      <c r="B1233" s="177"/>
      <c r="D1233" s="178" t="s">
        <v>299</v>
      </c>
      <c r="E1233" s="179" t="s">
        <v>3</v>
      </c>
      <c r="F1233" s="180" t="s">
        <v>1710</v>
      </c>
      <c r="H1233" s="181">
        <v>4</v>
      </c>
      <c r="I1233" s="182"/>
      <c r="L1233" s="177"/>
      <c r="M1233" s="183"/>
      <c r="N1233" s="184"/>
      <c r="O1233" s="184"/>
      <c r="P1233" s="184"/>
      <c r="Q1233" s="184"/>
      <c r="R1233" s="184"/>
      <c r="S1233" s="184"/>
      <c r="T1233" s="185"/>
      <c r="AT1233" s="179" t="s">
        <v>299</v>
      </c>
      <c r="AU1233" s="179" t="s">
        <v>79</v>
      </c>
      <c r="AV1233" s="11" t="s">
        <v>79</v>
      </c>
      <c r="AW1233" s="11" t="s">
        <v>36</v>
      </c>
      <c r="AX1233" s="11" t="s">
        <v>72</v>
      </c>
      <c r="AY1233" s="179" t="s">
        <v>291</v>
      </c>
    </row>
    <row r="1234" spans="2:51" s="11" customFormat="1" ht="13.5">
      <c r="B1234" s="177"/>
      <c r="D1234" s="178" t="s">
        <v>299</v>
      </c>
      <c r="E1234" s="179" t="s">
        <v>3</v>
      </c>
      <c r="F1234" s="180" t="s">
        <v>1711</v>
      </c>
      <c r="H1234" s="181">
        <v>11</v>
      </c>
      <c r="I1234" s="182"/>
      <c r="L1234" s="177"/>
      <c r="M1234" s="183"/>
      <c r="N1234" s="184"/>
      <c r="O1234" s="184"/>
      <c r="P1234" s="184"/>
      <c r="Q1234" s="184"/>
      <c r="R1234" s="184"/>
      <c r="S1234" s="184"/>
      <c r="T1234" s="185"/>
      <c r="AT1234" s="179" t="s">
        <v>299</v>
      </c>
      <c r="AU1234" s="179" t="s">
        <v>79</v>
      </c>
      <c r="AV1234" s="11" t="s">
        <v>79</v>
      </c>
      <c r="AW1234" s="11" t="s">
        <v>36</v>
      </c>
      <c r="AX1234" s="11" t="s">
        <v>72</v>
      </c>
      <c r="AY1234" s="179" t="s">
        <v>291</v>
      </c>
    </row>
    <row r="1235" spans="2:51" s="12" customFormat="1" ht="13.5">
      <c r="B1235" s="186"/>
      <c r="D1235" s="187" t="s">
        <v>299</v>
      </c>
      <c r="E1235" s="188" t="s">
        <v>3</v>
      </c>
      <c r="F1235" s="189" t="s">
        <v>301</v>
      </c>
      <c r="H1235" s="190">
        <v>31</v>
      </c>
      <c r="I1235" s="191"/>
      <c r="L1235" s="186"/>
      <c r="M1235" s="192"/>
      <c r="N1235" s="193"/>
      <c r="O1235" s="193"/>
      <c r="P1235" s="193"/>
      <c r="Q1235" s="193"/>
      <c r="R1235" s="193"/>
      <c r="S1235" s="193"/>
      <c r="T1235" s="194"/>
      <c r="AT1235" s="195" t="s">
        <v>299</v>
      </c>
      <c r="AU1235" s="195" t="s">
        <v>79</v>
      </c>
      <c r="AV1235" s="12" t="s">
        <v>82</v>
      </c>
      <c r="AW1235" s="12" t="s">
        <v>36</v>
      </c>
      <c r="AX1235" s="12" t="s">
        <v>9</v>
      </c>
      <c r="AY1235" s="195" t="s">
        <v>291</v>
      </c>
    </row>
    <row r="1236" spans="2:65" s="1" customFormat="1" ht="22.5" customHeight="1">
      <c r="B1236" s="164"/>
      <c r="C1236" s="210" t="s">
        <v>1794</v>
      </c>
      <c r="D1236" s="210" t="s">
        <v>379</v>
      </c>
      <c r="E1236" s="211" t="s">
        <v>1795</v>
      </c>
      <c r="F1236" s="212" t="s">
        <v>1796</v>
      </c>
      <c r="G1236" s="213" t="s">
        <v>367</v>
      </c>
      <c r="H1236" s="214">
        <v>31</v>
      </c>
      <c r="I1236" s="215"/>
      <c r="J1236" s="216">
        <f>ROUND(I1236*H1236,0)</f>
        <v>0</v>
      </c>
      <c r="K1236" s="212" t="s">
        <v>297</v>
      </c>
      <c r="L1236" s="217"/>
      <c r="M1236" s="218" t="s">
        <v>3</v>
      </c>
      <c r="N1236" s="219" t="s">
        <v>43</v>
      </c>
      <c r="O1236" s="35"/>
      <c r="P1236" s="174">
        <f>O1236*H1236</f>
        <v>0</v>
      </c>
      <c r="Q1236" s="174">
        <v>0.016</v>
      </c>
      <c r="R1236" s="174">
        <f>Q1236*H1236</f>
        <v>0.496</v>
      </c>
      <c r="S1236" s="174">
        <v>0</v>
      </c>
      <c r="T1236" s="175">
        <f>S1236*H1236</f>
        <v>0</v>
      </c>
      <c r="AR1236" s="17" t="s">
        <v>467</v>
      </c>
      <c r="AT1236" s="17" t="s">
        <v>379</v>
      </c>
      <c r="AU1236" s="17" t="s">
        <v>79</v>
      </c>
      <c r="AY1236" s="17" t="s">
        <v>291</v>
      </c>
      <c r="BE1236" s="176">
        <f>IF(N1236="základní",J1236,0)</f>
        <v>0</v>
      </c>
      <c r="BF1236" s="176">
        <f>IF(N1236="snížená",J1236,0)</f>
        <v>0</v>
      </c>
      <c r="BG1236" s="176">
        <f>IF(N1236="zákl. přenesená",J1236,0)</f>
        <v>0</v>
      </c>
      <c r="BH1236" s="176">
        <f>IF(N1236="sníž. přenesená",J1236,0)</f>
        <v>0</v>
      </c>
      <c r="BI1236" s="176">
        <f>IF(N1236="nulová",J1236,0)</f>
        <v>0</v>
      </c>
      <c r="BJ1236" s="17" t="s">
        <v>9</v>
      </c>
      <c r="BK1236" s="176">
        <f>ROUND(I1236*H1236,0)</f>
        <v>0</v>
      </c>
      <c r="BL1236" s="17" t="s">
        <v>369</v>
      </c>
      <c r="BM1236" s="17" t="s">
        <v>1797</v>
      </c>
    </row>
    <row r="1237" spans="2:51" s="11" customFormat="1" ht="13.5">
      <c r="B1237" s="177"/>
      <c r="D1237" s="178" t="s">
        <v>299</v>
      </c>
      <c r="E1237" s="179" t="s">
        <v>3</v>
      </c>
      <c r="F1237" s="180" t="s">
        <v>1708</v>
      </c>
      <c r="H1237" s="181">
        <v>12</v>
      </c>
      <c r="I1237" s="182"/>
      <c r="L1237" s="177"/>
      <c r="M1237" s="183"/>
      <c r="N1237" s="184"/>
      <c r="O1237" s="184"/>
      <c r="P1237" s="184"/>
      <c r="Q1237" s="184"/>
      <c r="R1237" s="184"/>
      <c r="S1237" s="184"/>
      <c r="T1237" s="185"/>
      <c r="AT1237" s="179" t="s">
        <v>299</v>
      </c>
      <c r="AU1237" s="179" t="s">
        <v>79</v>
      </c>
      <c r="AV1237" s="11" t="s">
        <v>79</v>
      </c>
      <c r="AW1237" s="11" t="s">
        <v>36</v>
      </c>
      <c r="AX1237" s="11" t="s">
        <v>72</v>
      </c>
      <c r="AY1237" s="179" t="s">
        <v>291</v>
      </c>
    </row>
    <row r="1238" spans="2:51" s="11" customFormat="1" ht="13.5">
      <c r="B1238" s="177"/>
      <c r="D1238" s="178" t="s">
        <v>299</v>
      </c>
      <c r="E1238" s="179" t="s">
        <v>3</v>
      </c>
      <c r="F1238" s="180" t="s">
        <v>1709</v>
      </c>
      <c r="H1238" s="181">
        <v>4</v>
      </c>
      <c r="I1238" s="182"/>
      <c r="L1238" s="177"/>
      <c r="M1238" s="183"/>
      <c r="N1238" s="184"/>
      <c r="O1238" s="184"/>
      <c r="P1238" s="184"/>
      <c r="Q1238" s="184"/>
      <c r="R1238" s="184"/>
      <c r="S1238" s="184"/>
      <c r="T1238" s="185"/>
      <c r="AT1238" s="179" t="s">
        <v>299</v>
      </c>
      <c r="AU1238" s="179" t="s">
        <v>79</v>
      </c>
      <c r="AV1238" s="11" t="s">
        <v>79</v>
      </c>
      <c r="AW1238" s="11" t="s">
        <v>36</v>
      </c>
      <c r="AX1238" s="11" t="s">
        <v>72</v>
      </c>
      <c r="AY1238" s="179" t="s">
        <v>291</v>
      </c>
    </row>
    <row r="1239" spans="2:51" s="11" customFormat="1" ht="13.5">
      <c r="B1239" s="177"/>
      <c r="D1239" s="178" t="s">
        <v>299</v>
      </c>
      <c r="E1239" s="179" t="s">
        <v>3</v>
      </c>
      <c r="F1239" s="180" t="s">
        <v>1710</v>
      </c>
      <c r="H1239" s="181">
        <v>4</v>
      </c>
      <c r="I1239" s="182"/>
      <c r="L1239" s="177"/>
      <c r="M1239" s="183"/>
      <c r="N1239" s="184"/>
      <c r="O1239" s="184"/>
      <c r="P1239" s="184"/>
      <c r="Q1239" s="184"/>
      <c r="R1239" s="184"/>
      <c r="S1239" s="184"/>
      <c r="T1239" s="185"/>
      <c r="AT1239" s="179" t="s">
        <v>299</v>
      </c>
      <c r="AU1239" s="179" t="s">
        <v>79</v>
      </c>
      <c r="AV1239" s="11" t="s">
        <v>79</v>
      </c>
      <c r="AW1239" s="11" t="s">
        <v>36</v>
      </c>
      <c r="AX1239" s="11" t="s">
        <v>72</v>
      </c>
      <c r="AY1239" s="179" t="s">
        <v>291</v>
      </c>
    </row>
    <row r="1240" spans="2:51" s="11" customFormat="1" ht="13.5">
      <c r="B1240" s="177"/>
      <c r="D1240" s="178" t="s">
        <v>299</v>
      </c>
      <c r="E1240" s="179" t="s">
        <v>3</v>
      </c>
      <c r="F1240" s="180" t="s">
        <v>1711</v>
      </c>
      <c r="H1240" s="181">
        <v>11</v>
      </c>
      <c r="I1240" s="182"/>
      <c r="L1240" s="177"/>
      <c r="M1240" s="183"/>
      <c r="N1240" s="184"/>
      <c r="O1240" s="184"/>
      <c r="P1240" s="184"/>
      <c r="Q1240" s="184"/>
      <c r="R1240" s="184"/>
      <c r="S1240" s="184"/>
      <c r="T1240" s="185"/>
      <c r="AT1240" s="179" t="s">
        <v>299</v>
      </c>
      <c r="AU1240" s="179" t="s">
        <v>79</v>
      </c>
      <c r="AV1240" s="11" t="s">
        <v>79</v>
      </c>
      <c r="AW1240" s="11" t="s">
        <v>36</v>
      </c>
      <c r="AX1240" s="11" t="s">
        <v>72</v>
      </c>
      <c r="AY1240" s="179" t="s">
        <v>291</v>
      </c>
    </row>
    <row r="1241" spans="2:51" s="12" customFormat="1" ht="13.5">
      <c r="B1241" s="186"/>
      <c r="D1241" s="187" t="s">
        <v>299</v>
      </c>
      <c r="E1241" s="188" t="s">
        <v>3</v>
      </c>
      <c r="F1241" s="189" t="s">
        <v>301</v>
      </c>
      <c r="H1241" s="190">
        <v>31</v>
      </c>
      <c r="I1241" s="191"/>
      <c r="L1241" s="186"/>
      <c r="M1241" s="192"/>
      <c r="N1241" s="193"/>
      <c r="O1241" s="193"/>
      <c r="P1241" s="193"/>
      <c r="Q1241" s="193"/>
      <c r="R1241" s="193"/>
      <c r="S1241" s="193"/>
      <c r="T1241" s="194"/>
      <c r="AT1241" s="195" t="s">
        <v>299</v>
      </c>
      <c r="AU1241" s="195" t="s">
        <v>79</v>
      </c>
      <c r="AV1241" s="12" t="s">
        <v>82</v>
      </c>
      <c r="AW1241" s="12" t="s">
        <v>36</v>
      </c>
      <c r="AX1241" s="12" t="s">
        <v>9</v>
      </c>
      <c r="AY1241" s="195" t="s">
        <v>291</v>
      </c>
    </row>
    <row r="1242" spans="2:65" s="1" customFormat="1" ht="22.5" customHeight="1">
      <c r="B1242" s="164"/>
      <c r="C1242" s="165" t="s">
        <v>1798</v>
      </c>
      <c r="D1242" s="165" t="s">
        <v>293</v>
      </c>
      <c r="E1242" s="166" t="s">
        <v>1799</v>
      </c>
      <c r="F1242" s="167" t="s">
        <v>1800</v>
      </c>
      <c r="G1242" s="168" t="s">
        <v>367</v>
      </c>
      <c r="H1242" s="169">
        <v>16</v>
      </c>
      <c r="I1242" s="170"/>
      <c r="J1242" s="171">
        <f>ROUND(I1242*H1242,0)</f>
        <v>0</v>
      </c>
      <c r="K1242" s="167" t="s">
        <v>297</v>
      </c>
      <c r="L1242" s="34"/>
      <c r="M1242" s="172" t="s">
        <v>3</v>
      </c>
      <c r="N1242" s="173" t="s">
        <v>43</v>
      </c>
      <c r="O1242" s="35"/>
      <c r="P1242" s="174">
        <f>O1242*H1242</f>
        <v>0</v>
      </c>
      <c r="Q1242" s="174">
        <v>0.000399832</v>
      </c>
      <c r="R1242" s="174">
        <f>Q1242*H1242</f>
        <v>0.006397312</v>
      </c>
      <c r="S1242" s="174">
        <v>0</v>
      </c>
      <c r="T1242" s="175">
        <f>S1242*H1242</f>
        <v>0</v>
      </c>
      <c r="AR1242" s="17" t="s">
        <v>369</v>
      </c>
      <c r="AT1242" s="17" t="s">
        <v>293</v>
      </c>
      <c r="AU1242" s="17" t="s">
        <v>79</v>
      </c>
      <c r="AY1242" s="17" t="s">
        <v>291</v>
      </c>
      <c r="BE1242" s="176">
        <f>IF(N1242="základní",J1242,0)</f>
        <v>0</v>
      </c>
      <c r="BF1242" s="176">
        <f>IF(N1242="snížená",J1242,0)</f>
        <v>0</v>
      </c>
      <c r="BG1242" s="176">
        <f>IF(N1242="zákl. přenesená",J1242,0)</f>
        <v>0</v>
      </c>
      <c r="BH1242" s="176">
        <f>IF(N1242="sníž. přenesená",J1242,0)</f>
        <v>0</v>
      </c>
      <c r="BI1242" s="176">
        <f>IF(N1242="nulová",J1242,0)</f>
        <v>0</v>
      </c>
      <c r="BJ1242" s="17" t="s">
        <v>9</v>
      </c>
      <c r="BK1242" s="176">
        <f>ROUND(I1242*H1242,0)</f>
        <v>0</v>
      </c>
      <c r="BL1242" s="17" t="s">
        <v>369</v>
      </c>
      <c r="BM1242" s="17" t="s">
        <v>1801</v>
      </c>
    </row>
    <row r="1243" spans="2:51" s="11" customFormat="1" ht="13.5">
      <c r="B1243" s="177"/>
      <c r="D1243" s="178" t="s">
        <v>299</v>
      </c>
      <c r="E1243" s="179" t="s">
        <v>3</v>
      </c>
      <c r="F1243" s="180" t="s">
        <v>1724</v>
      </c>
      <c r="H1243" s="181">
        <v>16</v>
      </c>
      <c r="I1243" s="182"/>
      <c r="L1243" s="177"/>
      <c r="M1243" s="183"/>
      <c r="N1243" s="184"/>
      <c r="O1243" s="184"/>
      <c r="P1243" s="184"/>
      <c r="Q1243" s="184"/>
      <c r="R1243" s="184"/>
      <c r="S1243" s="184"/>
      <c r="T1243" s="185"/>
      <c r="AT1243" s="179" t="s">
        <v>299</v>
      </c>
      <c r="AU1243" s="179" t="s">
        <v>79</v>
      </c>
      <c r="AV1243" s="11" t="s">
        <v>79</v>
      </c>
      <c r="AW1243" s="11" t="s">
        <v>36</v>
      </c>
      <c r="AX1243" s="11" t="s">
        <v>72</v>
      </c>
      <c r="AY1243" s="179" t="s">
        <v>291</v>
      </c>
    </row>
    <row r="1244" spans="2:51" s="12" customFormat="1" ht="13.5">
      <c r="B1244" s="186"/>
      <c r="D1244" s="187" t="s">
        <v>299</v>
      </c>
      <c r="E1244" s="188" t="s">
        <v>3</v>
      </c>
      <c r="F1244" s="189" t="s">
        <v>301</v>
      </c>
      <c r="H1244" s="190">
        <v>16</v>
      </c>
      <c r="I1244" s="191"/>
      <c r="L1244" s="186"/>
      <c r="M1244" s="192"/>
      <c r="N1244" s="193"/>
      <c r="O1244" s="193"/>
      <c r="P1244" s="193"/>
      <c r="Q1244" s="193"/>
      <c r="R1244" s="193"/>
      <c r="S1244" s="193"/>
      <c r="T1244" s="194"/>
      <c r="AT1244" s="195" t="s">
        <v>299</v>
      </c>
      <c r="AU1244" s="195" t="s">
        <v>79</v>
      </c>
      <c r="AV1244" s="12" t="s">
        <v>82</v>
      </c>
      <c r="AW1244" s="12" t="s">
        <v>36</v>
      </c>
      <c r="AX1244" s="12" t="s">
        <v>9</v>
      </c>
      <c r="AY1244" s="195" t="s">
        <v>291</v>
      </c>
    </row>
    <row r="1245" spans="2:65" s="1" customFormat="1" ht="22.5" customHeight="1">
      <c r="B1245" s="164"/>
      <c r="C1245" s="210" t="s">
        <v>1802</v>
      </c>
      <c r="D1245" s="210" t="s">
        <v>379</v>
      </c>
      <c r="E1245" s="211" t="s">
        <v>1803</v>
      </c>
      <c r="F1245" s="212" t="s">
        <v>1804</v>
      </c>
      <c r="G1245" s="213" t="s">
        <v>367</v>
      </c>
      <c r="H1245" s="214">
        <v>16</v>
      </c>
      <c r="I1245" s="215"/>
      <c r="J1245" s="216">
        <f>ROUND(I1245*H1245,0)</f>
        <v>0</v>
      </c>
      <c r="K1245" s="212" t="s">
        <v>297</v>
      </c>
      <c r="L1245" s="217"/>
      <c r="M1245" s="218" t="s">
        <v>3</v>
      </c>
      <c r="N1245" s="219" t="s">
        <v>43</v>
      </c>
      <c r="O1245" s="35"/>
      <c r="P1245" s="174">
        <f>O1245*H1245</f>
        <v>0</v>
      </c>
      <c r="Q1245" s="174">
        <v>0.017</v>
      </c>
      <c r="R1245" s="174">
        <f>Q1245*H1245</f>
        <v>0.272</v>
      </c>
      <c r="S1245" s="174">
        <v>0</v>
      </c>
      <c r="T1245" s="175">
        <f>S1245*H1245</f>
        <v>0</v>
      </c>
      <c r="AR1245" s="17" t="s">
        <v>467</v>
      </c>
      <c r="AT1245" s="17" t="s">
        <v>379</v>
      </c>
      <c r="AU1245" s="17" t="s">
        <v>79</v>
      </c>
      <c r="AY1245" s="17" t="s">
        <v>291</v>
      </c>
      <c r="BE1245" s="176">
        <f>IF(N1245="základní",J1245,0)</f>
        <v>0</v>
      </c>
      <c r="BF1245" s="176">
        <f>IF(N1245="snížená",J1245,0)</f>
        <v>0</v>
      </c>
      <c r="BG1245" s="176">
        <f>IF(N1245="zákl. přenesená",J1245,0)</f>
        <v>0</v>
      </c>
      <c r="BH1245" s="176">
        <f>IF(N1245="sníž. přenesená",J1245,0)</f>
        <v>0</v>
      </c>
      <c r="BI1245" s="176">
        <f>IF(N1245="nulová",J1245,0)</f>
        <v>0</v>
      </c>
      <c r="BJ1245" s="17" t="s">
        <v>9</v>
      </c>
      <c r="BK1245" s="176">
        <f>ROUND(I1245*H1245,0)</f>
        <v>0</v>
      </c>
      <c r="BL1245" s="17" t="s">
        <v>369</v>
      </c>
      <c r="BM1245" s="17" t="s">
        <v>1805</v>
      </c>
    </row>
    <row r="1246" spans="2:51" s="11" customFormat="1" ht="13.5">
      <c r="B1246" s="177"/>
      <c r="D1246" s="178" t="s">
        <v>299</v>
      </c>
      <c r="E1246" s="179" t="s">
        <v>3</v>
      </c>
      <c r="F1246" s="180" t="s">
        <v>1724</v>
      </c>
      <c r="H1246" s="181">
        <v>16</v>
      </c>
      <c r="I1246" s="182"/>
      <c r="L1246" s="177"/>
      <c r="M1246" s="183"/>
      <c r="N1246" s="184"/>
      <c r="O1246" s="184"/>
      <c r="P1246" s="184"/>
      <c r="Q1246" s="184"/>
      <c r="R1246" s="184"/>
      <c r="S1246" s="184"/>
      <c r="T1246" s="185"/>
      <c r="AT1246" s="179" t="s">
        <v>299</v>
      </c>
      <c r="AU1246" s="179" t="s">
        <v>79</v>
      </c>
      <c r="AV1246" s="11" t="s">
        <v>79</v>
      </c>
      <c r="AW1246" s="11" t="s">
        <v>36</v>
      </c>
      <c r="AX1246" s="11" t="s">
        <v>72</v>
      </c>
      <c r="AY1246" s="179" t="s">
        <v>291</v>
      </c>
    </row>
    <row r="1247" spans="2:51" s="12" customFormat="1" ht="13.5">
      <c r="B1247" s="186"/>
      <c r="D1247" s="187" t="s">
        <v>299</v>
      </c>
      <c r="E1247" s="188" t="s">
        <v>3</v>
      </c>
      <c r="F1247" s="189" t="s">
        <v>301</v>
      </c>
      <c r="H1247" s="190">
        <v>16</v>
      </c>
      <c r="I1247" s="191"/>
      <c r="L1247" s="186"/>
      <c r="M1247" s="192"/>
      <c r="N1247" s="193"/>
      <c r="O1247" s="193"/>
      <c r="P1247" s="193"/>
      <c r="Q1247" s="193"/>
      <c r="R1247" s="193"/>
      <c r="S1247" s="193"/>
      <c r="T1247" s="194"/>
      <c r="AT1247" s="195" t="s">
        <v>299</v>
      </c>
      <c r="AU1247" s="195" t="s">
        <v>79</v>
      </c>
      <c r="AV1247" s="12" t="s">
        <v>82</v>
      </c>
      <c r="AW1247" s="12" t="s">
        <v>36</v>
      </c>
      <c r="AX1247" s="12" t="s">
        <v>9</v>
      </c>
      <c r="AY1247" s="195" t="s">
        <v>291</v>
      </c>
    </row>
    <row r="1248" spans="2:65" s="1" customFormat="1" ht="22.5" customHeight="1">
      <c r="B1248" s="164"/>
      <c r="C1248" s="165" t="s">
        <v>1806</v>
      </c>
      <c r="D1248" s="165" t="s">
        <v>293</v>
      </c>
      <c r="E1248" s="166" t="s">
        <v>1807</v>
      </c>
      <c r="F1248" s="167" t="s">
        <v>1808</v>
      </c>
      <c r="G1248" s="168" t="s">
        <v>367</v>
      </c>
      <c r="H1248" s="169">
        <v>6</v>
      </c>
      <c r="I1248" s="170"/>
      <c r="J1248" s="171">
        <f>ROUND(I1248*H1248,0)</f>
        <v>0</v>
      </c>
      <c r="K1248" s="167" t="s">
        <v>297</v>
      </c>
      <c r="L1248" s="34"/>
      <c r="M1248" s="172" t="s">
        <v>3</v>
      </c>
      <c r="N1248" s="173" t="s">
        <v>43</v>
      </c>
      <c r="O1248" s="35"/>
      <c r="P1248" s="174">
        <f>O1248*H1248</f>
        <v>0</v>
      </c>
      <c r="Q1248" s="174">
        <v>0</v>
      </c>
      <c r="R1248" s="174">
        <f>Q1248*H1248</f>
        <v>0</v>
      </c>
      <c r="S1248" s="174">
        <v>0</v>
      </c>
      <c r="T1248" s="175">
        <f>S1248*H1248</f>
        <v>0</v>
      </c>
      <c r="AR1248" s="17" t="s">
        <v>369</v>
      </c>
      <c r="AT1248" s="17" t="s">
        <v>293</v>
      </c>
      <c r="AU1248" s="17" t="s">
        <v>79</v>
      </c>
      <c r="AY1248" s="17" t="s">
        <v>291</v>
      </c>
      <c r="BE1248" s="176">
        <f>IF(N1248="základní",J1248,0)</f>
        <v>0</v>
      </c>
      <c r="BF1248" s="176">
        <f>IF(N1248="snížená",J1248,0)</f>
        <v>0</v>
      </c>
      <c r="BG1248" s="176">
        <f>IF(N1248="zákl. přenesená",J1248,0)</f>
        <v>0</v>
      </c>
      <c r="BH1248" s="176">
        <f>IF(N1248="sníž. přenesená",J1248,0)</f>
        <v>0</v>
      </c>
      <c r="BI1248" s="176">
        <f>IF(N1248="nulová",J1248,0)</f>
        <v>0</v>
      </c>
      <c r="BJ1248" s="17" t="s">
        <v>9</v>
      </c>
      <c r="BK1248" s="176">
        <f>ROUND(I1248*H1248,0)</f>
        <v>0</v>
      </c>
      <c r="BL1248" s="17" t="s">
        <v>369</v>
      </c>
      <c r="BM1248" s="17" t="s">
        <v>1809</v>
      </c>
    </row>
    <row r="1249" spans="2:51" s="11" customFormat="1" ht="13.5">
      <c r="B1249" s="177"/>
      <c r="D1249" s="178" t="s">
        <v>299</v>
      </c>
      <c r="E1249" s="179" t="s">
        <v>3</v>
      </c>
      <c r="F1249" s="180" t="s">
        <v>85</v>
      </c>
      <c r="H1249" s="181">
        <v>4</v>
      </c>
      <c r="I1249" s="182"/>
      <c r="L1249" s="177"/>
      <c r="M1249" s="183"/>
      <c r="N1249" s="184"/>
      <c r="O1249" s="184"/>
      <c r="P1249" s="184"/>
      <c r="Q1249" s="184"/>
      <c r="R1249" s="184"/>
      <c r="S1249" s="184"/>
      <c r="T1249" s="185"/>
      <c r="AT1249" s="179" t="s">
        <v>299</v>
      </c>
      <c r="AU1249" s="179" t="s">
        <v>79</v>
      </c>
      <c r="AV1249" s="11" t="s">
        <v>79</v>
      </c>
      <c r="AW1249" s="11" t="s">
        <v>36</v>
      </c>
      <c r="AX1249" s="11" t="s">
        <v>72</v>
      </c>
      <c r="AY1249" s="179" t="s">
        <v>291</v>
      </c>
    </row>
    <row r="1250" spans="2:51" s="11" customFormat="1" ht="13.5">
      <c r="B1250" s="177"/>
      <c r="D1250" s="178" t="s">
        <v>299</v>
      </c>
      <c r="E1250" s="179" t="s">
        <v>3</v>
      </c>
      <c r="F1250" s="180" t="s">
        <v>1019</v>
      </c>
      <c r="H1250" s="181">
        <v>2</v>
      </c>
      <c r="I1250" s="182"/>
      <c r="L1250" s="177"/>
      <c r="M1250" s="183"/>
      <c r="N1250" s="184"/>
      <c r="O1250" s="184"/>
      <c r="P1250" s="184"/>
      <c r="Q1250" s="184"/>
      <c r="R1250" s="184"/>
      <c r="S1250" s="184"/>
      <c r="T1250" s="185"/>
      <c r="AT1250" s="179" t="s">
        <v>299</v>
      </c>
      <c r="AU1250" s="179" t="s">
        <v>79</v>
      </c>
      <c r="AV1250" s="11" t="s">
        <v>79</v>
      </c>
      <c r="AW1250" s="11" t="s">
        <v>36</v>
      </c>
      <c r="AX1250" s="11" t="s">
        <v>72</v>
      </c>
      <c r="AY1250" s="179" t="s">
        <v>291</v>
      </c>
    </row>
    <row r="1251" spans="2:51" s="12" customFormat="1" ht="13.5">
      <c r="B1251" s="186"/>
      <c r="D1251" s="187" t="s">
        <v>299</v>
      </c>
      <c r="E1251" s="188" t="s">
        <v>3</v>
      </c>
      <c r="F1251" s="189" t="s">
        <v>301</v>
      </c>
      <c r="H1251" s="190">
        <v>6</v>
      </c>
      <c r="I1251" s="191"/>
      <c r="L1251" s="186"/>
      <c r="M1251" s="192"/>
      <c r="N1251" s="193"/>
      <c r="O1251" s="193"/>
      <c r="P1251" s="193"/>
      <c r="Q1251" s="193"/>
      <c r="R1251" s="193"/>
      <c r="S1251" s="193"/>
      <c r="T1251" s="194"/>
      <c r="AT1251" s="195" t="s">
        <v>299</v>
      </c>
      <c r="AU1251" s="195" t="s">
        <v>79</v>
      </c>
      <c r="AV1251" s="12" t="s">
        <v>82</v>
      </c>
      <c r="AW1251" s="12" t="s">
        <v>36</v>
      </c>
      <c r="AX1251" s="12" t="s">
        <v>9</v>
      </c>
      <c r="AY1251" s="195" t="s">
        <v>291</v>
      </c>
    </row>
    <row r="1252" spans="2:65" s="1" customFormat="1" ht="22.5" customHeight="1">
      <c r="B1252" s="164"/>
      <c r="C1252" s="165" t="s">
        <v>1810</v>
      </c>
      <c r="D1252" s="165" t="s">
        <v>293</v>
      </c>
      <c r="E1252" s="166" t="s">
        <v>1811</v>
      </c>
      <c r="F1252" s="167" t="s">
        <v>1812</v>
      </c>
      <c r="G1252" s="168" t="s">
        <v>367</v>
      </c>
      <c r="H1252" s="169">
        <v>10</v>
      </c>
      <c r="I1252" s="170"/>
      <c r="J1252" s="171">
        <f>ROUND(I1252*H1252,0)</f>
        <v>0</v>
      </c>
      <c r="K1252" s="167" t="s">
        <v>297</v>
      </c>
      <c r="L1252" s="34"/>
      <c r="M1252" s="172" t="s">
        <v>3</v>
      </c>
      <c r="N1252" s="173" t="s">
        <v>43</v>
      </c>
      <c r="O1252" s="35"/>
      <c r="P1252" s="174">
        <f>O1252*H1252</f>
        <v>0</v>
      </c>
      <c r="Q1252" s="174">
        <v>0</v>
      </c>
      <c r="R1252" s="174">
        <f>Q1252*H1252</f>
        <v>0</v>
      </c>
      <c r="S1252" s="174">
        <v>0</v>
      </c>
      <c r="T1252" s="175">
        <f>S1252*H1252</f>
        <v>0</v>
      </c>
      <c r="AR1252" s="17" t="s">
        <v>369</v>
      </c>
      <c r="AT1252" s="17" t="s">
        <v>293</v>
      </c>
      <c r="AU1252" s="17" t="s">
        <v>79</v>
      </c>
      <c r="AY1252" s="17" t="s">
        <v>291</v>
      </c>
      <c r="BE1252" s="176">
        <f>IF(N1252="základní",J1252,0)</f>
        <v>0</v>
      </c>
      <c r="BF1252" s="176">
        <f>IF(N1252="snížená",J1252,0)</f>
        <v>0</v>
      </c>
      <c r="BG1252" s="176">
        <f>IF(N1252="zákl. přenesená",J1252,0)</f>
        <v>0</v>
      </c>
      <c r="BH1252" s="176">
        <f>IF(N1252="sníž. přenesená",J1252,0)</f>
        <v>0</v>
      </c>
      <c r="BI1252" s="176">
        <f>IF(N1252="nulová",J1252,0)</f>
        <v>0</v>
      </c>
      <c r="BJ1252" s="17" t="s">
        <v>9</v>
      </c>
      <c r="BK1252" s="176">
        <f>ROUND(I1252*H1252,0)</f>
        <v>0</v>
      </c>
      <c r="BL1252" s="17" t="s">
        <v>369</v>
      </c>
      <c r="BM1252" s="17" t="s">
        <v>1813</v>
      </c>
    </row>
    <row r="1253" spans="2:51" s="11" customFormat="1" ht="13.5">
      <c r="B1253" s="177"/>
      <c r="D1253" s="178" t="s">
        <v>299</v>
      </c>
      <c r="E1253" s="179" t="s">
        <v>3</v>
      </c>
      <c r="F1253" s="180" t="s">
        <v>85</v>
      </c>
      <c r="H1253" s="181">
        <v>4</v>
      </c>
      <c r="I1253" s="182"/>
      <c r="L1253" s="177"/>
      <c r="M1253" s="183"/>
      <c r="N1253" s="184"/>
      <c r="O1253" s="184"/>
      <c r="P1253" s="184"/>
      <c r="Q1253" s="184"/>
      <c r="R1253" s="184"/>
      <c r="S1253" s="184"/>
      <c r="T1253" s="185"/>
      <c r="AT1253" s="179" t="s">
        <v>299</v>
      </c>
      <c r="AU1253" s="179" t="s">
        <v>79</v>
      </c>
      <c r="AV1253" s="11" t="s">
        <v>79</v>
      </c>
      <c r="AW1253" s="11" t="s">
        <v>36</v>
      </c>
      <c r="AX1253" s="11" t="s">
        <v>72</v>
      </c>
      <c r="AY1253" s="179" t="s">
        <v>291</v>
      </c>
    </row>
    <row r="1254" spans="2:51" s="11" customFormat="1" ht="13.5">
      <c r="B1254" s="177"/>
      <c r="D1254" s="178" t="s">
        <v>299</v>
      </c>
      <c r="E1254" s="179" t="s">
        <v>3</v>
      </c>
      <c r="F1254" s="180" t="s">
        <v>1814</v>
      </c>
      <c r="H1254" s="181">
        <v>6</v>
      </c>
      <c r="I1254" s="182"/>
      <c r="L1254" s="177"/>
      <c r="M1254" s="183"/>
      <c r="N1254" s="184"/>
      <c r="O1254" s="184"/>
      <c r="P1254" s="184"/>
      <c r="Q1254" s="184"/>
      <c r="R1254" s="184"/>
      <c r="S1254" s="184"/>
      <c r="T1254" s="185"/>
      <c r="AT1254" s="179" t="s">
        <v>299</v>
      </c>
      <c r="AU1254" s="179" t="s">
        <v>79</v>
      </c>
      <c r="AV1254" s="11" t="s">
        <v>79</v>
      </c>
      <c r="AW1254" s="11" t="s">
        <v>36</v>
      </c>
      <c r="AX1254" s="11" t="s">
        <v>72</v>
      </c>
      <c r="AY1254" s="179" t="s">
        <v>291</v>
      </c>
    </row>
    <row r="1255" spans="2:51" s="12" customFormat="1" ht="13.5">
      <c r="B1255" s="186"/>
      <c r="D1255" s="187" t="s">
        <v>299</v>
      </c>
      <c r="E1255" s="188" t="s">
        <v>3</v>
      </c>
      <c r="F1255" s="189" t="s">
        <v>301</v>
      </c>
      <c r="H1255" s="190">
        <v>10</v>
      </c>
      <c r="I1255" s="191"/>
      <c r="L1255" s="186"/>
      <c r="M1255" s="192"/>
      <c r="N1255" s="193"/>
      <c r="O1255" s="193"/>
      <c r="P1255" s="193"/>
      <c r="Q1255" s="193"/>
      <c r="R1255" s="193"/>
      <c r="S1255" s="193"/>
      <c r="T1255" s="194"/>
      <c r="AT1255" s="195" t="s">
        <v>299</v>
      </c>
      <c r="AU1255" s="195" t="s">
        <v>79</v>
      </c>
      <c r="AV1255" s="12" t="s">
        <v>82</v>
      </c>
      <c r="AW1255" s="12" t="s">
        <v>36</v>
      </c>
      <c r="AX1255" s="12" t="s">
        <v>9</v>
      </c>
      <c r="AY1255" s="195" t="s">
        <v>291</v>
      </c>
    </row>
    <row r="1256" spans="2:65" s="1" customFormat="1" ht="22.5" customHeight="1">
      <c r="B1256" s="164"/>
      <c r="C1256" s="165" t="s">
        <v>1815</v>
      </c>
      <c r="D1256" s="165" t="s">
        <v>293</v>
      </c>
      <c r="E1256" s="166" t="s">
        <v>1816</v>
      </c>
      <c r="F1256" s="167" t="s">
        <v>1817</v>
      </c>
      <c r="G1256" s="168" t="s">
        <v>367</v>
      </c>
      <c r="H1256" s="169">
        <v>10</v>
      </c>
      <c r="I1256" s="170"/>
      <c r="J1256" s="171">
        <f>ROUND(I1256*H1256,0)</f>
        <v>0</v>
      </c>
      <c r="K1256" s="167" t="s">
        <v>297</v>
      </c>
      <c r="L1256" s="34"/>
      <c r="M1256" s="172" t="s">
        <v>3</v>
      </c>
      <c r="N1256" s="173" t="s">
        <v>43</v>
      </c>
      <c r="O1256" s="35"/>
      <c r="P1256" s="174">
        <f>O1256*H1256</f>
        <v>0</v>
      </c>
      <c r="Q1256" s="174">
        <v>0</v>
      </c>
      <c r="R1256" s="174">
        <f>Q1256*H1256</f>
        <v>0</v>
      </c>
      <c r="S1256" s="174">
        <v>0</v>
      </c>
      <c r="T1256" s="175">
        <f>S1256*H1256</f>
        <v>0</v>
      </c>
      <c r="AR1256" s="17" t="s">
        <v>369</v>
      </c>
      <c r="AT1256" s="17" t="s">
        <v>293</v>
      </c>
      <c r="AU1256" s="17" t="s">
        <v>79</v>
      </c>
      <c r="AY1256" s="17" t="s">
        <v>291</v>
      </c>
      <c r="BE1256" s="176">
        <f>IF(N1256="základní",J1256,0)</f>
        <v>0</v>
      </c>
      <c r="BF1256" s="176">
        <f>IF(N1256="snížená",J1256,0)</f>
        <v>0</v>
      </c>
      <c r="BG1256" s="176">
        <f>IF(N1256="zákl. přenesená",J1256,0)</f>
        <v>0</v>
      </c>
      <c r="BH1256" s="176">
        <f>IF(N1256="sníž. přenesená",J1256,0)</f>
        <v>0</v>
      </c>
      <c r="BI1256" s="176">
        <f>IF(N1256="nulová",J1256,0)</f>
        <v>0</v>
      </c>
      <c r="BJ1256" s="17" t="s">
        <v>9</v>
      </c>
      <c r="BK1256" s="176">
        <f>ROUND(I1256*H1256,0)</f>
        <v>0</v>
      </c>
      <c r="BL1256" s="17" t="s">
        <v>369</v>
      </c>
      <c r="BM1256" s="17" t="s">
        <v>1818</v>
      </c>
    </row>
    <row r="1257" spans="2:51" s="11" customFormat="1" ht="13.5">
      <c r="B1257" s="177"/>
      <c r="D1257" s="187" t="s">
        <v>299</v>
      </c>
      <c r="E1257" s="196" t="s">
        <v>3</v>
      </c>
      <c r="F1257" s="197" t="s">
        <v>1819</v>
      </c>
      <c r="H1257" s="198">
        <v>10</v>
      </c>
      <c r="I1257" s="182"/>
      <c r="L1257" s="177"/>
      <c r="M1257" s="183"/>
      <c r="N1257" s="184"/>
      <c r="O1257" s="184"/>
      <c r="P1257" s="184"/>
      <c r="Q1257" s="184"/>
      <c r="R1257" s="184"/>
      <c r="S1257" s="184"/>
      <c r="T1257" s="185"/>
      <c r="AT1257" s="179" t="s">
        <v>299</v>
      </c>
      <c r="AU1257" s="179" t="s">
        <v>79</v>
      </c>
      <c r="AV1257" s="11" t="s">
        <v>79</v>
      </c>
      <c r="AW1257" s="11" t="s">
        <v>36</v>
      </c>
      <c r="AX1257" s="11" t="s">
        <v>9</v>
      </c>
      <c r="AY1257" s="179" t="s">
        <v>291</v>
      </c>
    </row>
    <row r="1258" spans="2:65" s="1" customFormat="1" ht="22.5" customHeight="1">
      <c r="B1258" s="164"/>
      <c r="C1258" s="165" t="s">
        <v>1820</v>
      </c>
      <c r="D1258" s="165" t="s">
        <v>293</v>
      </c>
      <c r="E1258" s="166" t="s">
        <v>1821</v>
      </c>
      <c r="F1258" s="167" t="s">
        <v>1822</v>
      </c>
      <c r="G1258" s="168" t="s">
        <v>367</v>
      </c>
      <c r="H1258" s="169">
        <v>2</v>
      </c>
      <c r="I1258" s="170"/>
      <c r="J1258" s="171">
        <f>ROUND(I1258*H1258,0)</f>
        <v>0</v>
      </c>
      <c r="K1258" s="167" t="s">
        <v>297</v>
      </c>
      <c r="L1258" s="34"/>
      <c r="M1258" s="172" t="s">
        <v>3</v>
      </c>
      <c r="N1258" s="173" t="s">
        <v>43</v>
      </c>
      <c r="O1258" s="35"/>
      <c r="P1258" s="174">
        <f>O1258*H1258</f>
        <v>0</v>
      </c>
      <c r="Q1258" s="174">
        <v>0</v>
      </c>
      <c r="R1258" s="174">
        <f>Q1258*H1258</f>
        <v>0</v>
      </c>
      <c r="S1258" s="174">
        <v>0</v>
      </c>
      <c r="T1258" s="175">
        <f>S1258*H1258</f>
        <v>0</v>
      </c>
      <c r="AR1258" s="17" t="s">
        <v>369</v>
      </c>
      <c r="AT1258" s="17" t="s">
        <v>293</v>
      </c>
      <c r="AU1258" s="17" t="s">
        <v>79</v>
      </c>
      <c r="AY1258" s="17" t="s">
        <v>291</v>
      </c>
      <c r="BE1258" s="176">
        <f>IF(N1258="základní",J1258,0)</f>
        <v>0</v>
      </c>
      <c r="BF1258" s="176">
        <f>IF(N1258="snížená",J1258,0)</f>
        <v>0</v>
      </c>
      <c r="BG1258" s="176">
        <f>IF(N1258="zákl. přenesená",J1258,0)</f>
        <v>0</v>
      </c>
      <c r="BH1258" s="176">
        <f>IF(N1258="sníž. přenesená",J1258,0)</f>
        <v>0</v>
      </c>
      <c r="BI1258" s="176">
        <f>IF(N1258="nulová",J1258,0)</f>
        <v>0</v>
      </c>
      <c r="BJ1258" s="17" t="s">
        <v>9</v>
      </c>
      <c r="BK1258" s="176">
        <f>ROUND(I1258*H1258,0)</f>
        <v>0</v>
      </c>
      <c r="BL1258" s="17" t="s">
        <v>369</v>
      </c>
      <c r="BM1258" s="17" t="s">
        <v>1823</v>
      </c>
    </row>
    <row r="1259" spans="2:51" s="11" customFormat="1" ht="13.5">
      <c r="B1259" s="177"/>
      <c r="D1259" s="178" t="s">
        <v>299</v>
      </c>
      <c r="E1259" s="179" t="s">
        <v>3</v>
      </c>
      <c r="F1259" s="180" t="s">
        <v>9</v>
      </c>
      <c r="H1259" s="181">
        <v>1</v>
      </c>
      <c r="I1259" s="182"/>
      <c r="L1259" s="177"/>
      <c r="M1259" s="183"/>
      <c r="N1259" s="184"/>
      <c r="O1259" s="184"/>
      <c r="P1259" s="184"/>
      <c r="Q1259" s="184"/>
      <c r="R1259" s="184"/>
      <c r="S1259" s="184"/>
      <c r="T1259" s="185"/>
      <c r="AT1259" s="179" t="s">
        <v>299</v>
      </c>
      <c r="AU1259" s="179" t="s">
        <v>79</v>
      </c>
      <c r="AV1259" s="11" t="s">
        <v>79</v>
      </c>
      <c r="AW1259" s="11" t="s">
        <v>36</v>
      </c>
      <c r="AX1259" s="11" t="s">
        <v>72</v>
      </c>
      <c r="AY1259" s="179" t="s">
        <v>291</v>
      </c>
    </row>
    <row r="1260" spans="2:51" s="11" customFormat="1" ht="13.5">
      <c r="B1260" s="177"/>
      <c r="D1260" s="178" t="s">
        <v>299</v>
      </c>
      <c r="E1260" s="179" t="s">
        <v>3</v>
      </c>
      <c r="F1260" s="180" t="s">
        <v>9</v>
      </c>
      <c r="H1260" s="181">
        <v>1</v>
      </c>
      <c r="I1260" s="182"/>
      <c r="L1260" s="177"/>
      <c r="M1260" s="183"/>
      <c r="N1260" s="184"/>
      <c r="O1260" s="184"/>
      <c r="P1260" s="184"/>
      <c r="Q1260" s="184"/>
      <c r="R1260" s="184"/>
      <c r="S1260" s="184"/>
      <c r="T1260" s="185"/>
      <c r="AT1260" s="179" t="s">
        <v>299</v>
      </c>
      <c r="AU1260" s="179" t="s">
        <v>79</v>
      </c>
      <c r="AV1260" s="11" t="s">
        <v>79</v>
      </c>
      <c r="AW1260" s="11" t="s">
        <v>36</v>
      </c>
      <c r="AX1260" s="11" t="s">
        <v>72</v>
      </c>
      <c r="AY1260" s="179" t="s">
        <v>291</v>
      </c>
    </row>
    <row r="1261" spans="2:51" s="12" customFormat="1" ht="13.5">
      <c r="B1261" s="186"/>
      <c r="D1261" s="187" t="s">
        <v>299</v>
      </c>
      <c r="E1261" s="188" t="s">
        <v>3</v>
      </c>
      <c r="F1261" s="189" t="s">
        <v>301</v>
      </c>
      <c r="H1261" s="190">
        <v>2</v>
      </c>
      <c r="I1261" s="191"/>
      <c r="L1261" s="186"/>
      <c r="M1261" s="192"/>
      <c r="N1261" s="193"/>
      <c r="O1261" s="193"/>
      <c r="P1261" s="193"/>
      <c r="Q1261" s="193"/>
      <c r="R1261" s="193"/>
      <c r="S1261" s="193"/>
      <c r="T1261" s="194"/>
      <c r="AT1261" s="195" t="s">
        <v>299</v>
      </c>
      <c r="AU1261" s="195" t="s">
        <v>79</v>
      </c>
      <c r="AV1261" s="12" t="s">
        <v>82</v>
      </c>
      <c r="AW1261" s="12" t="s">
        <v>36</v>
      </c>
      <c r="AX1261" s="12" t="s">
        <v>9</v>
      </c>
      <c r="AY1261" s="195" t="s">
        <v>291</v>
      </c>
    </row>
    <row r="1262" spans="2:65" s="1" customFormat="1" ht="22.5" customHeight="1">
      <c r="B1262" s="164"/>
      <c r="C1262" s="210" t="s">
        <v>1824</v>
      </c>
      <c r="D1262" s="210" t="s">
        <v>379</v>
      </c>
      <c r="E1262" s="211" t="s">
        <v>1825</v>
      </c>
      <c r="F1262" s="212" t="s">
        <v>1826</v>
      </c>
      <c r="G1262" s="213" t="s">
        <v>338</v>
      </c>
      <c r="H1262" s="214">
        <v>42.4</v>
      </c>
      <c r="I1262" s="215"/>
      <c r="J1262" s="216">
        <f>ROUND(I1262*H1262,0)</f>
        <v>0</v>
      </c>
      <c r="K1262" s="212" t="s">
        <v>3</v>
      </c>
      <c r="L1262" s="217"/>
      <c r="M1262" s="218" t="s">
        <v>3</v>
      </c>
      <c r="N1262" s="219" t="s">
        <v>43</v>
      </c>
      <c r="O1262" s="35"/>
      <c r="P1262" s="174">
        <f>O1262*H1262</f>
        <v>0</v>
      </c>
      <c r="Q1262" s="174">
        <v>0.005</v>
      </c>
      <c r="R1262" s="174">
        <f>Q1262*H1262</f>
        <v>0.212</v>
      </c>
      <c r="S1262" s="174">
        <v>0</v>
      </c>
      <c r="T1262" s="175">
        <f>S1262*H1262</f>
        <v>0</v>
      </c>
      <c r="AR1262" s="17" t="s">
        <v>467</v>
      </c>
      <c r="AT1262" s="17" t="s">
        <v>379</v>
      </c>
      <c r="AU1262" s="17" t="s">
        <v>79</v>
      </c>
      <c r="AY1262" s="17" t="s">
        <v>291</v>
      </c>
      <c r="BE1262" s="176">
        <f>IF(N1262="základní",J1262,0)</f>
        <v>0</v>
      </c>
      <c r="BF1262" s="176">
        <f>IF(N1262="snížená",J1262,0)</f>
        <v>0</v>
      </c>
      <c r="BG1262" s="176">
        <f>IF(N1262="zákl. přenesená",J1262,0)</f>
        <v>0</v>
      </c>
      <c r="BH1262" s="176">
        <f>IF(N1262="sníž. přenesená",J1262,0)</f>
        <v>0</v>
      </c>
      <c r="BI1262" s="176">
        <f>IF(N1262="nulová",J1262,0)</f>
        <v>0</v>
      </c>
      <c r="BJ1262" s="17" t="s">
        <v>9</v>
      </c>
      <c r="BK1262" s="176">
        <f>ROUND(I1262*H1262,0)</f>
        <v>0</v>
      </c>
      <c r="BL1262" s="17" t="s">
        <v>369</v>
      </c>
      <c r="BM1262" s="17" t="s">
        <v>1827</v>
      </c>
    </row>
    <row r="1263" spans="2:51" s="11" customFormat="1" ht="13.5">
      <c r="B1263" s="177"/>
      <c r="D1263" s="178" t="s">
        <v>299</v>
      </c>
      <c r="E1263" s="179" t="s">
        <v>3</v>
      </c>
      <c r="F1263" s="180" t="s">
        <v>1828</v>
      </c>
      <c r="H1263" s="181">
        <v>2</v>
      </c>
      <c r="I1263" s="182"/>
      <c r="L1263" s="177"/>
      <c r="M1263" s="183"/>
      <c r="N1263" s="184"/>
      <c r="O1263" s="184"/>
      <c r="P1263" s="184"/>
      <c r="Q1263" s="184"/>
      <c r="R1263" s="184"/>
      <c r="S1263" s="184"/>
      <c r="T1263" s="185"/>
      <c r="AT1263" s="179" t="s">
        <v>299</v>
      </c>
      <c r="AU1263" s="179" t="s">
        <v>79</v>
      </c>
      <c r="AV1263" s="11" t="s">
        <v>79</v>
      </c>
      <c r="AW1263" s="11" t="s">
        <v>36</v>
      </c>
      <c r="AX1263" s="11" t="s">
        <v>72</v>
      </c>
      <c r="AY1263" s="179" t="s">
        <v>291</v>
      </c>
    </row>
    <row r="1264" spans="2:51" s="11" customFormat="1" ht="13.5">
      <c r="B1264" s="177"/>
      <c r="D1264" s="178" t="s">
        <v>299</v>
      </c>
      <c r="E1264" s="179" t="s">
        <v>3</v>
      </c>
      <c r="F1264" s="180" t="s">
        <v>1829</v>
      </c>
      <c r="H1264" s="181">
        <v>0.8</v>
      </c>
      <c r="I1264" s="182"/>
      <c r="L1264" s="177"/>
      <c r="M1264" s="183"/>
      <c r="N1264" s="184"/>
      <c r="O1264" s="184"/>
      <c r="P1264" s="184"/>
      <c r="Q1264" s="184"/>
      <c r="R1264" s="184"/>
      <c r="S1264" s="184"/>
      <c r="T1264" s="185"/>
      <c r="AT1264" s="179" t="s">
        <v>299</v>
      </c>
      <c r="AU1264" s="179" t="s">
        <v>79</v>
      </c>
      <c r="AV1264" s="11" t="s">
        <v>79</v>
      </c>
      <c r="AW1264" s="11" t="s">
        <v>36</v>
      </c>
      <c r="AX1264" s="11" t="s">
        <v>72</v>
      </c>
      <c r="AY1264" s="179" t="s">
        <v>291</v>
      </c>
    </row>
    <row r="1265" spans="2:51" s="11" customFormat="1" ht="13.5">
      <c r="B1265" s="177"/>
      <c r="D1265" s="178" t="s">
        <v>299</v>
      </c>
      <c r="E1265" s="179" t="s">
        <v>3</v>
      </c>
      <c r="F1265" s="180" t="s">
        <v>1830</v>
      </c>
      <c r="H1265" s="181">
        <v>1</v>
      </c>
      <c r="I1265" s="182"/>
      <c r="L1265" s="177"/>
      <c r="M1265" s="183"/>
      <c r="N1265" s="184"/>
      <c r="O1265" s="184"/>
      <c r="P1265" s="184"/>
      <c r="Q1265" s="184"/>
      <c r="R1265" s="184"/>
      <c r="S1265" s="184"/>
      <c r="T1265" s="185"/>
      <c r="AT1265" s="179" t="s">
        <v>299</v>
      </c>
      <c r="AU1265" s="179" t="s">
        <v>79</v>
      </c>
      <c r="AV1265" s="11" t="s">
        <v>79</v>
      </c>
      <c r="AW1265" s="11" t="s">
        <v>36</v>
      </c>
      <c r="AX1265" s="11" t="s">
        <v>72</v>
      </c>
      <c r="AY1265" s="179" t="s">
        <v>291</v>
      </c>
    </row>
    <row r="1266" spans="2:51" s="11" customFormat="1" ht="13.5">
      <c r="B1266" s="177"/>
      <c r="D1266" s="178" t="s">
        <v>299</v>
      </c>
      <c r="E1266" s="179" t="s">
        <v>3</v>
      </c>
      <c r="F1266" s="180" t="s">
        <v>1831</v>
      </c>
      <c r="H1266" s="181">
        <v>4.56</v>
      </c>
      <c r="I1266" s="182"/>
      <c r="L1266" s="177"/>
      <c r="M1266" s="183"/>
      <c r="N1266" s="184"/>
      <c r="O1266" s="184"/>
      <c r="P1266" s="184"/>
      <c r="Q1266" s="184"/>
      <c r="R1266" s="184"/>
      <c r="S1266" s="184"/>
      <c r="T1266" s="185"/>
      <c r="AT1266" s="179" t="s">
        <v>299</v>
      </c>
      <c r="AU1266" s="179" t="s">
        <v>79</v>
      </c>
      <c r="AV1266" s="11" t="s">
        <v>79</v>
      </c>
      <c r="AW1266" s="11" t="s">
        <v>36</v>
      </c>
      <c r="AX1266" s="11" t="s">
        <v>72</v>
      </c>
      <c r="AY1266" s="179" t="s">
        <v>291</v>
      </c>
    </row>
    <row r="1267" spans="2:51" s="11" customFormat="1" ht="13.5">
      <c r="B1267" s="177"/>
      <c r="D1267" s="178" t="s">
        <v>299</v>
      </c>
      <c r="E1267" s="179" t="s">
        <v>3</v>
      </c>
      <c r="F1267" s="180" t="s">
        <v>1832</v>
      </c>
      <c r="H1267" s="181">
        <v>7.2</v>
      </c>
      <c r="I1267" s="182"/>
      <c r="L1267" s="177"/>
      <c r="M1267" s="183"/>
      <c r="N1267" s="184"/>
      <c r="O1267" s="184"/>
      <c r="P1267" s="184"/>
      <c r="Q1267" s="184"/>
      <c r="R1267" s="184"/>
      <c r="S1267" s="184"/>
      <c r="T1267" s="185"/>
      <c r="AT1267" s="179" t="s">
        <v>299</v>
      </c>
      <c r="AU1267" s="179" t="s">
        <v>79</v>
      </c>
      <c r="AV1267" s="11" t="s">
        <v>79</v>
      </c>
      <c r="AW1267" s="11" t="s">
        <v>36</v>
      </c>
      <c r="AX1267" s="11" t="s">
        <v>72</v>
      </c>
      <c r="AY1267" s="179" t="s">
        <v>291</v>
      </c>
    </row>
    <row r="1268" spans="2:51" s="11" customFormat="1" ht="13.5">
      <c r="B1268" s="177"/>
      <c r="D1268" s="178" t="s">
        <v>299</v>
      </c>
      <c r="E1268" s="179" t="s">
        <v>3</v>
      </c>
      <c r="F1268" s="180" t="s">
        <v>1833</v>
      </c>
      <c r="H1268" s="181">
        <v>20</v>
      </c>
      <c r="I1268" s="182"/>
      <c r="L1268" s="177"/>
      <c r="M1268" s="183"/>
      <c r="N1268" s="184"/>
      <c r="O1268" s="184"/>
      <c r="P1268" s="184"/>
      <c r="Q1268" s="184"/>
      <c r="R1268" s="184"/>
      <c r="S1268" s="184"/>
      <c r="T1268" s="185"/>
      <c r="AT1268" s="179" t="s">
        <v>299</v>
      </c>
      <c r="AU1268" s="179" t="s">
        <v>79</v>
      </c>
      <c r="AV1268" s="11" t="s">
        <v>79</v>
      </c>
      <c r="AW1268" s="11" t="s">
        <v>36</v>
      </c>
      <c r="AX1268" s="11" t="s">
        <v>72</v>
      </c>
      <c r="AY1268" s="179" t="s">
        <v>291</v>
      </c>
    </row>
    <row r="1269" spans="2:51" s="11" customFormat="1" ht="13.5">
      <c r="B1269" s="177"/>
      <c r="D1269" s="178" t="s">
        <v>299</v>
      </c>
      <c r="E1269" s="179" t="s">
        <v>3</v>
      </c>
      <c r="F1269" s="180" t="s">
        <v>1834</v>
      </c>
      <c r="H1269" s="181">
        <v>2.7</v>
      </c>
      <c r="I1269" s="182"/>
      <c r="L1269" s="177"/>
      <c r="M1269" s="183"/>
      <c r="N1269" s="184"/>
      <c r="O1269" s="184"/>
      <c r="P1269" s="184"/>
      <c r="Q1269" s="184"/>
      <c r="R1269" s="184"/>
      <c r="S1269" s="184"/>
      <c r="T1269" s="185"/>
      <c r="AT1269" s="179" t="s">
        <v>299</v>
      </c>
      <c r="AU1269" s="179" t="s">
        <v>79</v>
      </c>
      <c r="AV1269" s="11" t="s">
        <v>79</v>
      </c>
      <c r="AW1269" s="11" t="s">
        <v>36</v>
      </c>
      <c r="AX1269" s="11" t="s">
        <v>72</v>
      </c>
      <c r="AY1269" s="179" t="s">
        <v>291</v>
      </c>
    </row>
    <row r="1270" spans="2:51" s="11" customFormat="1" ht="13.5">
      <c r="B1270" s="177"/>
      <c r="D1270" s="178" t="s">
        <v>299</v>
      </c>
      <c r="E1270" s="179" t="s">
        <v>3</v>
      </c>
      <c r="F1270" s="180" t="s">
        <v>1835</v>
      </c>
      <c r="H1270" s="181">
        <v>4.14</v>
      </c>
      <c r="I1270" s="182"/>
      <c r="L1270" s="177"/>
      <c r="M1270" s="183"/>
      <c r="N1270" s="184"/>
      <c r="O1270" s="184"/>
      <c r="P1270" s="184"/>
      <c r="Q1270" s="184"/>
      <c r="R1270" s="184"/>
      <c r="S1270" s="184"/>
      <c r="T1270" s="185"/>
      <c r="AT1270" s="179" t="s">
        <v>299</v>
      </c>
      <c r="AU1270" s="179" t="s">
        <v>79</v>
      </c>
      <c r="AV1270" s="11" t="s">
        <v>79</v>
      </c>
      <c r="AW1270" s="11" t="s">
        <v>36</v>
      </c>
      <c r="AX1270" s="11" t="s">
        <v>72</v>
      </c>
      <c r="AY1270" s="179" t="s">
        <v>291</v>
      </c>
    </row>
    <row r="1271" spans="2:51" s="12" customFormat="1" ht="13.5">
      <c r="B1271" s="186"/>
      <c r="D1271" s="187" t="s">
        <v>299</v>
      </c>
      <c r="E1271" s="188" t="s">
        <v>3</v>
      </c>
      <c r="F1271" s="189" t="s">
        <v>301</v>
      </c>
      <c r="H1271" s="190">
        <v>42.4</v>
      </c>
      <c r="I1271" s="191"/>
      <c r="L1271" s="186"/>
      <c r="M1271" s="192"/>
      <c r="N1271" s="193"/>
      <c r="O1271" s="193"/>
      <c r="P1271" s="193"/>
      <c r="Q1271" s="193"/>
      <c r="R1271" s="193"/>
      <c r="S1271" s="193"/>
      <c r="T1271" s="194"/>
      <c r="AT1271" s="195" t="s">
        <v>299</v>
      </c>
      <c r="AU1271" s="195" t="s">
        <v>79</v>
      </c>
      <c r="AV1271" s="12" t="s">
        <v>82</v>
      </c>
      <c r="AW1271" s="12" t="s">
        <v>36</v>
      </c>
      <c r="AX1271" s="12" t="s">
        <v>9</v>
      </c>
      <c r="AY1271" s="195" t="s">
        <v>291</v>
      </c>
    </row>
    <row r="1272" spans="2:65" s="1" customFormat="1" ht="22.5" customHeight="1">
      <c r="B1272" s="164"/>
      <c r="C1272" s="210" t="s">
        <v>1836</v>
      </c>
      <c r="D1272" s="210" t="s">
        <v>379</v>
      </c>
      <c r="E1272" s="211" t="s">
        <v>1837</v>
      </c>
      <c r="F1272" s="212" t="s">
        <v>1838</v>
      </c>
      <c r="G1272" s="213" t="s">
        <v>367</v>
      </c>
      <c r="H1272" s="214">
        <v>2</v>
      </c>
      <c r="I1272" s="215"/>
      <c r="J1272" s="216">
        <f>ROUND(I1272*H1272,0)</f>
        <v>0</v>
      </c>
      <c r="K1272" s="212" t="s">
        <v>3</v>
      </c>
      <c r="L1272" s="217"/>
      <c r="M1272" s="218" t="s">
        <v>3</v>
      </c>
      <c r="N1272" s="219" t="s">
        <v>43</v>
      </c>
      <c r="O1272" s="35"/>
      <c r="P1272" s="174">
        <f>O1272*H1272</f>
        <v>0</v>
      </c>
      <c r="Q1272" s="174">
        <v>0</v>
      </c>
      <c r="R1272" s="174">
        <f>Q1272*H1272</f>
        <v>0</v>
      </c>
      <c r="S1272" s="174">
        <v>0</v>
      </c>
      <c r="T1272" s="175">
        <f>S1272*H1272</f>
        <v>0</v>
      </c>
      <c r="AR1272" s="17" t="s">
        <v>467</v>
      </c>
      <c r="AT1272" s="17" t="s">
        <v>379</v>
      </c>
      <c r="AU1272" s="17" t="s">
        <v>79</v>
      </c>
      <c r="AY1272" s="17" t="s">
        <v>291</v>
      </c>
      <c r="BE1272" s="176">
        <f>IF(N1272="základní",J1272,0)</f>
        <v>0</v>
      </c>
      <c r="BF1272" s="176">
        <f>IF(N1272="snížená",J1272,0)</f>
        <v>0</v>
      </c>
      <c r="BG1272" s="176">
        <f>IF(N1272="zákl. přenesená",J1272,0)</f>
        <v>0</v>
      </c>
      <c r="BH1272" s="176">
        <f>IF(N1272="sníž. přenesená",J1272,0)</f>
        <v>0</v>
      </c>
      <c r="BI1272" s="176">
        <f>IF(N1272="nulová",J1272,0)</f>
        <v>0</v>
      </c>
      <c r="BJ1272" s="17" t="s">
        <v>9</v>
      </c>
      <c r="BK1272" s="176">
        <f>ROUND(I1272*H1272,0)</f>
        <v>0</v>
      </c>
      <c r="BL1272" s="17" t="s">
        <v>369</v>
      </c>
      <c r="BM1272" s="17" t="s">
        <v>1839</v>
      </c>
    </row>
    <row r="1273" spans="2:51" s="11" customFormat="1" ht="13.5">
      <c r="B1273" s="177"/>
      <c r="D1273" s="178" t="s">
        <v>299</v>
      </c>
      <c r="E1273" s="179" t="s">
        <v>3</v>
      </c>
      <c r="F1273" s="180" t="s">
        <v>1840</v>
      </c>
      <c r="H1273" s="181">
        <v>1</v>
      </c>
      <c r="I1273" s="182"/>
      <c r="L1273" s="177"/>
      <c r="M1273" s="183"/>
      <c r="N1273" s="184"/>
      <c r="O1273" s="184"/>
      <c r="P1273" s="184"/>
      <c r="Q1273" s="184"/>
      <c r="R1273" s="184"/>
      <c r="S1273" s="184"/>
      <c r="T1273" s="185"/>
      <c r="AT1273" s="179" t="s">
        <v>299</v>
      </c>
      <c r="AU1273" s="179" t="s">
        <v>79</v>
      </c>
      <c r="AV1273" s="11" t="s">
        <v>79</v>
      </c>
      <c r="AW1273" s="11" t="s">
        <v>36</v>
      </c>
      <c r="AX1273" s="11" t="s">
        <v>72</v>
      </c>
      <c r="AY1273" s="179" t="s">
        <v>291</v>
      </c>
    </row>
    <row r="1274" spans="2:51" s="11" customFormat="1" ht="13.5">
      <c r="B1274" s="177"/>
      <c r="D1274" s="178" t="s">
        <v>299</v>
      </c>
      <c r="E1274" s="179" t="s">
        <v>3</v>
      </c>
      <c r="F1274" s="180" t="s">
        <v>1841</v>
      </c>
      <c r="H1274" s="181">
        <v>1</v>
      </c>
      <c r="I1274" s="182"/>
      <c r="L1274" s="177"/>
      <c r="M1274" s="183"/>
      <c r="N1274" s="184"/>
      <c r="O1274" s="184"/>
      <c r="P1274" s="184"/>
      <c r="Q1274" s="184"/>
      <c r="R1274" s="184"/>
      <c r="S1274" s="184"/>
      <c r="T1274" s="185"/>
      <c r="AT1274" s="179" t="s">
        <v>299</v>
      </c>
      <c r="AU1274" s="179" t="s">
        <v>79</v>
      </c>
      <c r="AV1274" s="11" t="s">
        <v>79</v>
      </c>
      <c r="AW1274" s="11" t="s">
        <v>36</v>
      </c>
      <c r="AX1274" s="11" t="s">
        <v>72</v>
      </c>
      <c r="AY1274" s="179" t="s">
        <v>291</v>
      </c>
    </row>
    <row r="1275" spans="2:51" s="12" customFormat="1" ht="13.5">
      <c r="B1275" s="186"/>
      <c r="D1275" s="187" t="s">
        <v>299</v>
      </c>
      <c r="E1275" s="188" t="s">
        <v>3</v>
      </c>
      <c r="F1275" s="189" t="s">
        <v>301</v>
      </c>
      <c r="H1275" s="190">
        <v>2</v>
      </c>
      <c r="I1275" s="191"/>
      <c r="L1275" s="186"/>
      <c r="M1275" s="192"/>
      <c r="N1275" s="193"/>
      <c r="O1275" s="193"/>
      <c r="P1275" s="193"/>
      <c r="Q1275" s="193"/>
      <c r="R1275" s="193"/>
      <c r="S1275" s="193"/>
      <c r="T1275" s="194"/>
      <c r="AT1275" s="195" t="s">
        <v>299</v>
      </c>
      <c r="AU1275" s="195" t="s">
        <v>79</v>
      </c>
      <c r="AV1275" s="12" t="s">
        <v>82</v>
      </c>
      <c r="AW1275" s="12" t="s">
        <v>36</v>
      </c>
      <c r="AX1275" s="12" t="s">
        <v>9</v>
      </c>
      <c r="AY1275" s="195" t="s">
        <v>291</v>
      </c>
    </row>
    <row r="1276" spans="2:65" s="1" customFormat="1" ht="22.5" customHeight="1">
      <c r="B1276" s="164"/>
      <c r="C1276" s="165" t="s">
        <v>1842</v>
      </c>
      <c r="D1276" s="165" t="s">
        <v>293</v>
      </c>
      <c r="E1276" s="166" t="s">
        <v>1843</v>
      </c>
      <c r="F1276" s="167" t="s">
        <v>1844</v>
      </c>
      <c r="G1276" s="168" t="s">
        <v>822</v>
      </c>
      <c r="H1276" s="169">
        <v>6.362</v>
      </c>
      <c r="I1276" s="170"/>
      <c r="J1276" s="171">
        <f>ROUND(I1276*H1276,0)</f>
        <v>0</v>
      </c>
      <c r="K1276" s="167" t="s">
        <v>297</v>
      </c>
      <c r="L1276" s="34"/>
      <c r="M1276" s="172" t="s">
        <v>3</v>
      </c>
      <c r="N1276" s="173" t="s">
        <v>43</v>
      </c>
      <c r="O1276" s="35"/>
      <c r="P1276" s="174">
        <f>O1276*H1276</f>
        <v>0</v>
      </c>
      <c r="Q1276" s="174">
        <v>0</v>
      </c>
      <c r="R1276" s="174">
        <f>Q1276*H1276</f>
        <v>0</v>
      </c>
      <c r="S1276" s="174">
        <v>0</v>
      </c>
      <c r="T1276" s="175">
        <f>S1276*H1276</f>
        <v>0</v>
      </c>
      <c r="AR1276" s="17" t="s">
        <v>369</v>
      </c>
      <c r="AT1276" s="17" t="s">
        <v>293</v>
      </c>
      <c r="AU1276" s="17" t="s">
        <v>79</v>
      </c>
      <c r="AY1276" s="17" t="s">
        <v>291</v>
      </c>
      <c r="BE1276" s="176">
        <f>IF(N1276="základní",J1276,0)</f>
        <v>0</v>
      </c>
      <c r="BF1276" s="176">
        <f>IF(N1276="snížená",J1276,0)</f>
        <v>0</v>
      </c>
      <c r="BG1276" s="176">
        <f>IF(N1276="zákl. přenesená",J1276,0)</f>
        <v>0</v>
      </c>
      <c r="BH1276" s="176">
        <f>IF(N1276="sníž. přenesená",J1276,0)</f>
        <v>0</v>
      </c>
      <c r="BI1276" s="176">
        <f>IF(N1276="nulová",J1276,0)</f>
        <v>0</v>
      </c>
      <c r="BJ1276" s="17" t="s">
        <v>9</v>
      </c>
      <c r="BK1276" s="176">
        <f>ROUND(I1276*H1276,0)</f>
        <v>0</v>
      </c>
      <c r="BL1276" s="17" t="s">
        <v>369</v>
      </c>
      <c r="BM1276" s="17" t="s">
        <v>1845</v>
      </c>
    </row>
    <row r="1277" spans="2:63" s="10" customFormat="1" ht="29.85" customHeight="1">
      <c r="B1277" s="150"/>
      <c r="D1277" s="161" t="s">
        <v>71</v>
      </c>
      <c r="E1277" s="162" t="s">
        <v>1846</v>
      </c>
      <c r="F1277" s="162" t="s">
        <v>1847</v>
      </c>
      <c r="I1277" s="153"/>
      <c r="J1277" s="163">
        <f>BK1277</f>
        <v>0</v>
      </c>
      <c r="L1277" s="150"/>
      <c r="M1277" s="155"/>
      <c r="N1277" s="156"/>
      <c r="O1277" s="156"/>
      <c r="P1277" s="157">
        <f>SUM(P1278:P1281)</f>
        <v>0</v>
      </c>
      <c r="Q1277" s="156"/>
      <c r="R1277" s="157">
        <f>SUM(R1278:R1281)</f>
        <v>0.0018047999999999999</v>
      </c>
      <c r="S1277" s="156"/>
      <c r="T1277" s="158">
        <f>SUM(T1278:T1281)</f>
        <v>0.0816</v>
      </c>
      <c r="AR1277" s="151" t="s">
        <v>79</v>
      </c>
      <c r="AT1277" s="159" t="s">
        <v>71</v>
      </c>
      <c r="AU1277" s="159" t="s">
        <v>9</v>
      </c>
      <c r="AY1277" s="151" t="s">
        <v>291</v>
      </c>
      <c r="BK1277" s="160">
        <f>SUM(BK1278:BK1281)</f>
        <v>0</v>
      </c>
    </row>
    <row r="1278" spans="2:65" s="1" customFormat="1" ht="22.5" customHeight="1">
      <c r="B1278" s="164"/>
      <c r="C1278" s="165" t="s">
        <v>1848</v>
      </c>
      <c r="D1278" s="165" t="s">
        <v>293</v>
      </c>
      <c r="E1278" s="166" t="s">
        <v>1849</v>
      </c>
      <c r="F1278" s="167" t="s">
        <v>1850</v>
      </c>
      <c r="G1278" s="168" t="s">
        <v>412</v>
      </c>
      <c r="H1278" s="169">
        <v>4.8</v>
      </c>
      <c r="I1278" s="170"/>
      <c r="J1278" s="171">
        <f>ROUND(I1278*H1278,0)</f>
        <v>0</v>
      </c>
      <c r="K1278" s="167" t="s">
        <v>3</v>
      </c>
      <c r="L1278" s="34"/>
      <c r="M1278" s="172" t="s">
        <v>3</v>
      </c>
      <c r="N1278" s="173" t="s">
        <v>43</v>
      </c>
      <c r="O1278" s="35"/>
      <c r="P1278" s="174">
        <f>O1278*H1278</f>
        <v>0</v>
      </c>
      <c r="Q1278" s="174">
        <v>0</v>
      </c>
      <c r="R1278" s="174">
        <f>Q1278*H1278</f>
        <v>0</v>
      </c>
      <c r="S1278" s="174">
        <v>0.017</v>
      </c>
      <c r="T1278" s="175">
        <f>S1278*H1278</f>
        <v>0.0816</v>
      </c>
      <c r="AR1278" s="17" t="s">
        <v>369</v>
      </c>
      <c r="AT1278" s="17" t="s">
        <v>293</v>
      </c>
      <c r="AU1278" s="17" t="s">
        <v>79</v>
      </c>
      <c r="AY1278" s="17" t="s">
        <v>291</v>
      </c>
      <c r="BE1278" s="176">
        <f>IF(N1278="základní",J1278,0)</f>
        <v>0</v>
      </c>
      <c r="BF1278" s="176">
        <f>IF(N1278="snížená",J1278,0)</f>
        <v>0</v>
      </c>
      <c r="BG1278" s="176">
        <f>IF(N1278="zákl. přenesená",J1278,0)</f>
        <v>0</v>
      </c>
      <c r="BH1278" s="176">
        <f>IF(N1278="sníž. přenesená",J1278,0)</f>
        <v>0</v>
      </c>
      <c r="BI1278" s="176">
        <f>IF(N1278="nulová",J1278,0)</f>
        <v>0</v>
      </c>
      <c r="BJ1278" s="17" t="s">
        <v>9</v>
      </c>
      <c r="BK1278" s="176">
        <f>ROUND(I1278*H1278,0)</f>
        <v>0</v>
      </c>
      <c r="BL1278" s="17" t="s">
        <v>369</v>
      </c>
      <c r="BM1278" s="17" t="s">
        <v>1851</v>
      </c>
    </row>
    <row r="1279" spans="2:51" s="11" customFormat="1" ht="13.5">
      <c r="B1279" s="177"/>
      <c r="D1279" s="187" t="s">
        <v>299</v>
      </c>
      <c r="E1279" s="196" t="s">
        <v>3</v>
      </c>
      <c r="F1279" s="197" t="s">
        <v>1852</v>
      </c>
      <c r="H1279" s="198">
        <v>4.8</v>
      </c>
      <c r="I1279" s="182"/>
      <c r="L1279" s="177"/>
      <c r="M1279" s="183"/>
      <c r="N1279" s="184"/>
      <c r="O1279" s="184"/>
      <c r="P1279" s="184"/>
      <c r="Q1279" s="184"/>
      <c r="R1279" s="184"/>
      <c r="S1279" s="184"/>
      <c r="T1279" s="185"/>
      <c r="AT1279" s="179" t="s">
        <v>299</v>
      </c>
      <c r="AU1279" s="179" t="s">
        <v>79</v>
      </c>
      <c r="AV1279" s="11" t="s">
        <v>79</v>
      </c>
      <c r="AW1279" s="11" t="s">
        <v>36</v>
      </c>
      <c r="AX1279" s="11" t="s">
        <v>9</v>
      </c>
      <c r="AY1279" s="179" t="s">
        <v>291</v>
      </c>
    </row>
    <row r="1280" spans="2:65" s="1" customFormat="1" ht="22.5" customHeight="1">
      <c r="B1280" s="164"/>
      <c r="C1280" s="165" t="s">
        <v>1853</v>
      </c>
      <c r="D1280" s="165" t="s">
        <v>293</v>
      </c>
      <c r="E1280" s="166" t="s">
        <v>1854</v>
      </c>
      <c r="F1280" s="167" t="s">
        <v>1855</v>
      </c>
      <c r="G1280" s="168" t="s">
        <v>412</v>
      </c>
      <c r="H1280" s="169">
        <v>4.8</v>
      </c>
      <c r="I1280" s="170"/>
      <c r="J1280" s="171">
        <f>ROUND(I1280*H1280,0)</f>
        <v>0</v>
      </c>
      <c r="K1280" s="167" t="s">
        <v>297</v>
      </c>
      <c r="L1280" s="34"/>
      <c r="M1280" s="172" t="s">
        <v>3</v>
      </c>
      <c r="N1280" s="173" t="s">
        <v>43</v>
      </c>
      <c r="O1280" s="35"/>
      <c r="P1280" s="174">
        <f>O1280*H1280</f>
        <v>0</v>
      </c>
      <c r="Q1280" s="174">
        <v>0.000376</v>
      </c>
      <c r="R1280" s="174">
        <f>Q1280*H1280</f>
        <v>0.0018047999999999999</v>
      </c>
      <c r="S1280" s="174">
        <v>0</v>
      </c>
      <c r="T1280" s="175">
        <f>S1280*H1280</f>
        <v>0</v>
      </c>
      <c r="AR1280" s="17" t="s">
        <v>369</v>
      </c>
      <c r="AT1280" s="17" t="s">
        <v>293</v>
      </c>
      <c r="AU1280" s="17" t="s">
        <v>79</v>
      </c>
      <c r="AY1280" s="17" t="s">
        <v>291</v>
      </c>
      <c r="BE1280" s="176">
        <f>IF(N1280="základní",J1280,0)</f>
        <v>0</v>
      </c>
      <c r="BF1280" s="176">
        <f>IF(N1280="snížená",J1280,0)</f>
        <v>0</v>
      </c>
      <c r="BG1280" s="176">
        <f>IF(N1280="zákl. přenesená",J1280,0)</f>
        <v>0</v>
      </c>
      <c r="BH1280" s="176">
        <f>IF(N1280="sníž. přenesená",J1280,0)</f>
        <v>0</v>
      </c>
      <c r="BI1280" s="176">
        <f>IF(N1280="nulová",J1280,0)</f>
        <v>0</v>
      </c>
      <c r="BJ1280" s="17" t="s">
        <v>9</v>
      </c>
      <c r="BK1280" s="176">
        <f>ROUND(I1280*H1280,0)</f>
        <v>0</v>
      </c>
      <c r="BL1280" s="17" t="s">
        <v>369</v>
      </c>
      <c r="BM1280" s="17" t="s">
        <v>1856</v>
      </c>
    </row>
    <row r="1281" spans="2:51" s="11" customFormat="1" ht="13.5">
      <c r="B1281" s="177"/>
      <c r="D1281" s="178" t="s">
        <v>299</v>
      </c>
      <c r="E1281" s="179" t="s">
        <v>3</v>
      </c>
      <c r="F1281" s="180" t="s">
        <v>1852</v>
      </c>
      <c r="H1281" s="181">
        <v>4.8</v>
      </c>
      <c r="I1281" s="182"/>
      <c r="L1281" s="177"/>
      <c r="M1281" s="183"/>
      <c r="N1281" s="184"/>
      <c r="O1281" s="184"/>
      <c r="P1281" s="184"/>
      <c r="Q1281" s="184"/>
      <c r="R1281" s="184"/>
      <c r="S1281" s="184"/>
      <c r="T1281" s="185"/>
      <c r="AT1281" s="179" t="s">
        <v>299</v>
      </c>
      <c r="AU1281" s="179" t="s">
        <v>79</v>
      </c>
      <c r="AV1281" s="11" t="s">
        <v>79</v>
      </c>
      <c r="AW1281" s="11" t="s">
        <v>36</v>
      </c>
      <c r="AX1281" s="11" t="s">
        <v>9</v>
      </c>
      <c r="AY1281" s="179" t="s">
        <v>291</v>
      </c>
    </row>
    <row r="1282" spans="2:63" s="10" customFormat="1" ht="29.85" customHeight="1">
      <c r="B1282" s="150"/>
      <c r="D1282" s="161" t="s">
        <v>71</v>
      </c>
      <c r="E1282" s="162" t="s">
        <v>1857</v>
      </c>
      <c r="F1282" s="162" t="s">
        <v>1858</v>
      </c>
      <c r="I1282" s="153"/>
      <c r="J1282" s="163">
        <f>BK1282</f>
        <v>0</v>
      </c>
      <c r="L1282" s="150"/>
      <c r="M1282" s="155"/>
      <c r="N1282" s="156"/>
      <c r="O1282" s="156"/>
      <c r="P1282" s="157">
        <f>SUM(P1283:P1319)</f>
        <v>0</v>
      </c>
      <c r="Q1282" s="156"/>
      <c r="R1282" s="157">
        <f>SUM(R1283:R1319)</f>
        <v>7.972065400000001</v>
      </c>
      <c r="S1282" s="156"/>
      <c r="T1282" s="158">
        <f>SUM(T1283:T1319)</f>
        <v>0</v>
      </c>
      <c r="AR1282" s="151" t="s">
        <v>79</v>
      </c>
      <c r="AT1282" s="159" t="s">
        <v>71</v>
      </c>
      <c r="AU1282" s="159" t="s">
        <v>9</v>
      </c>
      <c r="AY1282" s="151" t="s">
        <v>291</v>
      </c>
      <c r="BK1282" s="160">
        <f>SUM(BK1283:BK1319)</f>
        <v>0</v>
      </c>
    </row>
    <row r="1283" spans="2:65" s="1" customFormat="1" ht="31.5" customHeight="1">
      <c r="B1283" s="164"/>
      <c r="C1283" s="165" t="s">
        <v>1859</v>
      </c>
      <c r="D1283" s="165" t="s">
        <v>293</v>
      </c>
      <c r="E1283" s="166" t="s">
        <v>1860</v>
      </c>
      <c r="F1283" s="167" t="s">
        <v>1861</v>
      </c>
      <c r="G1283" s="168" t="s">
        <v>338</v>
      </c>
      <c r="H1283" s="169">
        <v>73.4</v>
      </c>
      <c r="I1283" s="170"/>
      <c r="J1283" s="171">
        <f>ROUND(I1283*H1283,0)</f>
        <v>0</v>
      </c>
      <c r="K1283" s="167" t="s">
        <v>297</v>
      </c>
      <c r="L1283" s="34"/>
      <c r="M1283" s="172" t="s">
        <v>3</v>
      </c>
      <c r="N1283" s="173" t="s">
        <v>43</v>
      </c>
      <c r="O1283" s="35"/>
      <c r="P1283" s="174">
        <f>O1283*H1283</f>
        <v>0</v>
      </c>
      <c r="Q1283" s="174">
        <v>0.00147</v>
      </c>
      <c r="R1283" s="174">
        <f>Q1283*H1283</f>
        <v>0.10789800000000001</v>
      </c>
      <c r="S1283" s="174">
        <v>0</v>
      </c>
      <c r="T1283" s="175">
        <f>S1283*H1283</f>
        <v>0</v>
      </c>
      <c r="AR1283" s="17" t="s">
        <v>369</v>
      </c>
      <c r="AT1283" s="17" t="s">
        <v>293</v>
      </c>
      <c r="AU1283" s="17" t="s">
        <v>79</v>
      </c>
      <c r="AY1283" s="17" t="s">
        <v>291</v>
      </c>
      <c r="BE1283" s="176">
        <f>IF(N1283="základní",J1283,0)</f>
        <v>0</v>
      </c>
      <c r="BF1283" s="176">
        <f>IF(N1283="snížená",J1283,0)</f>
        <v>0</v>
      </c>
      <c r="BG1283" s="176">
        <f>IF(N1283="zákl. přenesená",J1283,0)</f>
        <v>0</v>
      </c>
      <c r="BH1283" s="176">
        <f>IF(N1283="sníž. přenesená",J1283,0)</f>
        <v>0</v>
      </c>
      <c r="BI1283" s="176">
        <f>IF(N1283="nulová",J1283,0)</f>
        <v>0</v>
      </c>
      <c r="BJ1283" s="17" t="s">
        <v>9</v>
      </c>
      <c r="BK1283" s="176">
        <f>ROUND(I1283*H1283,0)</f>
        <v>0</v>
      </c>
      <c r="BL1283" s="17" t="s">
        <v>369</v>
      </c>
      <c r="BM1283" s="17" t="s">
        <v>1862</v>
      </c>
    </row>
    <row r="1284" spans="2:51" s="11" customFormat="1" ht="13.5">
      <c r="B1284" s="177"/>
      <c r="D1284" s="178" t="s">
        <v>299</v>
      </c>
      <c r="E1284" s="179" t="s">
        <v>3</v>
      </c>
      <c r="F1284" s="180" t="s">
        <v>1863</v>
      </c>
      <c r="H1284" s="181">
        <v>18.4</v>
      </c>
      <c r="I1284" s="182"/>
      <c r="L1284" s="177"/>
      <c r="M1284" s="183"/>
      <c r="N1284" s="184"/>
      <c r="O1284" s="184"/>
      <c r="P1284" s="184"/>
      <c r="Q1284" s="184"/>
      <c r="R1284" s="184"/>
      <c r="S1284" s="184"/>
      <c r="T1284" s="185"/>
      <c r="AT1284" s="179" t="s">
        <v>299</v>
      </c>
      <c r="AU1284" s="179" t="s">
        <v>79</v>
      </c>
      <c r="AV1284" s="11" t="s">
        <v>79</v>
      </c>
      <c r="AW1284" s="11" t="s">
        <v>36</v>
      </c>
      <c r="AX1284" s="11" t="s">
        <v>72</v>
      </c>
      <c r="AY1284" s="179" t="s">
        <v>291</v>
      </c>
    </row>
    <row r="1285" spans="2:51" s="11" customFormat="1" ht="13.5">
      <c r="B1285" s="177"/>
      <c r="D1285" s="178" t="s">
        <v>299</v>
      </c>
      <c r="E1285" s="179" t="s">
        <v>3</v>
      </c>
      <c r="F1285" s="180" t="s">
        <v>1864</v>
      </c>
      <c r="H1285" s="181">
        <v>27.5</v>
      </c>
      <c r="I1285" s="182"/>
      <c r="L1285" s="177"/>
      <c r="M1285" s="183"/>
      <c r="N1285" s="184"/>
      <c r="O1285" s="184"/>
      <c r="P1285" s="184"/>
      <c r="Q1285" s="184"/>
      <c r="R1285" s="184"/>
      <c r="S1285" s="184"/>
      <c r="T1285" s="185"/>
      <c r="AT1285" s="179" t="s">
        <v>299</v>
      </c>
      <c r="AU1285" s="179" t="s">
        <v>79</v>
      </c>
      <c r="AV1285" s="11" t="s">
        <v>79</v>
      </c>
      <c r="AW1285" s="11" t="s">
        <v>36</v>
      </c>
      <c r="AX1285" s="11" t="s">
        <v>72</v>
      </c>
      <c r="AY1285" s="179" t="s">
        <v>291</v>
      </c>
    </row>
    <row r="1286" spans="2:51" s="11" customFormat="1" ht="13.5">
      <c r="B1286" s="177"/>
      <c r="D1286" s="178" t="s">
        <v>299</v>
      </c>
      <c r="E1286" s="179" t="s">
        <v>3</v>
      </c>
      <c r="F1286" s="180" t="s">
        <v>1864</v>
      </c>
      <c r="H1286" s="181">
        <v>27.5</v>
      </c>
      <c r="I1286" s="182"/>
      <c r="L1286" s="177"/>
      <c r="M1286" s="183"/>
      <c r="N1286" s="184"/>
      <c r="O1286" s="184"/>
      <c r="P1286" s="184"/>
      <c r="Q1286" s="184"/>
      <c r="R1286" s="184"/>
      <c r="S1286" s="184"/>
      <c r="T1286" s="185"/>
      <c r="AT1286" s="179" t="s">
        <v>299</v>
      </c>
      <c r="AU1286" s="179" t="s">
        <v>79</v>
      </c>
      <c r="AV1286" s="11" t="s">
        <v>79</v>
      </c>
      <c r="AW1286" s="11" t="s">
        <v>36</v>
      </c>
      <c r="AX1286" s="11" t="s">
        <v>72</v>
      </c>
      <c r="AY1286" s="179" t="s">
        <v>291</v>
      </c>
    </row>
    <row r="1287" spans="2:51" s="12" customFormat="1" ht="13.5">
      <c r="B1287" s="186"/>
      <c r="D1287" s="187" t="s">
        <v>299</v>
      </c>
      <c r="E1287" s="188" t="s">
        <v>211</v>
      </c>
      <c r="F1287" s="189" t="s">
        <v>301</v>
      </c>
      <c r="H1287" s="190">
        <v>73.4</v>
      </c>
      <c r="I1287" s="191"/>
      <c r="L1287" s="186"/>
      <c r="M1287" s="192"/>
      <c r="N1287" s="193"/>
      <c r="O1287" s="193"/>
      <c r="P1287" s="193"/>
      <c r="Q1287" s="193"/>
      <c r="R1287" s="193"/>
      <c r="S1287" s="193"/>
      <c r="T1287" s="194"/>
      <c r="AT1287" s="195" t="s">
        <v>299</v>
      </c>
      <c r="AU1287" s="195" t="s">
        <v>79</v>
      </c>
      <c r="AV1287" s="12" t="s">
        <v>82</v>
      </c>
      <c r="AW1287" s="12" t="s">
        <v>36</v>
      </c>
      <c r="AX1287" s="12" t="s">
        <v>9</v>
      </c>
      <c r="AY1287" s="195" t="s">
        <v>291</v>
      </c>
    </row>
    <row r="1288" spans="2:65" s="1" customFormat="1" ht="31.5" customHeight="1">
      <c r="B1288" s="164"/>
      <c r="C1288" s="165" t="s">
        <v>1865</v>
      </c>
      <c r="D1288" s="165" t="s">
        <v>293</v>
      </c>
      <c r="E1288" s="166" t="s">
        <v>1866</v>
      </c>
      <c r="F1288" s="167" t="s">
        <v>1867</v>
      </c>
      <c r="G1288" s="168" t="s">
        <v>338</v>
      </c>
      <c r="H1288" s="169">
        <v>73.4</v>
      </c>
      <c r="I1288" s="170"/>
      <c r="J1288" s="171">
        <f>ROUND(I1288*H1288,0)</f>
        <v>0</v>
      </c>
      <c r="K1288" s="167" t="s">
        <v>297</v>
      </c>
      <c r="L1288" s="34"/>
      <c r="M1288" s="172" t="s">
        <v>3</v>
      </c>
      <c r="N1288" s="173" t="s">
        <v>43</v>
      </c>
      <c r="O1288" s="35"/>
      <c r="P1288" s="174">
        <f>O1288*H1288</f>
        <v>0</v>
      </c>
      <c r="Q1288" s="174">
        <v>0.00098</v>
      </c>
      <c r="R1288" s="174">
        <f>Q1288*H1288</f>
        <v>0.07193200000000001</v>
      </c>
      <c r="S1288" s="174">
        <v>0</v>
      </c>
      <c r="T1288" s="175">
        <f>S1288*H1288</f>
        <v>0</v>
      </c>
      <c r="AR1288" s="17" t="s">
        <v>369</v>
      </c>
      <c r="AT1288" s="17" t="s">
        <v>293</v>
      </c>
      <c r="AU1288" s="17" t="s">
        <v>79</v>
      </c>
      <c r="AY1288" s="17" t="s">
        <v>291</v>
      </c>
      <c r="BE1288" s="176">
        <f>IF(N1288="základní",J1288,0)</f>
        <v>0</v>
      </c>
      <c r="BF1288" s="176">
        <f>IF(N1288="snížená",J1288,0)</f>
        <v>0</v>
      </c>
      <c r="BG1288" s="176">
        <f>IF(N1288="zákl. přenesená",J1288,0)</f>
        <v>0</v>
      </c>
      <c r="BH1288" s="176">
        <f>IF(N1288="sníž. přenesená",J1288,0)</f>
        <v>0</v>
      </c>
      <c r="BI1288" s="176">
        <f>IF(N1288="nulová",J1288,0)</f>
        <v>0</v>
      </c>
      <c r="BJ1288" s="17" t="s">
        <v>9</v>
      </c>
      <c r="BK1288" s="176">
        <f>ROUND(I1288*H1288,0)</f>
        <v>0</v>
      </c>
      <c r="BL1288" s="17" t="s">
        <v>369</v>
      </c>
      <c r="BM1288" s="17" t="s">
        <v>1868</v>
      </c>
    </row>
    <row r="1289" spans="2:51" s="11" customFormat="1" ht="13.5">
      <c r="B1289" s="177"/>
      <c r="D1289" s="187" t="s">
        <v>299</v>
      </c>
      <c r="E1289" s="196" t="s">
        <v>3</v>
      </c>
      <c r="F1289" s="197" t="s">
        <v>211</v>
      </c>
      <c r="H1289" s="198">
        <v>73.4</v>
      </c>
      <c r="I1289" s="182"/>
      <c r="L1289" s="177"/>
      <c r="M1289" s="183"/>
      <c r="N1289" s="184"/>
      <c r="O1289" s="184"/>
      <c r="P1289" s="184"/>
      <c r="Q1289" s="184"/>
      <c r="R1289" s="184"/>
      <c r="S1289" s="184"/>
      <c r="T1289" s="185"/>
      <c r="AT1289" s="179" t="s">
        <v>299</v>
      </c>
      <c r="AU1289" s="179" t="s">
        <v>79</v>
      </c>
      <c r="AV1289" s="11" t="s">
        <v>79</v>
      </c>
      <c r="AW1289" s="11" t="s">
        <v>36</v>
      </c>
      <c r="AX1289" s="11" t="s">
        <v>9</v>
      </c>
      <c r="AY1289" s="179" t="s">
        <v>291</v>
      </c>
    </row>
    <row r="1290" spans="2:65" s="1" customFormat="1" ht="22.5" customHeight="1">
      <c r="B1290" s="164"/>
      <c r="C1290" s="165" t="s">
        <v>1869</v>
      </c>
      <c r="D1290" s="165" t="s">
        <v>293</v>
      </c>
      <c r="E1290" s="166" t="s">
        <v>1870</v>
      </c>
      <c r="F1290" s="167" t="s">
        <v>1871</v>
      </c>
      <c r="G1290" s="168" t="s">
        <v>338</v>
      </c>
      <c r="H1290" s="169">
        <v>106.845</v>
      </c>
      <c r="I1290" s="170"/>
      <c r="J1290" s="171">
        <f>ROUND(I1290*H1290,0)</f>
        <v>0</v>
      </c>
      <c r="K1290" s="167" t="s">
        <v>297</v>
      </c>
      <c r="L1290" s="34"/>
      <c r="M1290" s="172" t="s">
        <v>3</v>
      </c>
      <c r="N1290" s="173" t="s">
        <v>43</v>
      </c>
      <c r="O1290" s="35"/>
      <c r="P1290" s="174">
        <f>O1290*H1290</f>
        <v>0</v>
      </c>
      <c r="Q1290" s="174">
        <v>0.00062</v>
      </c>
      <c r="R1290" s="174">
        <f>Q1290*H1290</f>
        <v>0.0662439</v>
      </c>
      <c r="S1290" s="174">
        <v>0</v>
      </c>
      <c r="T1290" s="175">
        <f>S1290*H1290</f>
        <v>0</v>
      </c>
      <c r="AR1290" s="17" t="s">
        <v>369</v>
      </c>
      <c r="AT1290" s="17" t="s">
        <v>293</v>
      </c>
      <c r="AU1290" s="17" t="s">
        <v>79</v>
      </c>
      <c r="AY1290" s="17" t="s">
        <v>291</v>
      </c>
      <c r="BE1290" s="176">
        <f>IF(N1290="základní",J1290,0)</f>
        <v>0</v>
      </c>
      <c r="BF1290" s="176">
        <f>IF(N1290="snížená",J1290,0)</f>
        <v>0</v>
      </c>
      <c r="BG1290" s="176">
        <f>IF(N1290="zákl. přenesená",J1290,0)</f>
        <v>0</v>
      </c>
      <c r="BH1290" s="176">
        <f>IF(N1290="sníž. přenesená",J1290,0)</f>
        <v>0</v>
      </c>
      <c r="BI1290" s="176">
        <f>IF(N1290="nulová",J1290,0)</f>
        <v>0</v>
      </c>
      <c r="BJ1290" s="17" t="s">
        <v>9</v>
      </c>
      <c r="BK1290" s="176">
        <f>ROUND(I1290*H1290,0)</f>
        <v>0</v>
      </c>
      <c r="BL1290" s="17" t="s">
        <v>369</v>
      </c>
      <c r="BM1290" s="17" t="s">
        <v>1872</v>
      </c>
    </row>
    <row r="1291" spans="2:51" s="11" customFormat="1" ht="13.5">
      <c r="B1291" s="177"/>
      <c r="D1291" s="187" t="s">
        <v>299</v>
      </c>
      <c r="E1291" s="196" t="s">
        <v>3</v>
      </c>
      <c r="F1291" s="197" t="s">
        <v>1873</v>
      </c>
      <c r="H1291" s="198">
        <v>106.845</v>
      </c>
      <c r="I1291" s="182"/>
      <c r="L1291" s="177"/>
      <c r="M1291" s="183"/>
      <c r="N1291" s="184"/>
      <c r="O1291" s="184"/>
      <c r="P1291" s="184"/>
      <c r="Q1291" s="184"/>
      <c r="R1291" s="184"/>
      <c r="S1291" s="184"/>
      <c r="T1291" s="185"/>
      <c r="AT1291" s="179" t="s">
        <v>299</v>
      </c>
      <c r="AU1291" s="179" t="s">
        <v>79</v>
      </c>
      <c r="AV1291" s="11" t="s">
        <v>79</v>
      </c>
      <c r="AW1291" s="11" t="s">
        <v>36</v>
      </c>
      <c r="AX1291" s="11" t="s">
        <v>9</v>
      </c>
      <c r="AY1291" s="179" t="s">
        <v>291</v>
      </c>
    </row>
    <row r="1292" spans="2:65" s="1" customFormat="1" ht="31.5" customHeight="1">
      <c r="B1292" s="164"/>
      <c r="C1292" s="165" t="s">
        <v>1874</v>
      </c>
      <c r="D1292" s="165" t="s">
        <v>293</v>
      </c>
      <c r="E1292" s="166" t="s">
        <v>1875</v>
      </c>
      <c r="F1292" s="167" t="s">
        <v>1876</v>
      </c>
      <c r="G1292" s="168" t="s">
        <v>338</v>
      </c>
      <c r="H1292" s="169">
        <v>38</v>
      </c>
      <c r="I1292" s="170"/>
      <c r="J1292" s="171">
        <f>ROUND(I1292*H1292,0)</f>
        <v>0</v>
      </c>
      <c r="K1292" s="167" t="s">
        <v>297</v>
      </c>
      <c r="L1292" s="34"/>
      <c r="M1292" s="172" t="s">
        <v>3</v>
      </c>
      <c r="N1292" s="173" t="s">
        <v>43</v>
      </c>
      <c r="O1292" s="35"/>
      <c r="P1292" s="174">
        <f>O1292*H1292</f>
        <v>0</v>
      </c>
      <c r="Q1292" s="174">
        <v>0.00062</v>
      </c>
      <c r="R1292" s="174">
        <f>Q1292*H1292</f>
        <v>0.02356</v>
      </c>
      <c r="S1292" s="174">
        <v>0</v>
      </c>
      <c r="T1292" s="175">
        <f>S1292*H1292</f>
        <v>0</v>
      </c>
      <c r="AR1292" s="17" t="s">
        <v>369</v>
      </c>
      <c r="AT1292" s="17" t="s">
        <v>293</v>
      </c>
      <c r="AU1292" s="17" t="s">
        <v>79</v>
      </c>
      <c r="AY1292" s="17" t="s">
        <v>291</v>
      </c>
      <c r="BE1292" s="176">
        <f>IF(N1292="základní",J1292,0)</f>
        <v>0</v>
      </c>
      <c r="BF1292" s="176">
        <f>IF(N1292="snížená",J1292,0)</f>
        <v>0</v>
      </c>
      <c r="BG1292" s="176">
        <f>IF(N1292="zákl. přenesená",J1292,0)</f>
        <v>0</v>
      </c>
      <c r="BH1292" s="176">
        <f>IF(N1292="sníž. přenesená",J1292,0)</f>
        <v>0</v>
      </c>
      <c r="BI1292" s="176">
        <f>IF(N1292="nulová",J1292,0)</f>
        <v>0</v>
      </c>
      <c r="BJ1292" s="17" t="s">
        <v>9</v>
      </c>
      <c r="BK1292" s="176">
        <f>ROUND(I1292*H1292,0)</f>
        <v>0</v>
      </c>
      <c r="BL1292" s="17" t="s">
        <v>369</v>
      </c>
      <c r="BM1292" s="17" t="s">
        <v>1877</v>
      </c>
    </row>
    <row r="1293" spans="2:51" s="11" customFormat="1" ht="13.5">
      <c r="B1293" s="177"/>
      <c r="D1293" s="178" t="s">
        <v>299</v>
      </c>
      <c r="E1293" s="179" t="s">
        <v>3</v>
      </c>
      <c r="F1293" s="180" t="s">
        <v>1878</v>
      </c>
      <c r="H1293" s="181">
        <v>16</v>
      </c>
      <c r="I1293" s="182"/>
      <c r="L1293" s="177"/>
      <c r="M1293" s="183"/>
      <c r="N1293" s="184"/>
      <c r="O1293" s="184"/>
      <c r="P1293" s="184"/>
      <c r="Q1293" s="184"/>
      <c r="R1293" s="184"/>
      <c r="S1293" s="184"/>
      <c r="T1293" s="185"/>
      <c r="AT1293" s="179" t="s">
        <v>299</v>
      </c>
      <c r="AU1293" s="179" t="s">
        <v>79</v>
      </c>
      <c r="AV1293" s="11" t="s">
        <v>79</v>
      </c>
      <c r="AW1293" s="11" t="s">
        <v>36</v>
      </c>
      <c r="AX1293" s="11" t="s">
        <v>72</v>
      </c>
      <c r="AY1293" s="179" t="s">
        <v>291</v>
      </c>
    </row>
    <row r="1294" spans="2:51" s="11" customFormat="1" ht="13.5">
      <c r="B1294" s="177"/>
      <c r="D1294" s="178" t="s">
        <v>299</v>
      </c>
      <c r="E1294" s="179" t="s">
        <v>3</v>
      </c>
      <c r="F1294" s="180" t="s">
        <v>1879</v>
      </c>
      <c r="H1294" s="181">
        <v>11</v>
      </c>
      <c r="I1294" s="182"/>
      <c r="L1294" s="177"/>
      <c r="M1294" s="183"/>
      <c r="N1294" s="184"/>
      <c r="O1294" s="184"/>
      <c r="P1294" s="184"/>
      <c r="Q1294" s="184"/>
      <c r="R1294" s="184"/>
      <c r="S1294" s="184"/>
      <c r="T1294" s="185"/>
      <c r="AT1294" s="179" t="s">
        <v>299</v>
      </c>
      <c r="AU1294" s="179" t="s">
        <v>79</v>
      </c>
      <c r="AV1294" s="11" t="s">
        <v>79</v>
      </c>
      <c r="AW1294" s="11" t="s">
        <v>36</v>
      </c>
      <c r="AX1294" s="11" t="s">
        <v>72</v>
      </c>
      <c r="AY1294" s="179" t="s">
        <v>291</v>
      </c>
    </row>
    <row r="1295" spans="2:51" s="11" customFormat="1" ht="13.5">
      <c r="B1295" s="177"/>
      <c r="D1295" s="178" t="s">
        <v>299</v>
      </c>
      <c r="E1295" s="179" t="s">
        <v>3</v>
      </c>
      <c r="F1295" s="180" t="s">
        <v>1879</v>
      </c>
      <c r="H1295" s="181">
        <v>11</v>
      </c>
      <c r="I1295" s="182"/>
      <c r="L1295" s="177"/>
      <c r="M1295" s="183"/>
      <c r="N1295" s="184"/>
      <c r="O1295" s="184"/>
      <c r="P1295" s="184"/>
      <c r="Q1295" s="184"/>
      <c r="R1295" s="184"/>
      <c r="S1295" s="184"/>
      <c r="T1295" s="185"/>
      <c r="AT1295" s="179" t="s">
        <v>299</v>
      </c>
      <c r="AU1295" s="179" t="s">
        <v>79</v>
      </c>
      <c r="AV1295" s="11" t="s">
        <v>79</v>
      </c>
      <c r="AW1295" s="11" t="s">
        <v>36</v>
      </c>
      <c r="AX1295" s="11" t="s">
        <v>72</v>
      </c>
      <c r="AY1295" s="179" t="s">
        <v>291</v>
      </c>
    </row>
    <row r="1296" spans="2:51" s="12" customFormat="1" ht="13.5">
      <c r="B1296" s="186"/>
      <c r="D1296" s="187" t="s">
        <v>299</v>
      </c>
      <c r="E1296" s="188" t="s">
        <v>214</v>
      </c>
      <c r="F1296" s="189" t="s">
        <v>301</v>
      </c>
      <c r="H1296" s="190">
        <v>38</v>
      </c>
      <c r="I1296" s="191"/>
      <c r="L1296" s="186"/>
      <c r="M1296" s="192"/>
      <c r="N1296" s="193"/>
      <c r="O1296" s="193"/>
      <c r="P1296" s="193"/>
      <c r="Q1296" s="193"/>
      <c r="R1296" s="193"/>
      <c r="S1296" s="193"/>
      <c r="T1296" s="194"/>
      <c r="AT1296" s="195" t="s">
        <v>299</v>
      </c>
      <c r="AU1296" s="195" t="s">
        <v>79</v>
      </c>
      <c r="AV1296" s="12" t="s">
        <v>82</v>
      </c>
      <c r="AW1296" s="12" t="s">
        <v>36</v>
      </c>
      <c r="AX1296" s="12" t="s">
        <v>9</v>
      </c>
      <c r="AY1296" s="195" t="s">
        <v>291</v>
      </c>
    </row>
    <row r="1297" spans="2:65" s="1" customFormat="1" ht="22.5" customHeight="1">
      <c r="B1297" s="164"/>
      <c r="C1297" s="165" t="s">
        <v>1880</v>
      </c>
      <c r="D1297" s="165" t="s">
        <v>293</v>
      </c>
      <c r="E1297" s="166" t="s">
        <v>1881</v>
      </c>
      <c r="F1297" s="167" t="s">
        <v>1882</v>
      </c>
      <c r="G1297" s="168" t="s">
        <v>412</v>
      </c>
      <c r="H1297" s="169">
        <v>266.62</v>
      </c>
      <c r="I1297" s="170"/>
      <c r="J1297" s="171">
        <f>ROUND(I1297*H1297,0)</f>
        <v>0</v>
      </c>
      <c r="K1297" s="167" t="s">
        <v>297</v>
      </c>
      <c r="L1297" s="34"/>
      <c r="M1297" s="172" t="s">
        <v>3</v>
      </c>
      <c r="N1297" s="173" t="s">
        <v>43</v>
      </c>
      <c r="O1297" s="35"/>
      <c r="P1297" s="174">
        <f>O1297*H1297</f>
        <v>0</v>
      </c>
      <c r="Q1297" s="174">
        <v>0.0035</v>
      </c>
      <c r="R1297" s="174">
        <f>Q1297*H1297</f>
        <v>0.93317</v>
      </c>
      <c r="S1297" s="174">
        <v>0</v>
      </c>
      <c r="T1297" s="175">
        <f>S1297*H1297</f>
        <v>0</v>
      </c>
      <c r="AR1297" s="17" t="s">
        <v>369</v>
      </c>
      <c r="AT1297" s="17" t="s">
        <v>293</v>
      </c>
      <c r="AU1297" s="17" t="s">
        <v>79</v>
      </c>
      <c r="AY1297" s="17" t="s">
        <v>291</v>
      </c>
      <c r="BE1297" s="176">
        <f>IF(N1297="základní",J1297,0)</f>
        <v>0</v>
      </c>
      <c r="BF1297" s="176">
        <f>IF(N1297="snížená",J1297,0)</f>
        <v>0</v>
      </c>
      <c r="BG1297" s="176">
        <f>IF(N1297="zákl. přenesená",J1297,0)</f>
        <v>0</v>
      </c>
      <c r="BH1297" s="176">
        <f>IF(N1297="sníž. přenesená",J1297,0)</f>
        <v>0</v>
      </c>
      <c r="BI1297" s="176">
        <f>IF(N1297="nulová",J1297,0)</f>
        <v>0</v>
      </c>
      <c r="BJ1297" s="17" t="s">
        <v>9</v>
      </c>
      <c r="BK1297" s="176">
        <f>ROUND(I1297*H1297,0)</f>
        <v>0</v>
      </c>
      <c r="BL1297" s="17" t="s">
        <v>369</v>
      </c>
      <c r="BM1297" s="17" t="s">
        <v>1883</v>
      </c>
    </row>
    <row r="1298" spans="2:51" s="11" customFormat="1" ht="13.5">
      <c r="B1298" s="177"/>
      <c r="D1298" s="178" t="s">
        <v>299</v>
      </c>
      <c r="E1298" s="179" t="s">
        <v>3</v>
      </c>
      <c r="F1298" s="180" t="s">
        <v>205</v>
      </c>
      <c r="H1298" s="181">
        <v>52.93</v>
      </c>
      <c r="I1298" s="182"/>
      <c r="L1298" s="177"/>
      <c r="M1298" s="183"/>
      <c r="N1298" s="184"/>
      <c r="O1298" s="184"/>
      <c r="P1298" s="184"/>
      <c r="Q1298" s="184"/>
      <c r="R1298" s="184"/>
      <c r="S1298" s="184"/>
      <c r="T1298" s="185"/>
      <c r="AT1298" s="179" t="s">
        <v>299</v>
      </c>
      <c r="AU1298" s="179" t="s">
        <v>79</v>
      </c>
      <c r="AV1298" s="11" t="s">
        <v>79</v>
      </c>
      <c r="AW1298" s="11" t="s">
        <v>36</v>
      </c>
      <c r="AX1298" s="11" t="s">
        <v>72</v>
      </c>
      <c r="AY1298" s="179" t="s">
        <v>291</v>
      </c>
    </row>
    <row r="1299" spans="2:51" s="11" customFormat="1" ht="13.5">
      <c r="B1299" s="177"/>
      <c r="D1299" s="178" t="s">
        <v>299</v>
      </c>
      <c r="E1299" s="179" t="s">
        <v>3</v>
      </c>
      <c r="F1299" s="180" t="s">
        <v>220</v>
      </c>
      <c r="H1299" s="181">
        <v>213.69</v>
      </c>
      <c r="I1299" s="182"/>
      <c r="L1299" s="177"/>
      <c r="M1299" s="183"/>
      <c r="N1299" s="184"/>
      <c r="O1299" s="184"/>
      <c r="P1299" s="184"/>
      <c r="Q1299" s="184"/>
      <c r="R1299" s="184"/>
      <c r="S1299" s="184"/>
      <c r="T1299" s="185"/>
      <c r="AT1299" s="179" t="s">
        <v>299</v>
      </c>
      <c r="AU1299" s="179" t="s">
        <v>79</v>
      </c>
      <c r="AV1299" s="11" t="s">
        <v>79</v>
      </c>
      <c r="AW1299" s="11" t="s">
        <v>36</v>
      </c>
      <c r="AX1299" s="11" t="s">
        <v>72</v>
      </c>
      <c r="AY1299" s="179" t="s">
        <v>291</v>
      </c>
    </row>
    <row r="1300" spans="2:51" s="12" customFormat="1" ht="13.5">
      <c r="B1300" s="186"/>
      <c r="D1300" s="187" t="s">
        <v>299</v>
      </c>
      <c r="E1300" s="188" t="s">
        <v>3</v>
      </c>
      <c r="F1300" s="189" t="s">
        <v>301</v>
      </c>
      <c r="H1300" s="190">
        <v>266.62</v>
      </c>
      <c r="I1300" s="191"/>
      <c r="L1300" s="186"/>
      <c r="M1300" s="192"/>
      <c r="N1300" s="193"/>
      <c r="O1300" s="193"/>
      <c r="P1300" s="193"/>
      <c r="Q1300" s="193"/>
      <c r="R1300" s="193"/>
      <c r="S1300" s="193"/>
      <c r="T1300" s="194"/>
      <c r="AT1300" s="195" t="s">
        <v>299</v>
      </c>
      <c r="AU1300" s="195" t="s">
        <v>79</v>
      </c>
      <c r="AV1300" s="12" t="s">
        <v>82</v>
      </c>
      <c r="AW1300" s="12" t="s">
        <v>36</v>
      </c>
      <c r="AX1300" s="12" t="s">
        <v>9</v>
      </c>
      <c r="AY1300" s="195" t="s">
        <v>291</v>
      </c>
    </row>
    <row r="1301" spans="2:65" s="1" customFormat="1" ht="22.5" customHeight="1">
      <c r="B1301" s="164"/>
      <c r="C1301" s="210" t="s">
        <v>1884</v>
      </c>
      <c r="D1301" s="210" t="s">
        <v>379</v>
      </c>
      <c r="E1301" s="211" t="s">
        <v>1885</v>
      </c>
      <c r="F1301" s="212" t="s">
        <v>1886</v>
      </c>
      <c r="G1301" s="213" t="s">
        <v>412</v>
      </c>
      <c r="H1301" s="214">
        <v>333.696</v>
      </c>
      <c r="I1301" s="215"/>
      <c r="J1301" s="216">
        <f>ROUND(I1301*H1301,0)</f>
        <v>0</v>
      </c>
      <c r="K1301" s="212" t="s">
        <v>3</v>
      </c>
      <c r="L1301" s="217"/>
      <c r="M1301" s="218" t="s">
        <v>3</v>
      </c>
      <c r="N1301" s="219" t="s">
        <v>43</v>
      </c>
      <c r="O1301" s="35"/>
      <c r="P1301" s="174">
        <f>O1301*H1301</f>
        <v>0</v>
      </c>
      <c r="Q1301" s="174">
        <v>0.02</v>
      </c>
      <c r="R1301" s="174">
        <f>Q1301*H1301</f>
        <v>6.673920000000001</v>
      </c>
      <c r="S1301" s="174">
        <v>0</v>
      </c>
      <c r="T1301" s="175">
        <f>S1301*H1301</f>
        <v>0</v>
      </c>
      <c r="AR1301" s="17" t="s">
        <v>467</v>
      </c>
      <c r="AT1301" s="17" t="s">
        <v>379</v>
      </c>
      <c r="AU1301" s="17" t="s">
        <v>79</v>
      </c>
      <c r="AY1301" s="17" t="s">
        <v>291</v>
      </c>
      <c r="BE1301" s="176">
        <f>IF(N1301="základní",J1301,0)</f>
        <v>0</v>
      </c>
      <c r="BF1301" s="176">
        <f>IF(N1301="snížená",J1301,0)</f>
        <v>0</v>
      </c>
      <c r="BG1301" s="176">
        <f>IF(N1301="zákl. přenesená",J1301,0)</f>
        <v>0</v>
      </c>
      <c r="BH1301" s="176">
        <f>IF(N1301="sníž. přenesená",J1301,0)</f>
        <v>0</v>
      </c>
      <c r="BI1301" s="176">
        <f>IF(N1301="nulová",J1301,0)</f>
        <v>0</v>
      </c>
      <c r="BJ1301" s="17" t="s">
        <v>9</v>
      </c>
      <c r="BK1301" s="176">
        <f>ROUND(I1301*H1301,0)</f>
        <v>0</v>
      </c>
      <c r="BL1301" s="17" t="s">
        <v>369</v>
      </c>
      <c r="BM1301" s="17" t="s">
        <v>1887</v>
      </c>
    </row>
    <row r="1302" spans="2:51" s="11" customFormat="1" ht="13.5">
      <c r="B1302" s="177"/>
      <c r="D1302" s="178" t="s">
        <v>299</v>
      </c>
      <c r="E1302" s="179" t="s">
        <v>3</v>
      </c>
      <c r="F1302" s="180" t="s">
        <v>1888</v>
      </c>
      <c r="H1302" s="181">
        <v>55.577</v>
      </c>
      <c r="I1302" s="182"/>
      <c r="L1302" s="177"/>
      <c r="M1302" s="183"/>
      <c r="N1302" s="184"/>
      <c r="O1302" s="184"/>
      <c r="P1302" s="184"/>
      <c r="Q1302" s="184"/>
      <c r="R1302" s="184"/>
      <c r="S1302" s="184"/>
      <c r="T1302" s="185"/>
      <c r="AT1302" s="179" t="s">
        <v>299</v>
      </c>
      <c r="AU1302" s="179" t="s">
        <v>79</v>
      </c>
      <c r="AV1302" s="11" t="s">
        <v>79</v>
      </c>
      <c r="AW1302" s="11" t="s">
        <v>36</v>
      </c>
      <c r="AX1302" s="11" t="s">
        <v>72</v>
      </c>
      <c r="AY1302" s="179" t="s">
        <v>291</v>
      </c>
    </row>
    <row r="1303" spans="2:51" s="11" customFormat="1" ht="13.5">
      <c r="B1303" s="177"/>
      <c r="D1303" s="178" t="s">
        <v>299</v>
      </c>
      <c r="E1303" s="179" t="s">
        <v>3</v>
      </c>
      <c r="F1303" s="180" t="s">
        <v>1889</v>
      </c>
      <c r="H1303" s="181">
        <v>224.375</v>
      </c>
      <c r="I1303" s="182"/>
      <c r="L1303" s="177"/>
      <c r="M1303" s="183"/>
      <c r="N1303" s="184"/>
      <c r="O1303" s="184"/>
      <c r="P1303" s="184"/>
      <c r="Q1303" s="184"/>
      <c r="R1303" s="184"/>
      <c r="S1303" s="184"/>
      <c r="T1303" s="185"/>
      <c r="AT1303" s="179" t="s">
        <v>299</v>
      </c>
      <c r="AU1303" s="179" t="s">
        <v>79</v>
      </c>
      <c r="AV1303" s="11" t="s">
        <v>79</v>
      </c>
      <c r="AW1303" s="11" t="s">
        <v>36</v>
      </c>
      <c r="AX1303" s="11" t="s">
        <v>72</v>
      </c>
      <c r="AY1303" s="179" t="s">
        <v>291</v>
      </c>
    </row>
    <row r="1304" spans="2:51" s="12" customFormat="1" ht="13.5">
      <c r="B1304" s="186"/>
      <c r="D1304" s="178" t="s">
        <v>299</v>
      </c>
      <c r="E1304" s="195" t="s">
        <v>3</v>
      </c>
      <c r="F1304" s="199" t="s">
        <v>301</v>
      </c>
      <c r="H1304" s="200">
        <v>279.952</v>
      </c>
      <c r="I1304" s="191"/>
      <c r="L1304" s="186"/>
      <c r="M1304" s="192"/>
      <c r="N1304" s="193"/>
      <c r="O1304" s="193"/>
      <c r="P1304" s="193"/>
      <c r="Q1304" s="193"/>
      <c r="R1304" s="193"/>
      <c r="S1304" s="193"/>
      <c r="T1304" s="194"/>
      <c r="AT1304" s="195" t="s">
        <v>299</v>
      </c>
      <c r="AU1304" s="195" t="s">
        <v>79</v>
      </c>
      <c r="AV1304" s="12" t="s">
        <v>82</v>
      </c>
      <c r="AW1304" s="12" t="s">
        <v>36</v>
      </c>
      <c r="AX1304" s="12" t="s">
        <v>72</v>
      </c>
      <c r="AY1304" s="195" t="s">
        <v>291</v>
      </c>
    </row>
    <row r="1305" spans="2:51" s="11" customFormat="1" ht="13.5">
      <c r="B1305" s="177"/>
      <c r="D1305" s="178" t="s">
        <v>299</v>
      </c>
      <c r="E1305" s="179" t="s">
        <v>3</v>
      </c>
      <c r="F1305" s="180" t="s">
        <v>1890</v>
      </c>
      <c r="H1305" s="181">
        <v>38.535</v>
      </c>
      <c r="I1305" s="182"/>
      <c r="L1305" s="177"/>
      <c r="M1305" s="183"/>
      <c r="N1305" s="184"/>
      <c r="O1305" s="184"/>
      <c r="P1305" s="184"/>
      <c r="Q1305" s="184"/>
      <c r="R1305" s="184"/>
      <c r="S1305" s="184"/>
      <c r="T1305" s="185"/>
      <c r="AT1305" s="179" t="s">
        <v>299</v>
      </c>
      <c r="AU1305" s="179" t="s">
        <v>79</v>
      </c>
      <c r="AV1305" s="11" t="s">
        <v>79</v>
      </c>
      <c r="AW1305" s="11" t="s">
        <v>36</v>
      </c>
      <c r="AX1305" s="11" t="s">
        <v>72</v>
      </c>
      <c r="AY1305" s="179" t="s">
        <v>291</v>
      </c>
    </row>
    <row r="1306" spans="2:51" s="11" customFormat="1" ht="13.5">
      <c r="B1306" s="177"/>
      <c r="D1306" s="178" t="s">
        <v>299</v>
      </c>
      <c r="E1306" s="179" t="s">
        <v>3</v>
      </c>
      <c r="F1306" s="180" t="s">
        <v>1891</v>
      </c>
      <c r="H1306" s="181">
        <v>11.219</v>
      </c>
      <c r="I1306" s="182"/>
      <c r="L1306" s="177"/>
      <c r="M1306" s="183"/>
      <c r="N1306" s="184"/>
      <c r="O1306" s="184"/>
      <c r="P1306" s="184"/>
      <c r="Q1306" s="184"/>
      <c r="R1306" s="184"/>
      <c r="S1306" s="184"/>
      <c r="T1306" s="185"/>
      <c r="AT1306" s="179" t="s">
        <v>299</v>
      </c>
      <c r="AU1306" s="179" t="s">
        <v>79</v>
      </c>
      <c r="AV1306" s="11" t="s">
        <v>79</v>
      </c>
      <c r="AW1306" s="11" t="s">
        <v>36</v>
      </c>
      <c r="AX1306" s="11" t="s">
        <v>72</v>
      </c>
      <c r="AY1306" s="179" t="s">
        <v>291</v>
      </c>
    </row>
    <row r="1307" spans="2:51" s="11" customFormat="1" ht="13.5">
      <c r="B1307" s="177"/>
      <c r="D1307" s="178" t="s">
        <v>299</v>
      </c>
      <c r="E1307" s="179" t="s">
        <v>3</v>
      </c>
      <c r="F1307" s="180" t="s">
        <v>1892</v>
      </c>
      <c r="H1307" s="181">
        <v>3.99</v>
      </c>
      <c r="I1307" s="182"/>
      <c r="L1307" s="177"/>
      <c r="M1307" s="183"/>
      <c r="N1307" s="184"/>
      <c r="O1307" s="184"/>
      <c r="P1307" s="184"/>
      <c r="Q1307" s="184"/>
      <c r="R1307" s="184"/>
      <c r="S1307" s="184"/>
      <c r="T1307" s="185"/>
      <c r="AT1307" s="179" t="s">
        <v>299</v>
      </c>
      <c r="AU1307" s="179" t="s">
        <v>79</v>
      </c>
      <c r="AV1307" s="11" t="s">
        <v>79</v>
      </c>
      <c r="AW1307" s="11" t="s">
        <v>36</v>
      </c>
      <c r="AX1307" s="11" t="s">
        <v>72</v>
      </c>
      <c r="AY1307" s="179" t="s">
        <v>291</v>
      </c>
    </row>
    <row r="1308" spans="2:51" s="12" customFormat="1" ht="13.5">
      <c r="B1308" s="186"/>
      <c r="D1308" s="178" t="s">
        <v>299</v>
      </c>
      <c r="E1308" s="195" t="s">
        <v>3</v>
      </c>
      <c r="F1308" s="199" t="s">
        <v>301</v>
      </c>
      <c r="H1308" s="200">
        <v>53.744</v>
      </c>
      <c r="I1308" s="191"/>
      <c r="L1308" s="186"/>
      <c r="M1308" s="192"/>
      <c r="N1308" s="193"/>
      <c r="O1308" s="193"/>
      <c r="P1308" s="193"/>
      <c r="Q1308" s="193"/>
      <c r="R1308" s="193"/>
      <c r="S1308" s="193"/>
      <c r="T1308" s="194"/>
      <c r="AT1308" s="195" t="s">
        <v>299</v>
      </c>
      <c r="AU1308" s="195" t="s">
        <v>79</v>
      </c>
      <c r="AV1308" s="12" t="s">
        <v>82</v>
      </c>
      <c r="AW1308" s="12" t="s">
        <v>36</v>
      </c>
      <c r="AX1308" s="12" t="s">
        <v>72</v>
      </c>
      <c r="AY1308" s="195" t="s">
        <v>291</v>
      </c>
    </row>
    <row r="1309" spans="2:51" s="13" customFormat="1" ht="13.5">
      <c r="B1309" s="201"/>
      <c r="D1309" s="187" t="s">
        <v>299</v>
      </c>
      <c r="E1309" s="202" t="s">
        <v>3</v>
      </c>
      <c r="F1309" s="203" t="s">
        <v>353</v>
      </c>
      <c r="H1309" s="204">
        <v>333.696</v>
      </c>
      <c r="I1309" s="205"/>
      <c r="L1309" s="201"/>
      <c r="M1309" s="206"/>
      <c r="N1309" s="207"/>
      <c r="O1309" s="207"/>
      <c r="P1309" s="207"/>
      <c r="Q1309" s="207"/>
      <c r="R1309" s="207"/>
      <c r="S1309" s="207"/>
      <c r="T1309" s="208"/>
      <c r="AT1309" s="209" t="s">
        <v>299</v>
      </c>
      <c r="AU1309" s="209" t="s">
        <v>79</v>
      </c>
      <c r="AV1309" s="13" t="s">
        <v>85</v>
      </c>
      <c r="AW1309" s="13" t="s">
        <v>36</v>
      </c>
      <c r="AX1309" s="13" t="s">
        <v>9</v>
      </c>
      <c r="AY1309" s="209" t="s">
        <v>291</v>
      </c>
    </row>
    <row r="1310" spans="2:65" s="1" customFormat="1" ht="22.5" customHeight="1">
      <c r="B1310" s="164"/>
      <c r="C1310" s="165" t="s">
        <v>1893</v>
      </c>
      <c r="D1310" s="165" t="s">
        <v>293</v>
      </c>
      <c r="E1310" s="166" t="s">
        <v>1894</v>
      </c>
      <c r="F1310" s="167" t="s">
        <v>1895</v>
      </c>
      <c r="G1310" s="168" t="s">
        <v>412</v>
      </c>
      <c r="H1310" s="169">
        <v>317.805</v>
      </c>
      <c r="I1310" s="170"/>
      <c r="J1310" s="171">
        <f>ROUND(I1310*H1310,0)</f>
        <v>0</v>
      </c>
      <c r="K1310" s="167" t="s">
        <v>297</v>
      </c>
      <c r="L1310" s="34"/>
      <c r="M1310" s="172" t="s">
        <v>3</v>
      </c>
      <c r="N1310" s="173" t="s">
        <v>43</v>
      </c>
      <c r="O1310" s="35"/>
      <c r="P1310" s="174">
        <f>O1310*H1310</f>
        <v>0</v>
      </c>
      <c r="Q1310" s="174">
        <v>0.0003</v>
      </c>
      <c r="R1310" s="174">
        <f>Q1310*H1310</f>
        <v>0.0953415</v>
      </c>
      <c r="S1310" s="174">
        <v>0</v>
      </c>
      <c r="T1310" s="175">
        <f>S1310*H1310</f>
        <v>0</v>
      </c>
      <c r="AR1310" s="17" t="s">
        <v>369</v>
      </c>
      <c r="AT1310" s="17" t="s">
        <v>293</v>
      </c>
      <c r="AU1310" s="17" t="s">
        <v>79</v>
      </c>
      <c r="AY1310" s="17" t="s">
        <v>291</v>
      </c>
      <c r="BE1310" s="176">
        <f>IF(N1310="základní",J1310,0)</f>
        <v>0</v>
      </c>
      <c r="BF1310" s="176">
        <f>IF(N1310="snížená",J1310,0)</f>
        <v>0</v>
      </c>
      <c r="BG1310" s="176">
        <f>IF(N1310="zákl. přenesená",J1310,0)</f>
        <v>0</v>
      </c>
      <c r="BH1310" s="176">
        <f>IF(N1310="sníž. přenesená",J1310,0)</f>
        <v>0</v>
      </c>
      <c r="BI1310" s="176">
        <f>IF(N1310="nulová",J1310,0)</f>
        <v>0</v>
      </c>
      <c r="BJ1310" s="17" t="s">
        <v>9</v>
      </c>
      <c r="BK1310" s="176">
        <f>ROUND(I1310*H1310,0)</f>
        <v>0</v>
      </c>
      <c r="BL1310" s="17" t="s">
        <v>369</v>
      </c>
      <c r="BM1310" s="17" t="s">
        <v>1896</v>
      </c>
    </row>
    <row r="1311" spans="2:51" s="11" customFormat="1" ht="13.5">
      <c r="B1311" s="177"/>
      <c r="D1311" s="178" t="s">
        <v>299</v>
      </c>
      <c r="E1311" s="179" t="s">
        <v>3</v>
      </c>
      <c r="F1311" s="180" t="s">
        <v>205</v>
      </c>
      <c r="H1311" s="181">
        <v>52.93</v>
      </c>
      <c r="I1311" s="182"/>
      <c r="L1311" s="177"/>
      <c r="M1311" s="183"/>
      <c r="N1311" s="184"/>
      <c r="O1311" s="184"/>
      <c r="P1311" s="184"/>
      <c r="Q1311" s="184"/>
      <c r="R1311" s="184"/>
      <c r="S1311" s="184"/>
      <c r="T1311" s="185"/>
      <c r="AT1311" s="179" t="s">
        <v>299</v>
      </c>
      <c r="AU1311" s="179" t="s">
        <v>79</v>
      </c>
      <c r="AV1311" s="11" t="s">
        <v>79</v>
      </c>
      <c r="AW1311" s="11" t="s">
        <v>36</v>
      </c>
      <c r="AX1311" s="11" t="s">
        <v>72</v>
      </c>
      <c r="AY1311" s="179" t="s">
        <v>291</v>
      </c>
    </row>
    <row r="1312" spans="2:51" s="11" customFormat="1" ht="13.5">
      <c r="B1312" s="177"/>
      <c r="D1312" s="178" t="s">
        <v>299</v>
      </c>
      <c r="E1312" s="179" t="s">
        <v>3</v>
      </c>
      <c r="F1312" s="180" t="s">
        <v>220</v>
      </c>
      <c r="H1312" s="181">
        <v>213.69</v>
      </c>
      <c r="I1312" s="182"/>
      <c r="L1312" s="177"/>
      <c r="M1312" s="183"/>
      <c r="N1312" s="184"/>
      <c r="O1312" s="184"/>
      <c r="P1312" s="184"/>
      <c r="Q1312" s="184"/>
      <c r="R1312" s="184"/>
      <c r="S1312" s="184"/>
      <c r="T1312" s="185"/>
      <c r="AT1312" s="179" t="s">
        <v>299</v>
      </c>
      <c r="AU1312" s="179" t="s">
        <v>79</v>
      </c>
      <c r="AV1312" s="11" t="s">
        <v>79</v>
      </c>
      <c r="AW1312" s="11" t="s">
        <v>36</v>
      </c>
      <c r="AX1312" s="11" t="s">
        <v>72</v>
      </c>
      <c r="AY1312" s="179" t="s">
        <v>291</v>
      </c>
    </row>
    <row r="1313" spans="2:51" s="12" customFormat="1" ht="13.5">
      <c r="B1313" s="186"/>
      <c r="D1313" s="178" t="s">
        <v>299</v>
      </c>
      <c r="E1313" s="195" t="s">
        <v>3</v>
      </c>
      <c r="F1313" s="199" t="s">
        <v>301</v>
      </c>
      <c r="H1313" s="200">
        <v>266.62</v>
      </c>
      <c r="I1313" s="191"/>
      <c r="L1313" s="186"/>
      <c r="M1313" s="192"/>
      <c r="N1313" s="193"/>
      <c r="O1313" s="193"/>
      <c r="P1313" s="193"/>
      <c r="Q1313" s="193"/>
      <c r="R1313" s="193"/>
      <c r="S1313" s="193"/>
      <c r="T1313" s="194"/>
      <c r="AT1313" s="195" t="s">
        <v>299</v>
      </c>
      <c r="AU1313" s="195" t="s">
        <v>79</v>
      </c>
      <c r="AV1313" s="12" t="s">
        <v>82</v>
      </c>
      <c r="AW1313" s="12" t="s">
        <v>36</v>
      </c>
      <c r="AX1313" s="12" t="s">
        <v>72</v>
      </c>
      <c r="AY1313" s="195" t="s">
        <v>291</v>
      </c>
    </row>
    <row r="1314" spans="2:51" s="11" customFormat="1" ht="13.5">
      <c r="B1314" s="177"/>
      <c r="D1314" s="178" t="s">
        <v>299</v>
      </c>
      <c r="E1314" s="179" t="s">
        <v>3</v>
      </c>
      <c r="F1314" s="180" t="s">
        <v>1897</v>
      </c>
      <c r="H1314" s="181">
        <v>36.7</v>
      </c>
      <c r="I1314" s="182"/>
      <c r="L1314" s="177"/>
      <c r="M1314" s="183"/>
      <c r="N1314" s="184"/>
      <c r="O1314" s="184"/>
      <c r="P1314" s="184"/>
      <c r="Q1314" s="184"/>
      <c r="R1314" s="184"/>
      <c r="S1314" s="184"/>
      <c r="T1314" s="185"/>
      <c r="AT1314" s="179" t="s">
        <v>299</v>
      </c>
      <c r="AU1314" s="179" t="s">
        <v>79</v>
      </c>
      <c r="AV1314" s="11" t="s">
        <v>79</v>
      </c>
      <c r="AW1314" s="11" t="s">
        <v>36</v>
      </c>
      <c r="AX1314" s="11" t="s">
        <v>72</v>
      </c>
      <c r="AY1314" s="179" t="s">
        <v>291</v>
      </c>
    </row>
    <row r="1315" spans="2:51" s="11" customFormat="1" ht="13.5">
      <c r="B1315" s="177"/>
      <c r="D1315" s="178" t="s">
        <v>299</v>
      </c>
      <c r="E1315" s="179" t="s">
        <v>3</v>
      </c>
      <c r="F1315" s="180" t="s">
        <v>1898</v>
      </c>
      <c r="H1315" s="181">
        <v>10.685</v>
      </c>
      <c r="I1315" s="182"/>
      <c r="L1315" s="177"/>
      <c r="M1315" s="183"/>
      <c r="N1315" s="184"/>
      <c r="O1315" s="184"/>
      <c r="P1315" s="184"/>
      <c r="Q1315" s="184"/>
      <c r="R1315" s="184"/>
      <c r="S1315" s="184"/>
      <c r="T1315" s="185"/>
      <c r="AT1315" s="179" t="s">
        <v>299</v>
      </c>
      <c r="AU1315" s="179" t="s">
        <v>79</v>
      </c>
      <c r="AV1315" s="11" t="s">
        <v>79</v>
      </c>
      <c r="AW1315" s="11" t="s">
        <v>36</v>
      </c>
      <c r="AX1315" s="11" t="s">
        <v>72</v>
      </c>
      <c r="AY1315" s="179" t="s">
        <v>291</v>
      </c>
    </row>
    <row r="1316" spans="2:51" s="11" customFormat="1" ht="13.5">
      <c r="B1316" s="177"/>
      <c r="D1316" s="178" t="s">
        <v>299</v>
      </c>
      <c r="E1316" s="179" t="s">
        <v>3</v>
      </c>
      <c r="F1316" s="180" t="s">
        <v>1899</v>
      </c>
      <c r="H1316" s="181">
        <v>3.8</v>
      </c>
      <c r="I1316" s="182"/>
      <c r="L1316" s="177"/>
      <c r="M1316" s="183"/>
      <c r="N1316" s="184"/>
      <c r="O1316" s="184"/>
      <c r="P1316" s="184"/>
      <c r="Q1316" s="184"/>
      <c r="R1316" s="184"/>
      <c r="S1316" s="184"/>
      <c r="T1316" s="185"/>
      <c r="AT1316" s="179" t="s">
        <v>299</v>
      </c>
      <c r="AU1316" s="179" t="s">
        <v>79</v>
      </c>
      <c r="AV1316" s="11" t="s">
        <v>79</v>
      </c>
      <c r="AW1316" s="11" t="s">
        <v>36</v>
      </c>
      <c r="AX1316" s="11" t="s">
        <v>72</v>
      </c>
      <c r="AY1316" s="179" t="s">
        <v>291</v>
      </c>
    </row>
    <row r="1317" spans="2:51" s="12" customFormat="1" ht="13.5">
      <c r="B1317" s="186"/>
      <c r="D1317" s="178" t="s">
        <v>299</v>
      </c>
      <c r="E1317" s="195" t="s">
        <v>3</v>
      </c>
      <c r="F1317" s="199" t="s">
        <v>301</v>
      </c>
      <c r="H1317" s="200">
        <v>51.185</v>
      </c>
      <c r="I1317" s="191"/>
      <c r="L1317" s="186"/>
      <c r="M1317" s="192"/>
      <c r="N1317" s="193"/>
      <c r="O1317" s="193"/>
      <c r="P1317" s="193"/>
      <c r="Q1317" s="193"/>
      <c r="R1317" s="193"/>
      <c r="S1317" s="193"/>
      <c r="T1317" s="194"/>
      <c r="AT1317" s="195" t="s">
        <v>299</v>
      </c>
      <c r="AU1317" s="195" t="s">
        <v>79</v>
      </c>
      <c r="AV1317" s="12" t="s">
        <v>82</v>
      </c>
      <c r="AW1317" s="12" t="s">
        <v>36</v>
      </c>
      <c r="AX1317" s="12" t="s">
        <v>72</v>
      </c>
      <c r="AY1317" s="195" t="s">
        <v>291</v>
      </c>
    </row>
    <row r="1318" spans="2:51" s="13" customFormat="1" ht="13.5">
      <c r="B1318" s="201"/>
      <c r="D1318" s="187" t="s">
        <v>299</v>
      </c>
      <c r="E1318" s="202" t="s">
        <v>3</v>
      </c>
      <c r="F1318" s="203" t="s">
        <v>353</v>
      </c>
      <c r="H1318" s="204">
        <v>317.805</v>
      </c>
      <c r="I1318" s="205"/>
      <c r="L1318" s="201"/>
      <c r="M1318" s="206"/>
      <c r="N1318" s="207"/>
      <c r="O1318" s="207"/>
      <c r="P1318" s="207"/>
      <c r="Q1318" s="207"/>
      <c r="R1318" s="207"/>
      <c r="S1318" s="207"/>
      <c r="T1318" s="208"/>
      <c r="AT1318" s="209" t="s">
        <v>299</v>
      </c>
      <c r="AU1318" s="209" t="s">
        <v>79</v>
      </c>
      <c r="AV1318" s="13" t="s">
        <v>85</v>
      </c>
      <c r="AW1318" s="13" t="s">
        <v>36</v>
      </c>
      <c r="AX1318" s="13" t="s">
        <v>9</v>
      </c>
      <c r="AY1318" s="209" t="s">
        <v>291</v>
      </c>
    </row>
    <row r="1319" spans="2:65" s="1" customFormat="1" ht="22.5" customHeight="1">
      <c r="B1319" s="164"/>
      <c r="C1319" s="165" t="s">
        <v>1900</v>
      </c>
      <c r="D1319" s="165" t="s">
        <v>293</v>
      </c>
      <c r="E1319" s="166" t="s">
        <v>1901</v>
      </c>
      <c r="F1319" s="167" t="s">
        <v>1902</v>
      </c>
      <c r="G1319" s="168" t="s">
        <v>822</v>
      </c>
      <c r="H1319" s="169">
        <v>7.972</v>
      </c>
      <c r="I1319" s="170"/>
      <c r="J1319" s="171">
        <f>ROUND(I1319*H1319,0)</f>
        <v>0</v>
      </c>
      <c r="K1319" s="167" t="s">
        <v>297</v>
      </c>
      <c r="L1319" s="34"/>
      <c r="M1319" s="172" t="s">
        <v>3</v>
      </c>
      <c r="N1319" s="173" t="s">
        <v>43</v>
      </c>
      <c r="O1319" s="35"/>
      <c r="P1319" s="174">
        <f>O1319*H1319</f>
        <v>0</v>
      </c>
      <c r="Q1319" s="174">
        <v>0</v>
      </c>
      <c r="R1319" s="174">
        <f>Q1319*H1319</f>
        <v>0</v>
      </c>
      <c r="S1319" s="174">
        <v>0</v>
      </c>
      <c r="T1319" s="175">
        <f>S1319*H1319</f>
        <v>0</v>
      </c>
      <c r="AR1319" s="17" t="s">
        <v>369</v>
      </c>
      <c r="AT1319" s="17" t="s">
        <v>293</v>
      </c>
      <c r="AU1319" s="17" t="s">
        <v>79</v>
      </c>
      <c r="AY1319" s="17" t="s">
        <v>291</v>
      </c>
      <c r="BE1319" s="176">
        <f>IF(N1319="základní",J1319,0)</f>
        <v>0</v>
      </c>
      <c r="BF1319" s="176">
        <f>IF(N1319="snížená",J1319,0)</f>
        <v>0</v>
      </c>
      <c r="BG1319" s="176">
        <f>IF(N1319="zákl. přenesená",J1319,0)</f>
        <v>0</v>
      </c>
      <c r="BH1319" s="176">
        <f>IF(N1319="sníž. přenesená",J1319,0)</f>
        <v>0</v>
      </c>
      <c r="BI1319" s="176">
        <f>IF(N1319="nulová",J1319,0)</f>
        <v>0</v>
      </c>
      <c r="BJ1319" s="17" t="s">
        <v>9</v>
      </c>
      <c r="BK1319" s="176">
        <f>ROUND(I1319*H1319,0)</f>
        <v>0</v>
      </c>
      <c r="BL1319" s="17" t="s">
        <v>369</v>
      </c>
      <c r="BM1319" s="17" t="s">
        <v>1903</v>
      </c>
    </row>
    <row r="1320" spans="2:63" s="10" customFormat="1" ht="29.85" customHeight="1">
      <c r="B1320" s="150"/>
      <c r="D1320" s="161" t="s">
        <v>71</v>
      </c>
      <c r="E1320" s="162" t="s">
        <v>1904</v>
      </c>
      <c r="F1320" s="162" t="s">
        <v>1905</v>
      </c>
      <c r="I1320" s="153"/>
      <c r="J1320" s="163">
        <f>BK1320</f>
        <v>0</v>
      </c>
      <c r="L1320" s="150"/>
      <c r="M1320" s="155"/>
      <c r="N1320" s="156"/>
      <c r="O1320" s="156"/>
      <c r="P1320" s="157">
        <f>SUM(P1321:P1322)</f>
        <v>0</v>
      </c>
      <c r="Q1320" s="156"/>
      <c r="R1320" s="157">
        <f>SUM(R1321:R1322)</f>
        <v>0</v>
      </c>
      <c r="S1320" s="156"/>
      <c r="T1320" s="158">
        <f>SUM(T1321:T1322)</f>
        <v>0.7152</v>
      </c>
      <c r="AR1320" s="151" t="s">
        <v>79</v>
      </c>
      <c r="AT1320" s="159" t="s">
        <v>71</v>
      </c>
      <c r="AU1320" s="159" t="s">
        <v>9</v>
      </c>
      <c r="AY1320" s="151" t="s">
        <v>291</v>
      </c>
      <c r="BK1320" s="160">
        <f>SUM(BK1321:BK1322)</f>
        <v>0</v>
      </c>
    </row>
    <row r="1321" spans="2:65" s="1" customFormat="1" ht="22.5" customHeight="1">
      <c r="B1321" s="164"/>
      <c r="C1321" s="165" t="s">
        <v>1906</v>
      </c>
      <c r="D1321" s="165" t="s">
        <v>293</v>
      </c>
      <c r="E1321" s="166" t="s">
        <v>1907</v>
      </c>
      <c r="F1321" s="167" t="s">
        <v>1908</v>
      </c>
      <c r="G1321" s="168" t="s">
        <v>412</v>
      </c>
      <c r="H1321" s="169">
        <v>47.68</v>
      </c>
      <c r="I1321" s="170"/>
      <c r="J1321" s="171">
        <f>ROUND(I1321*H1321,0)</f>
        <v>0</v>
      </c>
      <c r="K1321" s="167" t="s">
        <v>297</v>
      </c>
      <c r="L1321" s="34"/>
      <c r="M1321" s="172" t="s">
        <v>3</v>
      </c>
      <c r="N1321" s="173" t="s">
        <v>43</v>
      </c>
      <c r="O1321" s="35"/>
      <c r="P1321" s="174">
        <f>O1321*H1321</f>
        <v>0</v>
      </c>
      <c r="Q1321" s="174">
        <v>0</v>
      </c>
      <c r="R1321" s="174">
        <f>Q1321*H1321</f>
        <v>0</v>
      </c>
      <c r="S1321" s="174">
        <v>0.015</v>
      </c>
      <c r="T1321" s="175">
        <f>S1321*H1321</f>
        <v>0.7152</v>
      </c>
      <c r="AR1321" s="17" t="s">
        <v>369</v>
      </c>
      <c r="AT1321" s="17" t="s">
        <v>293</v>
      </c>
      <c r="AU1321" s="17" t="s">
        <v>79</v>
      </c>
      <c r="AY1321" s="17" t="s">
        <v>291</v>
      </c>
      <c r="BE1321" s="176">
        <f>IF(N1321="základní",J1321,0)</f>
        <v>0</v>
      </c>
      <c r="BF1321" s="176">
        <f>IF(N1321="snížená",J1321,0)</f>
        <v>0</v>
      </c>
      <c r="BG1321" s="176">
        <f>IF(N1321="zákl. přenesená",J1321,0)</f>
        <v>0</v>
      </c>
      <c r="BH1321" s="176">
        <f>IF(N1321="sníž. přenesená",J1321,0)</f>
        <v>0</v>
      </c>
      <c r="BI1321" s="176">
        <f>IF(N1321="nulová",J1321,0)</f>
        <v>0</v>
      </c>
      <c r="BJ1321" s="17" t="s">
        <v>9</v>
      </c>
      <c r="BK1321" s="176">
        <f>ROUND(I1321*H1321,0)</f>
        <v>0</v>
      </c>
      <c r="BL1321" s="17" t="s">
        <v>369</v>
      </c>
      <c r="BM1321" s="17" t="s">
        <v>1909</v>
      </c>
    </row>
    <row r="1322" spans="2:51" s="11" customFormat="1" ht="13.5">
      <c r="B1322" s="177"/>
      <c r="D1322" s="178" t="s">
        <v>299</v>
      </c>
      <c r="E1322" s="179" t="s">
        <v>3</v>
      </c>
      <c r="F1322" s="180" t="s">
        <v>1910</v>
      </c>
      <c r="H1322" s="181">
        <v>47.68</v>
      </c>
      <c r="I1322" s="182"/>
      <c r="L1322" s="177"/>
      <c r="M1322" s="183"/>
      <c r="N1322" s="184"/>
      <c r="O1322" s="184"/>
      <c r="P1322" s="184"/>
      <c r="Q1322" s="184"/>
      <c r="R1322" s="184"/>
      <c r="S1322" s="184"/>
      <c r="T1322" s="185"/>
      <c r="AT1322" s="179" t="s">
        <v>299</v>
      </c>
      <c r="AU1322" s="179" t="s">
        <v>79</v>
      </c>
      <c r="AV1322" s="11" t="s">
        <v>79</v>
      </c>
      <c r="AW1322" s="11" t="s">
        <v>36</v>
      </c>
      <c r="AX1322" s="11" t="s">
        <v>9</v>
      </c>
      <c r="AY1322" s="179" t="s">
        <v>291</v>
      </c>
    </row>
    <row r="1323" spans="2:63" s="10" customFormat="1" ht="29.85" customHeight="1">
      <c r="B1323" s="150"/>
      <c r="D1323" s="161" t="s">
        <v>71</v>
      </c>
      <c r="E1323" s="162" t="s">
        <v>1911</v>
      </c>
      <c r="F1323" s="162" t="s">
        <v>1912</v>
      </c>
      <c r="I1323" s="153"/>
      <c r="J1323" s="163">
        <f>BK1323</f>
        <v>0</v>
      </c>
      <c r="L1323" s="150"/>
      <c r="M1323" s="155"/>
      <c r="N1323" s="156"/>
      <c r="O1323" s="156"/>
      <c r="P1323" s="157">
        <f>SUM(P1324:P1365)</f>
        <v>0</v>
      </c>
      <c r="Q1323" s="156"/>
      <c r="R1323" s="157">
        <f>SUM(R1324:R1365)</f>
        <v>1.0056132955200001</v>
      </c>
      <c r="S1323" s="156"/>
      <c r="T1323" s="158">
        <f>SUM(T1324:T1365)</f>
        <v>0.49492499999999995</v>
      </c>
      <c r="AR1323" s="151" t="s">
        <v>79</v>
      </c>
      <c r="AT1323" s="159" t="s">
        <v>71</v>
      </c>
      <c r="AU1323" s="159" t="s">
        <v>9</v>
      </c>
      <c r="AY1323" s="151" t="s">
        <v>291</v>
      </c>
      <c r="BK1323" s="160">
        <f>SUM(BK1324:BK1365)</f>
        <v>0</v>
      </c>
    </row>
    <row r="1324" spans="2:65" s="1" customFormat="1" ht="22.5" customHeight="1">
      <c r="B1324" s="164"/>
      <c r="C1324" s="165" t="s">
        <v>1913</v>
      </c>
      <c r="D1324" s="165" t="s">
        <v>293</v>
      </c>
      <c r="E1324" s="166" t="s">
        <v>1914</v>
      </c>
      <c r="F1324" s="167" t="s">
        <v>1915</v>
      </c>
      <c r="G1324" s="168" t="s">
        <v>412</v>
      </c>
      <c r="H1324" s="169">
        <v>288.02</v>
      </c>
      <c r="I1324" s="170"/>
      <c r="J1324" s="171">
        <f>ROUND(I1324*H1324,0)</f>
        <v>0</v>
      </c>
      <c r="K1324" s="167" t="s">
        <v>297</v>
      </c>
      <c r="L1324" s="34"/>
      <c r="M1324" s="172" t="s">
        <v>3</v>
      </c>
      <c r="N1324" s="173" t="s">
        <v>43</v>
      </c>
      <c r="O1324" s="35"/>
      <c r="P1324" s="174">
        <f>O1324*H1324</f>
        <v>0</v>
      </c>
      <c r="Q1324" s="174">
        <v>5.76E-07</v>
      </c>
      <c r="R1324" s="174">
        <f>Q1324*H1324</f>
        <v>0.00016589952</v>
      </c>
      <c r="S1324" s="174">
        <v>0</v>
      </c>
      <c r="T1324" s="175">
        <f>S1324*H1324</f>
        <v>0</v>
      </c>
      <c r="AR1324" s="17" t="s">
        <v>369</v>
      </c>
      <c r="AT1324" s="17" t="s">
        <v>293</v>
      </c>
      <c r="AU1324" s="17" t="s">
        <v>79</v>
      </c>
      <c r="AY1324" s="17" t="s">
        <v>291</v>
      </c>
      <c r="BE1324" s="176">
        <f>IF(N1324="základní",J1324,0)</f>
        <v>0</v>
      </c>
      <c r="BF1324" s="176">
        <f>IF(N1324="snížená",J1324,0)</f>
        <v>0</v>
      </c>
      <c r="BG1324" s="176">
        <f>IF(N1324="zákl. přenesená",J1324,0)</f>
        <v>0</v>
      </c>
      <c r="BH1324" s="176">
        <f>IF(N1324="sníž. přenesená",J1324,0)</f>
        <v>0</v>
      </c>
      <c r="BI1324" s="176">
        <f>IF(N1324="nulová",J1324,0)</f>
        <v>0</v>
      </c>
      <c r="BJ1324" s="17" t="s">
        <v>9</v>
      </c>
      <c r="BK1324" s="176">
        <f>ROUND(I1324*H1324,0)</f>
        <v>0</v>
      </c>
      <c r="BL1324" s="17" t="s">
        <v>369</v>
      </c>
      <c r="BM1324" s="17" t="s">
        <v>1916</v>
      </c>
    </row>
    <row r="1325" spans="2:51" s="11" customFormat="1" ht="13.5">
      <c r="B1325" s="177"/>
      <c r="D1325" s="178" t="s">
        <v>299</v>
      </c>
      <c r="E1325" s="179" t="s">
        <v>3</v>
      </c>
      <c r="F1325" s="180" t="s">
        <v>224</v>
      </c>
      <c r="H1325" s="181">
        <v>31.84</v>
      </c>
      <c r="I1325" s="182"/>
      <c r="L1325" s="177"/>
      <c r="M1325" s="183"/>
      <c r="N1325" s="184"/>
      <c r="O1325" s="184"/>
      <c r="P1325" s="184"/>
      <c r="Q1325" s="184"/>
      <c r="R1325" s="184"/>
      <c r="S1325" s="184"/>
      <c r="T1325" s="185"/>
      <c r="AT1325" s="179" t="s">
        <v>299</v>
      </c>
      <c r="AU1325" s="179" t="s">
        <v>79</v>
      </c>
      <c r="AV1325" s="11" t="s">
        <v>79</v>
      </c>
      <c r="AW1325" s="11" t="s">
        <v>36</v>
      </c>
      <c r="AX1325" s="11" t="s">
        <v>72</v>
      </c>
      <c r="AY1325" s="179" t="s">
        <v>291</v>
      </c>
    </row>
    <row r="1326" spans="2:51" s="11" customFormat="1" ht="13.5">
      <c r="B1326" s="177"/>
      <c r="D1326" s="178" t="s">
        <v>299</v>
      </c>
      <c r="E1326" s="179" t="s">
        <v>3</v>
      </c>
      <c r="F1326" s="180" t="s">
        <v>227</v>
      </c>
      <c r="H1326" s="181">
        <v>256.18</v>
      </c>
      <c r="I1326" s="182"/>
      <c r="L1326" s="177"/>
      <c r="M1326" s="183"/>
      <c r="N1326" s="184"/>
      <c r="O1326" s="184"/>
      <c r="P1326" s="184"/>
      <c r="Q1326" s="184"/>
      <c r="R1326" s="184"/>
      <c r="S1326" s="184"/>
      <c r="T1326" s="185"/>
      <c r="AT1326" s="179" t="s">
        <v>299</v>
      </c>
      <c r="AU1326" s="179" t="s">
        <v>79</v>
      </c>
      <c r="AV1326" s="11" t="s">
        <v>79</v>
      </c>
      <c r="AW1326" s="11" t="s">
        <v>36</v>
      </c>
      <c r="AX1326" s="11" t="s">
        <v>72</v>
      </c>
      <c r="AY1326" s="179" t="s">
        <v>291</v>
      </c>
    </row>
    <row r="1327" spans="2:51" s="12" customFormat="1" ht="13.5">
      <c r="B1327" s="186"/>
      <c r="D1327" s="187" t="s">
        <v>299</v>
      </c>
      <c r="E1327" s="188" t="s">
        <v>3</v>
      </c>
      <c r="F1327" s="189" t="s">
        <v>301</v>
      </c>
      <c r="H1327" s="190">
        <v>288.02</v>
      </c>
      <c r="I1327" s="191"/>
      <c r="L1327" s="186"/>
      <c r="M1327" s="192"/>
      <c r="N1327" s="193"/>
      <c r="O1327" s="193"/>
      <c r="P1327" s="193"/>
      <c r="Q1327" s="193"/>
      <c r="R1327" s="193"/>
      <c r="S1327" s="193"/>
      <c r="T1327" s="194"/>
      <c r="AT1327" s="195" t="s">
        <v>299</v>
      </c>
      <c r="AU1327" s="195" t="s">
        <v>79</v>
      </c>
      <c r="AV1327" s="12" t="s">
        <v>82</v>
      </c>
      <c r="AW1327" s="12" t="s">
        <v>36</v>
      </c>
      <c r="AX1327" s="12" t="s">
        <v>9</v>
      </c>
      <c r="AY1327" s="195" t="s">
        <v>291</v>
      </c>
    </row>
    <row r="1328" spans="2:65" s="1" customFormat="1" ht="22.5" customHeight="1">
      <c r="B1328" s="164"/>
      <c r="C1328" s="165" t="s">
        <v>1917</v>
      </c>
      <c r="D1328" s="165" t="s">
        <v>293</v>
      </c>
      <c r="E1328" s="166" t="s">
        <v>1918</v>
      </c>
      <c r="F1328" s="167" t="s">
        <v>1919</v>
      </c>
      <c r="G1328" s="168" t="s">
        <v>412</v>
      </c>
      <c r="H1328" s="169">
        <v>288.02</v>
      </c>
      <c r="I1328" s="170"/>
      <c r="J1328" s="171">
        <f>ROUND(I1328*H1328,0)</f>
        <v>0</v>
      </c>
      <c r="K1328" s="167" t="s">
        <v>297</v>
      </c>
      <c r="L1328" s="34"/>
      <c r="M1328" s="172" t="s">
        <v>3</v>
      </c>
      <c r="N1328" s="173" t="s">
        <v>43</v>
      </c>
      <c r="O1328" s="35"/>
      <c r="P1328" s="174">
        <f>O1328*H1328</f>
        <v>0</v>
      </c>
      <c r="Q1328" s="174">
        <v>0</v>
      </c>
      <c r="R1328" s="174">
        <f>Q1328*H1328</f>
        <v>0</v>
      </c>
      <c r="S1328" s="174">
        <v>0</v>
      </c>
      <c r="T1328" s="175">
        <f>S1328*H1328</f>
        <v>0</v>
      </c>
      <c r="AR1328" s="17" t="s">
        <v>369</v>
      </c>
      <c r="AT1328" s="17" t="s">
        <v>293</v>
      </c>
      <c r="AU1328" s="17" t="s">
        <v>79</v>
      </c>
      <c r="AY1328" s="17" t="s">
        <v>291</v>
      </c>
      <c r="BE1328" s="176">
        <f>IF(N1328="základní",J1328,0)</f>
        <v>0</v>
      </c>
      <c r="BF1328" s="176">
        <f>IF(N1328="snížená",J1328,0)</f>
        <v>0</v>
      </c>
      <c r="BG1328" s="176">
        <f>IF(N1328="zákl. přenesená",J1328,0)</f>
        <v>0</v>
      </c>
      <c r="BH1328" s="176">
        <f>IF(N1328="sníž. přenesená",J1328,0)</f>
        <v>0</v>
      </c>
      <c r="BI1328" s="176">
        <f>IF(N1328="nulová",J1328,0)</f>
        <v>0</v>
      </c>
      <c r="BJ1328" s="17" t="s">
        <v>9</v>
      </c>
      <c r="BK1328" s="176">
        <f>ROUND(I1328*H1328,0)</f>
        <v>0</v>
      </c>
      <c r="BL1328" s="17" t="s">
        <v>369</v>
      </c>
      <c r="BM1328" s="17" t="s">
        <v>1920</v>
      </c>
    </row>
    <row r="1329" spans="2:51" s="11" customFormat="1" ht="13.5">
      <c r="B1329" s="177"/>
      <c r="D1329" s="178" t="s">
        <v>299</v>
      </c>
      <c r="E1329" s="179" t="s">
        <v>3</v>
      </c>
      <c r="F1329" s="180" t="s">
        <v>224</v>
      </c>
      <c r="H1329" s="181">
        <v>31.84</v>
      </c>
      <c r="I1329" s="182"/>
      <c r="L1329" s="177"/>
      <c r="M1329" s="183"/>
      <c r="N1329" s="184"/>
      <c r="O1329" s="184"/>
      <c r="P1329" s="184"/>
      <c r="Q1329" s="184"/>
      <c r="R1329" s="184"/>
      <c r="S1329" s="184"/>
      <c r="T1329" s="185"/>
      <c r="AT1329" s="179" t="s">
        <v>299</v>
      </c>
      <c r="AU1329" s="179" t="s">
        <v>79</v>
      </c>
      <c r="AV1329" s="11" t="s">
        <v>79</v>
      </c>
      <c r="AW1329" s="11" t="s">
        <v>36</v>
      </c>
      <c r="AX1329" s="11" t="s">
        <v>72</v>
      </c>
      <c r="AY1329" s="179" t="s">
        <v>291</v>
      </c>
    </row>
    <row r="1330" spans="2:51" s="11" customFormat="1" ht="13.5">
      <c r="B1330" s="177"/>
      <c r="D1330" s="178" t="s">
        <v>299</v>
      </c>
      <c r="E1330" s="179" t="s">
        <v>3</v>
      </c>
      <c r="F1330" s="180" t="s">
        <v>227</v>
      </c>
      <c r="H1330" s="181">
        <v>256.18</v>
      </c>
      <c r="I1330" s="182"/>
      <c r="L1330" s="177"/>
      <c r="M1330" s="183"/>
      <c r="N1330" s="184"/>
      <c r="O1330" s="184"/>
      <c r="P1330" s="184"/>
      <c r="Q1330" s="184"/>
      <c r="R1330" s="184"/>
      <c r="S1330" s="184"/>
      <c r="T1330" s="185"/>
      <c r="AT1330" s="179" t="s">
        <v>299</v>
      </c>
      <c r="AU1330" s="179" t="s">
        <v>79</v>
      </c>
      <c r="AV1330" s="11" t="s">
        <v>79</v>
      </c>
      <c r="AW1330" s="11" t="s">
        <v>36</v>
      </c>
      <c r="AX1330" s="11" t="s">
        <v>72</v>
      </c>
      <c r="AY1330" s="179" t="s">
        <v>291</v>
      </c>
    </row>
    <row r="1331" spans="2:51" s="12" customFormat="1" ht="13.5">
      <c r="B1331" s="186"/>
      <c r="D1331" s="187" t="s">
        <v>299</v>
      </c>
      <c r="E1331" s="188" t="s">
        <v>3</v>
      </c>
      <c r="F1331" s="189" t="s">
        <v>301</v>
      </c>
      <c r="H1331" s="190">
        <v>288.02</v>
      </c>
      <c r="I1331" s="191"/>
      <c r="L1331" s="186"/>
      <c r="M1331" s="192"/>
      <c r="N1331" s="193"/>
      <c r="O1331" s="193"/>
      <c r="P1331" s="193"/>
      <c r="Q1331" s="193"/>
      <c r="R1331" s="193"/>
      <c r="S1331" s="193"/>
      <c r="T1331" s="194"/>
      <c r="AT1331" s="195" t="s">
        <v>299</v>
      </c>
      <c r="AU1331" s="195" t="s">
        <v>79</v>
      </c>
      <c r="AV1331" s="12" t="s">
        <v>82</v>
      </c>
      <c r="AW1331" s="12" t="s">
        <v>36</v>
      </c>
      <c r="AX1331" s="12" t="s">
        <v>9</v>
      </c>
      <c r="AY1331" s="195" t="s">
        <v>291</v>
      </c>
    </row>
    <row r="1332" spans="2:65" s="1" customFormat="1" ht="22.5" customHeight="1">
      <c r="B1332" s="164"/>
      <c r="C1332" s="165" t="s">
        <v>1921</v>
      </c>
      <c r="D1332" s="165" t="s">
        <v>293</v>
      </c>
      <c r="E1332" s="166" t="s">
        <v>1922</v>
      </c>
      <c r="F1332" s="167" t="s">
        <v>1923</v>
      </c>
      <c r="G1332" s="168" t="s">
        <v>412</v>
      </c>
      <c r="H1332" s="169">
        <v>288.02</v>
      </c>
      <c r="I1332" s="170"/>
      <c r="J1332" s="171">
        <f>ROUND(I1332*H1332,0)</f>
        <v>0</v>
      </c>
      <c r="K1332" s="167" t="s">
        <v>297</v>
      </c>
      <c r="L1332" s="34"/>
      <c r="M1332" s="172" t="s">
        <v>3</v>
      </c>
      <c r="N1332" s="173" t="s">
        <v>43</v>
      </c>
      <c r="O1332" s="35"/>
      <c r="P1332" s="174">
        <f>O1332*H1332</f>
        <v>0</v>
      </c>
      <c r="Q1332" s="174">
        <v>6.7E-05</v>
      </c>
      <c r="R1332" s="174">
        <f>Q1332*H1332</f>
        <v>0.01929734</v>
      </c>
      <c r="S1332" s="174">
        <v>0</v>
      </c>
      <c r="T1332" s="175">
        <f>S1332*H1332</f>
        <v>0</v>
      </c>
      <c r="AR1332" s="17" t="s">
        <v>369</v>
      </c>
      <c r="AT1332" s="17" t="s">
        <v>293</v>
      </c>
      <c r="AU1332" s="17" t="s">
        <v>79</v>
      </c>
      <c r="AY1332" s="17" t="s">
        <v>291</v>
      </c>
      <c r="BE1332" s="176">
        <f>IF(N1332="základní",J1332,0)</f>
        <v>0</v>
      </c>
      <c r="BF1332" s="176">
        <f>IF(N1332="snížená",J1332,0)</f>
        <v>0</v>
      </c>
      <c r="BG1332" s="176">
        <f>IF(N1332="zákl. přenesená",J1332,0)</f>
        <v>0</v>
      </c>
      <c r="BH1332" s="176">
        <f>IF(N1332="sníž. přenesená",J1332,0)</f>
        <v>0</v>
      </c>
      <c r="BI1332" s="176">
        <f>IF(N1332="nulová",J1332,0)</f>
        <v>0</v>
      </c>
      <c r="BJ1332" s="17" t="s">
        <v>9</v>
      </c>
      <c r="BK1332" s="176">
        <f>ROUND(I1332*H1332,0)</f>
        <v>0</v>
      </c>
      <c r="BL1332" s="17" t="s">
        <v>369</v>
      </c>
      <c r="BM1332" s="17" t="s">
        <v>1924</v>
      </c>
    </row>
    <row r="1333" spans="2:51" s="11" customFormat="1" ht="13.5">
      <c r="B1333" s="177"/>
      <c r="D1333" s="178" t="s">
        <v>299</v>
      </c>
      <c r="E1333" s="179" t="s">
        <v>3</v>
      </c>
      <c r="F1333" s="180" t="s">
        <v>224</v>
      </c>
      <c r="H1333" s="181">
        <v>31.84</v>
      </c>
      <c r="I1333" s="182"/>
      <c r="L1333" s="177"/>
      <c r="M1333" s="183"/>
      <c r="N1333" s="184"/>
      <c r="O1333" s="184"/>
      <c r="P1333" s="184"/>
      <c r="Q1333" s="184"/>
      <c r="R1333" s="184"/>
      <c r="S1333" s="184"/>
      <c r="T1333" s="185"/>
      <c r="AT1333" s="179" t="s">
        <v>299</v>
      </c>
      <c r="AU1333" s="179" t="s">
        <v>79</v>
      </c>
      <c r="AV1333" s="11" t="s">
        <v>79</v>
      </c>
      <c r="AW1333" s="11" t="s">
        <v>36</v>
      </c>
      <c r="AX1333" s="11" t="s">
        <v>72</v>
      </c>
      <c r="AY1333" s="179" t="s">
        <v>291</v>
      </c>
    </row>
    <row r="1334" spans="2:51" s="11" customFormat="1" ht="13.5">
      <c r="B1334" s="177"/>
      <c r="D1334" s="178" t="s">
        <v>299</v>
      </c>
      <c r="E1334" s="179" t="s">
        <v>3</v>
      </c>
      <c r="F1334" s="180" t="s">
        <v>227</v>
      </c>
      <c r="H1334" s="181">
        <v>256.18</v>
      </c>
      <c r="I1334" s="182"/>
      <c r="L1334" s="177"/>
      <c r="M1334" s="183"/>
      <c r="N1334" s="184"/>
      <c r="O1334" s="184"/>
      <c r="P1334" s="184"/>
      <c r="Q1334" s="184"/>
      <c r="R1334" s="184"/>
      <c r="S1334" s="184"/>
      <c r="T1334" s="185"/>
      <c r="AT1334" s="179" t="s">
        <v>299</v>
      </c>
      <c r="AU1334" s="179" t="s">
        <v>79</v>
      </c>
      <c r="AV1334" s="11" t="s">
        <v>79</v>
      </c>
      <c r="AW1334" s="11" t="s">
        <v>36</v>
      </c>
      <c r="AX1334" s="11" t="s">
        <v>72</v>
      </c>
      <c r="AY1334" s="179" t="s">
        <v>291</v>
      </c>
    </row>
    <row r="1335" spans="2:51" s="12" customFormat="1" ht="13.5">
      <c r="B1335" s="186"/>
      <c r="D1335" s="187" t="s">
        <v>299</v>
      </c>
      <c r="E1335" s="188" t="s">
        <v>3</v>
      </c>
      <c r="F1335" s="189" t="s">
        <v>301</v>
      </c>
      <c r="H1335" s="190">
        <v>288.02</v>
      </c>
      <c r="I1335" s="191"/>
      <c r="L1335" s="186"/>
      <c r="M1335" s="192"/>
      <c r="N1335" s="193"/>
      <c r="O1335" s="193"/>
      <c r="P1335" s="193"/>
      <c r="Q1335" s="193"/>
      <c r="R1335" s="193"/>
      <c r="S1335" s="193"/>
      <c r="T1335" s="194"/>
      <c r="AT1335" s="195" t="s">
        <v>299</v>
      </c>
      <c r="AU1335" s="195" t="s">
        <v>79</v>
      </c>
      <c r="AV1335" s="12" t="s">
        <v>82</v>
      </c>
      <c r="AW1335" s="12" t="s">
        <v>36</v>
      </c>
      <c r="AX1335" s="12" t="s">
        <v>9</v>
      </c>
      <c r="AY1335" s="195" t="s">
        <v>291</v>
      </c>
    </row>
    <row r="1336" spans="2:65" s="1" customFormat="1" ht="22.5" customHeight="1">
      <c r="B1336" s="164"/>
      <c r="C1336" s="165" t="s">
        <v>1925</v>
      </c>
      <c r="D1336" s="165" t="s">
        <v>293</v>
      </c>
      <c r="E1336" s="166" t="s">
        <v>1926</v>
      </c>
      <c r="F1336" s="167" t="s">
        <v>1927</v>
      </c>
      <c r="G1336" s="168" t="s">
        <v>412</v>
      </c>
      <c r="H1336" s="169">
        <v>120.05</v>
      </c>
      <c r="I1336" s="170"/>
      <c r="J1336" s="171">
        <f>ROUND(I1336*H1336,0)</f>
        <v>0</v>
      </c>
      <c r="K1336" s="167" t="s">
        <v>297</v>
      </c>
      <c r="L1336" s="34"/>
      <c r="M1336" s="172" t="s">
        <v>3</v>
      </c>
      <c r="N1336" s="173" t="s">
        <v>43</v>
      </c>
      <c r="O1336" s="35"/>
      <c r="P1336" s="174">
        <f>O1336*H1336</f>
        <v>0</v>
      </c>
      <c r="Q1336" s="174">
        <v>0</v>
      </c>
      <c r="R1336" s="174">
        <f>Q1336*H1336</f>
        <v>0</v>
      </c>
      <c r="S1336" s="174">
        <v>0.0025</v>
      </c>
      <c r="T1336" s="175">
        <f>S1336*H1336</f>
        <v>0.300125</v>
      </c>
      <c r="AR1336" s="17" t="s">
        <v>369</v>
      </c>
      <c r="AT1336" s="17" t="s">
        <v>293</v>
      </c>
      <c r="AU1336" s="17" t="s">
        <v>79</v>
      </c>
      <c r="AY1336" s="17" t="s">
        <v>291</v>
      </c>
      <c r="BE1336" s="176">
        <f>IF(N1336="základní",J1336,0)</f>
        <v>0</v>
      </c>
      <c r="BF1336" s="176">
        <f>IF(N1336="snížená",J1336,0)</f>
        <v>0</v>
      </c>
      <c r="BG1336" s="176">
        <f>IF(N1336="zákl. přenesená",J1336,0)</f>
        <v>0</v>
      </c>
      <c r="BH1336" s="176">
        <f>IF(N1336="sníž. přenesená",J1336,0)</f>
        <v>0</v>
      </c>
      <c r="BI1336" s="176">
        <f>IF(N1336="nulová",J1336,0)</f>
        <v>0</v>
      </c>
      <c r="BJ1336" s="17" t="s">
        <v>9</v>
      </c>
      <c r="BK1336" s="176">
        <f>ROUND(I1336*H1336,0)</f>
        <v>0</v>
      </c>
      <c r="BL1336" s="17" t="s">
        <v>369</v>
      </c>
      <c r="BM1336" s="17" t="s">
        <v>1928</v>
      </c>
    </row>
    <row r="1337" spans="2:51" s="11" customFormat="1" ht="13.5">
      <c r="B1337" s="177"/>
      <c r="D1337" s="178" t="s">
        <v>299</v>
      </c>
      <c r="E1337" s="179" t="s">
        <v>3</v>
      </c>
      <c r="F1337" s="180" t="s">
        <v>1929</v>
      </c>
      <c r="H1337" s="181">
        <v>111.39</v>
      </c>
      <c r="I1337" s="182"/>
      <c r="L1337" s="177"/>
      <c r="M1337" s="183"/>
      <c r="N1337" s="184"/>
      <c r="O1337" s="184"/>
      <c r="P1337" s="184"/>
      <c r="Q1337" s="184"/>
      <c r="R1337" s="184"/>
      <c r="S1337" s="184"/>
      <c r="T1337" s="185"/>
      <c r="AT1337" s="179" t="s">
        <v>299</v>
      </c>
      <c r="AU1337" s="179" t="s">
        <v>79</v>
      </c>
      <c r="AV1337" s="11" t="s">
        <v>79</v>
      </c>
      <c r="AW1337" s="11" t="s">
        <v>36</v>
      </c>
      <c r="AX1337" s="11" t="s">
        <v>72</v>
      </c>
      <c r="AY1337" s="179" t="s">
        <v>291</v>
      </c>
    </row>
    <row r="1338" spans="2:51" s="11" customFormat="1" ht="13.5">
      <c r="B1338" s="177"/>
      <c r="D1338" s="178" t="s">
        <v>299</v>
      </c>
      <c r="E1338" s="179" t="s">
        <v>3</v>
      </c>
      <c r="F1338" s="180" t="s">
        <v>1930</v>
      </c>
      <c r="H1338" s="181">
        <v>8.66</v>
      </c>
      <c r="I1338" s="182"/>
      <c r="L1338" s="177"/>
      <c r="M1338" s="183"/>
      <c r="N1338" s="184"/>
      <c r="O1338" s="184"/>
      <c r="P1338" s="184"/>
      <c r="Q1338" s="184"/>
      <c r="R1338" s="184"/>
      <c r="S1338" s="184"/>
      <c r="T1338" s="185"/>
      <c r="AT1338" s="179" t="s">
        <v>299</v>
      </c>
      <c r="AU1338" s="179" t="s">
        <v>79</v>
      </c>
      <c r="AV1338" s="11" t="s">
        <v>79</v>
      </c>
      <c r="AW1338" s="11" t="s">
        <v>36</v>
      </c>
      <c r="AX1338" s="11" t="s">
        <v>72</v>
      </c>
      <c r="AY1338" s="179" t="s">
        <v>291</v>
      </c>
    </row>
    <row r="1339" spans="2:51" s="12" customFormat="1" ht="13.5">
      <c r="B1339" s="186"/>
      <c r="D1339" s="187" t="s">
        <v>299</v>
      </c>
      <c r="E1339" s="188" t="s">
        <v>3</v>
      </c>
      <c r="F1339" s="189" t="s">
        <v>301</v>
      </c>
      <c r="H1339" s="190">
        <v>120.05</v>
      </c>
      <c r="I1339" s="191"/>
      <c r="L1339" s="186"/>
      <c r="M1339" s="192"/>
      <c r="N1339" s="193"/>
      <c r="O1339" s="193"/>
      <c r="P1339" s="193"/>
      <c r="Q1339" s="193"/>
      <c r="R1339" s="193"/>
      <c r="S1339" s="193"/>
      <c r="T1339" s="194"/>
      <c r="AT1339" s="195" t="s">
        <v>299</v>
      </c>
      <c r="AU1339" s="195" t="s">
        <v>79</v>
      </c>
      <c r="AV1339" s="12" t="s">
        <v>82</v>
      </c>
      <c r="AW1339" s="12" t="s">
        <v>36</v>
      </c>
      <c r="AX1339" s="12" t="s">
        <v>9</v>
      </c>
      <c r="AY1339" s="195" t="s">
        <v>291</v>
      </c>
    </row>
    <row r="1340" spans="2:65" s="1" customFormat="1" ht="22.5" customHeight="1">
      <c r="B1340" s="164"/>
      <c r="C1340" s="165" t="s">
        <v>1931</v>
      </c>
      <c r="D1340" s="165" t="s">
        <v>293</v>
      </c>
      <c r="E1340" s="166" t="s">
        <v>1932</v>
      </c>
      <c r="F1340" s="167" t="s">
        <v>1933</v>
      </c>
      <c r="G1340" s="168" t="s">
        <v>412</v>
      </c>
      <c r="H1340" s="169">
        <v>8.66</v>
      </c>
      <c r="I1340" s="170"/>
      <c r="J1340" s="171">
        <f>ROUND(I1340*H1340,0)</f>
        <v>0</v>
      </c>
      <c r="K1340" s="167" t="s">
        <v>297</v>
      </c>
      <c r="L1340" s="34"/>
      <c r="M1340" s="172" t="s">
        <v>3</v>
      </c>
      <c r="N1340" s="173" t="s">
        <v>43</v>
      </c>
      <c r="O1340" s="35"/>
      <c r="P1340" s="174">
        <f>O1340*H1340</f>
        <v>0</v>
      </c>
      <c r="Q1340" s="174">
        <v>0</v>
      </c>
      <c r="R1340" s="174">
        <f>Q1340*H1340</f>
        <v>0</v>
      </c>
      <c r="S1340" s="174">
        <v>0.003</v>
      </c>
      <c r="T1340" s="175">
        <f>S1340*H1340</f>
        <v>0.02598</v>
      </c>
      <c r="AR1340" s="17" t="s">
        <v>369</v>
      </c>
      <c r="AT1340" s="17" t="s">
        <v>293</v>
      </c>
      <c r="AU1340" s="17" t="s">
        <v>79</v>
      </c>
      <c r="AY1340" s="17" t="s">
        <v>291</v>
      </c>
      <c r="BE1340" s="176">
        <f>IF(N1340="základní",J1340,0)</f>
        <v>0</v>
      </c>
      <c r="BF1340" s="176">
        <f>IF(N1340="snížená",J1340,0)</f>
        <v>0</v>
      </c>
      <c r="BG1340" s="176">
        <f>IF(N1340="zákl. přenesená",J1340,0)</f>
        <v>0</v>
      </c>
      <c r="BH1340" s="176">
        <f>IF(N1340="sníž. přenesená",J1340,0)</f>
        <v>0</v>
      </c>
      <c r="BI1340" s="176">
        <f>IF(N1340="nulová",J1340,0)</f>
        <v>0</v>
      </c>
      <c r="BJ1340" s="17" t="s">
        <v>9</v>
      </c>
      <c r="BK1340" s="176">
        <f>ROUND(I1340*H1340,0)</f>
        <v>0</v>
      </c>
      <c r="BL1340" s="17" t="s">
        <v>369</v>
      </c>
      <c r="BM1340" s="17" t="s">
        <v>1934</v>
      </c>
    </row>
    <row r="1341" spans="2:51" s="11" customFormat="1" ht="13.5">
      <c r="B1341" s="177"/>
      <c r="D1341" s="187" t="s">
        <v>299</v>
      </c>
      <c r="E1341" s="196" t="s">
        <v>3</v>
      </c>
      <c r="F1341" s="197" t="s">
        <v>1935</v>
      </c>
      <c r="H1341" s="198">
        <v>8.66</v>
      </c>
      <c r="I1341" s="182"/>
      <c r="L1341" s="177"/>
      <c r="M1341" s="183"/>
      <c r="N1341" s="184"/>
      <c r="O1341" s="184"/>
      <c r="P1341" s="184"/>
      <c r="Q1341" s="184"/>
      <c r="R1341" s="184"/>
      <c r="S1341" s="184"/>
      <c r="T1341" s="185"/>
      <c r="AT1341" s="179" t="s">
        <v>299</v>
      </c>
      <c r="AU1341" s="179" t="s">
        <v>79</v>
      </c>
      <c r="AV1341" s="11" t="s">
        <v>79</v>
      </c>
      <c r="AW1341" s="11" t="s">
        <v>36</v>
      </c>
      <c r="AX1341" s="11" t="s">
        <v>9</v>
      </c>
      <c r="AY1341" s="179" t="s">
        <v>291</v>
      </c>
    </row>
    <row r="1342" spans="2:65" s="1" customFormat="1" ht="22.5" customHeight="1">
      <c r="B1342" s="164"/>
      <c r="C1342" s="165" t="s">
        <v>1936</v>
      </c>
      <c r="D1342" s="165" t="s">
        <v>293</v>
      </c>
      <c r="E1342" s="166" t="s">
        <v>1937</v>
      </c>
      <c r="F1342" s="167" t="s">
        <v>1938</v>
      </c>
      <c r="G1342" s="168" t="s">
        <v>412</v>
      </c>
      <c r="H1342" s="169">
        <v>256.18</v>
      </c>
      <c r="I1342" s="170"/>
      <c r="J1342" s="171">
        <f>ROUND(I1342*H1342,0)</f>
        <v>0</v>
      </c>
      <c r="K1342" s="167" t="s">
        <v>297</v>
      </c>
      <c r="L1342" s="34"/>
      <c r="M1342" s="172" t="s">
        <v>3</v>
      </c>
      <c r="N1342" s="173" t="s">
        <v>43</v>
      </c>
      <c r="O1342" s="35"/>
      <c r="P1342" s="174">
        <f>O1342*H1342</f>
        <v>0</v>
      </c>
      <c r="Q1342" s="174">
        <v>0.0005</v>
      </c>
      <c r="R1342" s="174">
        <f>Q1342*H1342</f>
        <v>0.12809</v>
      </c>
      <c r="S1342" s="174">
        <v>0</v>
      </c>
      <c r="T1342" s="175">
        <f>S1342*H1342</f>
        <v>0</v>
      </c>
      <c r="AR1342" s="17" t="s">
        <v>369</v>
      </c>
      <c r="AT1342" s="17" t="s">
        <v>293</v>
      </c>
      <c r="AU1342" s="17" t="s">
        <v>79</v>
      </c>
      <c r="AY1342" s="17" t="s">
        <v>291</v>
      </c>
      <c r="BE1342" s="176">
        <f>IF(N1342="základní",J1342,0)</f>
        <v>0</v>
      </c>
      <c r="BF1342" s="176">
        <f>IF(N1342="snížená",J1342,0)</f>
        <v>0</v>
      </c>
      <c r="BG1342" s="176">
        <f>IF(N1342="zákl. přenesená",J1342,0)</f>
        <v>0</v>
      </c>
      <c r="BH1342" s="176">
        <f>IF(N1342="sníž. přenesená",J1342,0)</f>
        <v>0</v>
      </c>
      <c r="BI1342" s="176">
        <f>IF(N1342="nulová",J1342,0)</f>
        <v>0</v>
      </c>
      <c r="BJ1342" s="17" t="s">
        <v>9</v>
      </c>
      <c r="BK1342" s="176">
        <f>ROUND(I1342*H1342,0)</f>
        <v>0</v>
      </c>
      <c r="BL1342" s="17" t="s">
        <v>369</v>
      </c>
      <c r="BM1342" s="17" t="s">
        <v>1939</v>
      </c>
    </row>
    <row r="1343" spans="2:51" s="11" customFormat="1" ht="13.5">
      <c r="B1343" s="177"/>
      <c r="D1343" s="187" t="s">
        <v>299</v>
      </c>
      <c r="E1343" s="196" t="s">
        <v>3</v>
      </c>
      <c r="F1343" s="197" t="s">
        <v>227</v>
      </c>
      <c r="H1343" s="198">
        <v>256.18</v>
      </c>
      <c r="I1343" s="182"/>
      <c r="L1343" s="177"/>
      <c r="M1343" s="183"/>
      <c r="N1343" s="184"/>
      <c r="O1343" s="184"/>
      <c r="P1343" s="184"/>
      <c r="Q1343" s="184"/>
      <c r="R1343" s="184"/>
      <c r="S1343" s="184"/>
      <c r="T1343" s="185"/>
      <c r="AT1343" s="179" t="s">
        <v>299</v>
      </c>
      <c r="AU1343" s="179" t="s">
        <v>79</v>
      </c>
      <c r="AV1343" s="11" t="s">
        <v>79</v>
      </c>
      <c r="AW1343" s="11" t="s">
        <v>36</v>
      </c>
      <c r="AX1343" s="11" t="s">
        <v>9</v>
      </c>
      <c r="AY1343" s="179" t="s">
        <v>291</v>
      </c>
    </row>
    <row r="1344" spans="2:65" s="1" customFormat="1" ht="22.5" customHeight="1">
      <c r="B1344" s="164"/>
      <c r="C1344" s="210" t="s">
        <v>1940</v>
      </c>
      <c r="D1344" s="210" t="s">
        <v>379</v>
      </c>
      <c r="E1344" s="211" t="s">
        <v>1941</v>
      </c>
      <c r="F1344" s="212" t="s">
        <v>1942</v>
      </c>
      <c r="G1344" s="213" t="s">
        <v>412</v>
      </c>
      <c r="H1344" s="214">
        <v>281.798</v>
      </c>
      <c r="I1344" s="215"/>
      <c r="J1344" s="216">
        <f>ROUND(I1344*H1344,0)</f>
        <v>0</v>
      </c>
      <c r="K1344" s="212" t="s">
        <v>3</v>
      </c>
      <c r="L1344" s="217"/>
      <c r="M1344" s="218" t="s">
        <v>3</v>
      </c>
      <c r="N1344" s="219" t="s">
        <v>43</v>
      </c>
      <c r="O1344" s="35"/>
      <c r="P1344" s="174">
        <f>O1344*H1344</f>
        <v>0</v>
      </c>
      <c r="Q1344" s="174">
        <v>0.00235</v>
      </c>
      <c r="R1344" s="174">
        <f>Q1344*H1344</f>
        <v>0.6622253</v>
      </c>
      <c r="S1344" s="174">
        <v>0</v>
      </c>
      <c r="T1344" s="175">
        <f>S1344*H1344</f>
        <v>0</v>
      </c>
      <c r="AR1344" s="17" t="s">
        <v>467</v>
      </c>
      <c r="AT1344" s="17" t="s">
        <v>379</v>
      </c>
      <c r="AU1344" s="17" t="s">
        <v>79</v>
      </c>
      <c r="AY1344" s="17" t="s">
        <v>291</v>
      </c>
      <c r="BE1344" s="176">
        <f>IF(N1344="základní",J1344,0)</f>
        <v>0</v>
      </c>
      <c r="BF1344" s="176">
        <f>IF(N1344="snížená",J1344,0)</f>
        <v>0</v>
      </c>
      <c r="BG1344" s="176">
        <f>IF(N1344="zákl. přenesená",J1344,0)</f>
        <v>0</v>
      </c>
      <c r="BH1344" s="176">
        <f>IF(N1344="sníž. přenesená",J1344,0)</f>
        <v>0</v>
      </c>
      <c r="BI1344" s="176">
        <f>IF(N1344="nulová",J1344,0)</f>
        <v>0</v>
      </c>
      <c r="BJ1344" s="17" t="s">
        <v>9</v>
      </c>
      <c r="BK1344" s="176">
        <f>ROUND(I1344*H1344,0)</f>
        <v>0</v>
      </c>
      <c r="BL1344" s="17" t="s">
        <v>369</v>
      </c>
      <c r="BM1344" s="17" t="s">
        <v>1943</v>
      </c>
    </row>
    <row r="1345" spans="2:51" s="11" customFormat="1" ht="13.5">
      <c r="B1345" s="177"/>
      <c r="D1345" s="187" t="s">
        <v>299</v>
      </c>
      <c r="E1345" s="196" t="s">
        <v>3</v>
      </c>
      <c r="F1345" s="197" t="s">
        <v>1944</v>
      </c>
      <c r="H1345" s="198">
        <v>281.798</v>
      </c>
      <c r="I1345" s="182"/>
      <c r="L1345" s="177"/>
      <c r="M1345" s="183"/>
      <c r="N1345" s="184"/>
      <c r="O1345" s="184"/>
      <c r="P1345" s="184"/>
      <c r="Q1345" s="184"/>
      <c r="R1345" s="184"/>
      <c r="S1345" s="184"/>
      <c r="T1345" s="185"/>
      <c r="AT1345" s="179" t="s">
        <v>299</v>
      </c>
      <c r="AU1345" s="179" t="s">
        <v>79</v>
      </c>
      <c r="AV1345" s="11" t="s">
        <v>79</v>
      </c>
      <c r="AW1345" s="11" t="s">
        <v>36</v>
      </c>
      <c r="AX1345" s="11" t="s">
        <v>9</v>
      </c>
      <c r="AY1345" s="179" t="s">
        <v>291</v>
      </c>
    </row>
    <row r="1346" spans="2:65" s="1" customFormat="1" ht="22.5" customHeight="1">
      <c r="B1346" s="164"/>
      <c r="C1346" s="165" t="s">
        <v>1945</v>
      </c>
      <c r="D1346" s="165" t="s">
        <v>293</v>
      </c>
      <c r="E1346" s="166" t="s">
        <v>1946</v>
      </c>
      <c r="F1346" s="167" t="s">
        <v>1947</v>
      </c>
      <c r="G1346" s="168" t="s">
        <v>412</v>
      </c>
      <c r="H1346" s="169">
        <v>31.84</v>
      </c>
      <c r="I1346" s="170"/>
      <c r="J1346" s="171">
        <f>ROUND(I1346*H1346,0)</f>
        <v>0</v>
      </c>
      <c r="K1346" s="167" t="s">
        <v>297</v>
      </c>
      <c r="L1346" s="34"/>
      <c r="M1346" s="172" t="s">
        <v>3</v>
      </c>
      <c r="N1346" s="173" t="s">
        <v>43</v>
      </c>
      <c r="O1346" s="35"/>
      <c r="P1346" s="174">
        <f>O1346*H1346</f>
        <v>0</v>
      </c>
      <c r="Q1346" s="174">
        <v>0.0003</v>
      </c>
      <c r="R1346" s="174">
        <f>Q1346*H1346</f>
        <v>0.009552</v>
      </c>
      <c r="S1346" s="174">
        <v>0</v>
      </c>
      <c r="T1346" s="175">
        <f>S1346*H1346</f>
        <v>0</v>
      </c>
      <c r="AR1346" s="17" t="s">
        <v>369</v>
      </c>
      <c r="AT1346" s="17" t="s">
        <v>293</v>
      </c>
      <c r="AU1346" s="17" t="s">
        <v>79</v>
      </c>
      <c r="AY1346" s="17" t="s">
        <v>291</v>
      </c>
      <c r="BE1346" s="176">
        <f>IF(N1346="základní",J1346,0)</f>
        <v>0</v>
      </c>
      <c r="BF1346" s="176">
        <f>IF(N1346="snížená",J1346,0)</f>
        <v>0</v>
      </c>
      <c r="BG1346" s="176">
        <f>IF(N1346="zákl. přenesená",J1346,0)</f>
        <v>0</v>
      </c>
      <c r="BH1346" s="176">
        <f>IF(N1346="sníž. přenesená",J1346,0)</f>
        <v>0</v>
      </c>
      <c r="BI1346" s="176">
        <f>IF(N1346="nulová",J1346,0)</f>
        <v>0</v>
      </c>
      <c r="BJ1346" s="17" t="s">
        <v>9</v>
      </c>
      <c r="BK1346" s="176">
        <f>ROUND(I1346*H1346,0)</f>
        <v>0</v>
      </c>
      <c r="BL1346" s="17" t="s">
        <v>369</v>
      </c>
      <c r="BM1346" s="17" t="s">
        <v>1948</v>
      </c>
    </row>
    <row r="1347" spans="2:51" s="11" customFormat="1" ht="13.5">
      <c r="B1347" s="177"/>
      <c r="D1347" s="187" t="s">
        <v>299</v>
      </c>
      <c r="E1347" s="196" t="s">
        <v>3</v>
      </c>
      <c r="F1347" s="197" t="s">
        <v>224</v>
      </c>
      <c r="H1347" s="198">
        <v>31.84</v>
      </c>
      <c r="I1347" s="182"/>
      <c r="L1347" s="177"/>
      <c r="M1347" s="183"/>
      <c r="N1347" s="184"/>
      <c r="O1347" s="184"/>
      <c r="P1347" s="184"/>
      <c r="Q1347" s="184"/>
      <c r="R1347" s="184"/>
      <c r="S1347" s="184"/>
      <c r="T1347" s="185"/>
      <c r="AT1347" s="179" t="s">
        <v>299</v>
      </c>
      <c r="AU1347" s="179" t="s">
        <v>79</v>
      </c>
      <c r="AV1347" s="11" t="s">
        <v>79</v>
      </c>
      <c r="AW1347" s="11" t="s">
        <v>36</v>
      </c>
      <c r="AX1347" s="11" t="s">
        <v>9</v>
      </c>
      <c r="AY1347" s="179" t="s">
        <v>291</v>
      </c>
    </row>
    <row r="1348" spans="2:65" s="1" customFormat="1" ht="22.5" customHeight="1">
      <c r="B1348" s="164"/>
      <c r="C1348" s="210" t="s">
        <v>1949</v>
      </c>
      <c r="D1348" s="210" t="s">
        <v>379</v>
      </c>
      <c r="E1348" s="211" t="s">
        <v>1950</v>
      </c>
      <c r="F1348" s="212" t="s">
        <v>1951</v>
      </c>
      <c r="G1348" s="213" t="s">
        <v>412</v>
      </c>
      <c r="H1348" s="214">
        <v>35.024</v>
      </c>
      <c r="I1348" s="215"/>
      <c r="J1348" s="216">
        <f>ROUND(I1348*H1348,0)</f>
        <v>0</v>
      </c>
      <c r="K1348" s="212" t="s">
        <v>297</v>
      </c>
      <c r="L1348" s="217"/>
      <c r="M1348" s="218" t="s">
        <v>3</v>
      </c>
      <c r="N1348" s="219" t="s">
        <v>43</v>
      </c>
      <c r="O1348" s="35"/>
      <c r="P1348" s="174">
        <f>O1348*H1348</f>
        <v>0</v>
      </c>
      <c r="Q1348" s="174">
        <v>0.00283</v>
      </c>
      <c r="R1348" s="174">
        <f>Q1348*H1348</f>
        <v>0.09911792</v>
      </c>
      <c r="S1348" s="174">
        <v>0</v>
      </c>
      <c r="T1348" s="175">
        <f>S1348*H1348</f>
        <v>0</v>
      </c>
      <c r="AR1348" s="17" t="s">
        <v>467</v>
      </c>
      <c r="AT1348" s="17" t="s">
        <v>379</v>
      </c>
      <c r="AU1348" s="17" t="s">
        <v>79</v>
      </c>
      <c r="AY1348" s="17" t="s">
        <v>291</v>
      </c>
      <c r="BE1348" s="176">
        <f>IF(N1348="základní",J1348,0)</f>
        <v>0</v>
      </c>
      <c r="BF1348" s="176">
        <f>IF(N1348="snížená",J1348,0)</f>
        <v>0</v>
      </c>
      <c r="BG1348" s="176">
        <f>IF(N1348="zákl. přenesená",J1348,0)</f>
        <v>0</v>
      </c>
      <c r="BH1348" s="176">
        <f>IF(N1348="sníž. přenesená",J1348,0)</f>
        <v>0</v>
      </c>
      <c r="BI1348" s="176">
        <f>IF(N1348="nulová",J1348,0)</f>
        <v>0</v>
      </c>
      <c r="BJ1348" s="17" t="s">
        <v>9</v>
      </c>
      <c r="BK1348" s="176">
        <f>ROUND(I1348*H1348,0)</f>
        <v>0</v>
      </c>
      <c r="BL1348" s="17" t="s">
        <v>369</v>
      </c>
      <c r="BM1348" s="17" t="s">
        <v>1952</v>
      </c>
    </row>
    <row r="1349" spans="2:51" s="11" customFormat="1" ht="13.5">
      <c r="B1349" s="177"/>
      <c r="D1349" s="187" t="s">
        <v>299</v>
      </c>
      <c r="E1349" s="196" t="s">
        <v>3</v>
      </c>
      <c r="F1349" s="197" t="s">
        <v>1953</v>
      </c>
      <c r="H1349" s="198">
        <v>35.024</v>
      </c>
      <c r="I1349" s="182"/>
      <c r="L1349" s="177"/>
      <c r="M1349" s="183"/>
      <c r="N1349" s="184"/>
      <c r="O1349" s="184"/>
      <c r="P1349" s="184"/>
      <c r="Q1349" s="184"/>
      <c r="R1349" s="184"/>
      <c r="S1349" s="184"/>
      <c r="T1349" s="185"/>
      <c r="AT1349" s="179" t="s">
        <v>299</v>
      </c>
      <c r="AU1349" s="179" t="s">
        <v>79</v>
      </c>
      <c r="AV1349" s="11" t="s">
        <v>79</v>
      </c>
      <c r="AW1349" s="11" t="s">
        <v>36</v>
      </c>
      <c r="AX1349" s="11" t="s">
        <v>9</v>
      </c>
      <c r="AY1349" s="179" t="s">
        <v>291</v>
      </c>
    </row>
    <row r="1350" spans="2:65" s="1" customFormat="1" ht="22.5" customHeight="1">
      <c r="B1350" s="164"/>
      <c r="C1350" s="165" t="s">
        <v>1954</v>
      </c>
      <c r="D1350" s="165" t="s">
        <v>293</v>
      </c>
      <c r="E1350" s="166" t="s">
        <v>1955</v>
      </c>
      <c r="F1350" s="167" t="s">
        <v>1956</v>
      </c>
      <c r="G1350" s="168" t="s">
        <v>338</v>
      </c>
      <c r="H1350" s="169">
        <v>31.84</v>
      </c>
      <c r="I1350" s="170"/>
      <c r="J1350" s="171">
        <f>ROUND(I1350*H1350,0)</f>
        <v>0</v>
      </c>
      <c r="K1350" s="167" t="s">
        <v>297</v>
      </c>
      <c r="L1350" s="34"/>
      <c r="M1350" s="172" t="s">
        <v>3</v>
      </c>
      <c r="N1350" s="173" t="s">
        <v>43</v>
      </c>
      <c r="O1350" s="35"/>
      <c r="P1350" s="174">
        <f>O1350*H1350</f>
        <v>0</v>
      </c>
      <c r="Q1350" s="174">
        <v>1.84E-05</v>
      </c>
      <c r="R1350" s="174">
        <f>Q1350*H1350</f>
        <v>0.000585856</v>
      </c>
      <c r="S1350" s="174">
        <v>0</v>
      </c>
      <c r="T1350" s="175">
        <f>S1350*H1350</f>
        <v>0</v>
      </c>
      <c r="AR1350" s="17" t="s">
        <v>369</v>
      </c>
      <c r="AT1350" s="17" t="s">
        <v>293</v>
      </c>
      <c r="AU1350" s="17" t="s">
        <v>79</v>
      </c>
      <c r="AY1350" s="17" t="s">
        <v>291</v>
      </c>
      <c r="BE1350" s="176">
        <f>IF(N1350="základní",J1350,0)</f>
        <v>0</v>
      </c>
      <c r="BF1350" s="176">
        <f>IF(N1350="snížená",J1350,0)</f>
        <v>0</v>
      </c>
      <c r="BG1350" s="176">
        <f>IF(N1350="zákl. přenesená",J1350,0)</f>
        <v>0</v>
      </c>
      <c r="BH1350" s="176">
        <f>IF(N1350="sníž. přenesená",J1350,0)</f>
        <v>0</v>
      </c>
      <c r="BI1350" s="176">
        <f>IF(N1350="nulová",J1350,0)</f>
        <v>0</v>
      </c>
      <c r="BJ1350" s="17" t="s">
        <v>9</v>
      </c>
      <c r="BK1350" s="176">
        <f>ROUND(I1350*H1350,0)</f>
        <v>0</v>
      </c>
      <c r="BL1350" s="17" t="s">
        <v>369</v>
      </c>
      <c r="BM1350" s="17" t="s">
        <v>1957</v>
      </c>
    </row>
    <row r="1351" spans="2:51" s="11" customFormat="1" ht="13.5">
      <c r="B1351" s="177"/>
      <c r="D1351" s="187" t="s">
        <v>299</v>
      </c>
      <c r="E1351" s="196" t="s">
        <v>3</v>
      </c>
      <c r="F1351" s="197" t="s">
        <v>224</v>
      </c>
      <c r="H1351" s="198">
        <v>31.84</v>
      </c>
      <c r="I1351" s="182"/>
      <c r="L1351" s="177"/>
      <c r="M1351" s="183"/>
      <c r="N1351" s="184"/>
      <c r="O1351" s="184"/>
      <c r="P1351" s="184"/>
      <c r="Q1351" s="184"/>
      <c r="R1351" s="184"/>
      <c r="S1351" s="184"/>
      <c r="T1351" s="185"/>
      <c r="AT1351" s="179" t="s">
        <v>299</v>
      </c>
      <c r="AU1351" s="179" t="s">
        <v>79</v>
      </c>
      <c r="AV1351" s="11" t="s">
        <v>79</v>
      </c>
      <c r="AW1351" s="11" t="s">
        <v>36</v>
      </c>
      <c r="AX1351" s="11" t="s">
        <v>9</v>
      </c>
      <c r="AY1351" s="179" t="s">
        <v>291</v>
      </c>
    </row>
    <row r="1352" spans="2:65" s="1" customFormat="1" ht="22.5" customHeight="1">
      <c r="B1352" s="164"/>
      <c r="C1352" s="165" t="s">
        <v>1958</v>
      </c>
      <c r="D1352" s="165" t="s">
        <v>293</v>
      </c>
      <c r="E1352" s="166" t="s">
        <v>1959</v>
      </c>
      <c r="F1352" s="167" t="s">
        <v>1960</v>
      </c>
      <c r="G1352" s="168" t="s">
        <v>338</v>
      </c>
      <c r="H1352" s="169">
        <v>73.4</v>
      </c>
      <c r="I1352" s="170"/>
      <c r="J1352" s="171">
        <f>ROUND(I1352*H1352,0)</f>
        <v>0</v>
      </c>
      <c r="K1352" s="167" t="s">
        <v>297</v>
      </c>
      <c r="L1352" s="34"/>
      <c r="M1352" s="172" t="s">
        <v>3</v>
      </c>
      <c r="N1352" s="173" t="s">
        <v>43</v>
      </c>
      <c r="O1352" s="35"/>
      <c r="P1352" s="174">
        <f>O1352*H1352</f>
        <v>0</v>
      </c>
      <c r="Q1352" s="174">
        <v>0</v>
      </c>
      <c r="R1352" s="174">
        <f>Q1352*H1352</f>
        <v>0</v>
      </c>
      <c r="S1352" s="174">
        <v>0.0023</v>
      </c>
      <c r="T1352" s="175">
        <f>S1352*H1352</f>
        <v>0.16882</v>
      </c>
      <c r="AR1352" s="17" t="s">
        <v>369</v>
      </c>
      <c r="AT1352" s="17" t="s">
        <v>293</v>
      </c>
      <c r="AU1352" s="17" t="s">
        <v>79</v>
      </c>
      <c r="AY1352" s="17" t="s">
        <v>291</v>
      </c>
      <c r="BE1352" s="176">
        <f>IF(N1352="základní",J1352,0)</f>
        <v>0</v>
      </c>
      <c r="BF1352" s="176">
        <f>IF(N1352="snížená",J1352,0)</f>
        <v>0</v>
      </c>
      <c r="BG1352" s="176">
        <f>IF(N1352="zákl. přenesená",J1352,0)</f>
        <v>0</v>
      </c>
      <c r="BH1352" s="176">
        <f>IF(N1352="sníž. přenesená",J1352,0)</f>
        <v>0</v>
      </c>
      <c r="BI1352" s="176">
        <f>IF(N1352="nulová",J1352,0)</f>
        <v>0</v>
      </c>
      <c r="BJ1352" s="17" t="s">
        <v>9</v>
      </c>
      <c r="BK1352" s="176">
        <f>ROUND(I1352*H1352,0)</f>
        <v>0</v>
      </c>
      <c r="BL1352" s="17" t="s">
        <v>369</v>
      </c>
      <c r="BM1352" s="17" t="s">
        <v>1961</v>
      </c>
    </row>
    <row r="1353" spans="2:51" s="11" customFormat="1" ht="13.5">
      <c r="B1353" s="177"/>
      <c r="D1353" s="178" t="s">
        <v>299</v>
      </c>
      <c r="E1353" s="179" t="s">
        <v>3</v>
      </c>
      <c r="F1353" s="180" t="s">
        <v>1863</v>
      </c>
      <c r="H1353" s="181">
        <v>18.4</v>
      </c>
      <c r="I1353" s="182"/>
      <c r="L1353" s="177"/>
      <c r="M1353" s="183"/>
      <c r="N1353" s="184"/>
      <c r="O1353" s="184"/>
      <c r="P1353" s="184"/>
      <c r="Q1353" s="184"/>
      <c r="R1353" s="184"/>
      <c r="S1353" s="184"/>
      <c r="T1353" s="185"/>
      <c r="AT1353" s="179" t="s">
        <v>299</v>
      </c>
      <c r="AU1353" s="179" t="s">
        <v>79</v>
      </c>
      <c r="AV1353" s="11" t="s">
        <v>79</v>
      </c>
      <c r="AW1353" s="11" t="s">
        <v>36</v>
      </c>
      <c r="AX1353" s="11" t="s">
        <v>72</v>
      </c>
      <c r="AY1353" s="179" t="s">
        <v>291</v>
      </c>
    </row>
    <row r="1354" spans="2:51" s="11" customFormat="1" ht="13.5">
      <c r="B1354" s="177"/>
      <c r="D1354" s="178" t="s">
        <v>299</v>
      </c>
      <c r="E1354" s="179" t="s">
        <v>3</v>
      </c>
      <c r="F1354" s="180" t="s">
        <v>1864</v>
      </c>
      <c r="H1354" s="181">
        <v>27.5</v>
      </c>
      <c r="I1354" s="182"/>
      <c r="L1354" s="177"/>
      <c r="M1354" s="183"/>
      <c r="N1354" s="184"/>
      <c r="O1354" s="184"/>
      <c r="P1354" s="184"/>
      <c r="Q1354" s="184"/>
      <c r="R1354" s="184"/>
      <c r="S1354" s="184"/>
      <c r="T1354" s="185"/>
      <c r="AT1354" s="179" t="s">
        <v>299</v>
      </c>
      <c r="AU1354" s="179" t="s">
        <v>79</v>
      </c>
      <c r="AV1354" s="11" t="s">
        <v>79</v>
      </c>
      <c r="AW1354" s="11" t="s">
        <v>36</v>
      </c>
      <c r="AX1354" s="11" t="s">
        <v>72</v>
      </c>
      <c r="AY1354" s="179" t="s">
        <v>291</v>
      </c>
    </row>
    <row r="1355" spans="2:51" s="11" customFormat="1" ht="13.5">
      <c r="B1355" s="177"/>
      <c r="D1355" s="178" t="s">
        <v>299</v>
      </c>
      <c r="E1355" s="179" t="s">
        <v>3</v>
      </c>
      <c r="F1355" s="180" t="s">
        <v>1864</v>
      </c>
      <c r="H1355" s="181">
        <v>27.5</v>
      </c>
      <c r="I1355" s="182"/>
      <c r="L1355" s="177"/>
      <c r="M1355" s="183"/>
      <c r="N1355" s="184"/>
      <c r="O1355" s="184"/>
      <c r="P1355" s="184"/>
      <c r="Q1355" s="184"/>
      <c r="R1355" s="184"/>
      <c r="S1355" s="184"/>
      <c r="T1355" s="185"/>
      <c r="AT1355" s="179" t="s">
        <v>299</v>
      </c>
      <c r="AU1355" s="179" t="s">
        <v>79</v>
      </c>
      <c r="AV1355" s="11" t="s">
        <v>79</v>
      </c>
      <c r="AW1355" s="11" t="s">
        <v>36</v>
      </c>
      <c r="AX1355" s="11" t="s">
        <v>72</v>
      </c>
      <c r="AY1355" s="179" t="s">
        <v>291</v>
      </c>
    </row>
    <row r="1356" spans="2:51" s="12" customFormat="1" ht="13.5">
      <c r="B1356" s="186"/>
      <c r="D1356" s="187" t="s">
        <v>299</v>
      </c>
      <c r="E1356" s="188" t="s">
        <v>3</v>
      </c>
      <c r="F1356" s="189" t="s">
        <v>301</v>
      </c>
      <c r="H1356" s="190">
        <v>73.4</v>
      </c>
      <c r="I1356" s="191"/>
      <c r="L1356" s="186"/>
      <c r="M1356" s="192"/>
      <c r="N1356" s="193"/>
      <c r="O1356" s="193"/>
      <c r="P1356" s="193"/>
      <c r="Q1356" s="193"/>
      <c r="R1356" s="193"/>
      <c r="S1356" s="193"/>
      <c r="T1356" s="194"/>
      <c r="AT1356" s="195" t="s">
        <v>299</v>
      </c>
      <c r="AU1356" s="195" t="s">
        <v>79</v>
      </c>
      <c r="AV1356" s="12" t="s">
        <v>82</v>
      </c>
      <c r="AW1356" s="12" t="s">
        <v>36</v>
      </c>
      <c r="AX1356" s="12" t="s">
        <v>9</v>
      </c>
      <c r="AY1356" s="195" t="s">
        <v>291</v>
      </c>
    </row>
    <row r="1357" spans="2:65" s="1" customFormat="1" ht="22.5" customHeight="1">
      <c r="B1357" s="164"/>
      <c r="C1357" s="165" t="s">
        <v>1962</v>
      </c>
      <c r="D1357" s="165" t="s">
        <v>293</v>
      </c>
      <c r="E1357" s="166" t="s">
        <v>1963</v>
      </c>
      <c r="F1357" s="167" t="s">
        <v>1964</v>
      </c>
      <c r="G1357" s="168" t="s">
        <v>338</v>
      </c>
      <c r="H1357" s="169">
        <v>288.02</v>
      </c>
      <c r="I1357" s="170"/>
      <c r="J1357" s="171">
        <f>ROUND(I1357*H1357,0)</f>
        <v>0</v>
      </c>
      <c r="K1357" s="167" t="s">
        <v>297</v>
      </c>
      <c r="L1357" s="34"/>
      <c r="M1357" s="172" t="s">
        <v>3</v>
      </c>
      <c r="N1357" s="173" t="s">
        <v>43</v>
      </c>
      <c r="O1357" s="35"/>
      <c r="P1357" s="174">
        <f>O1357*H1357</f>
        <v>0</v>
      </c>
      <c r="Q1357" s="174">
        <v>1.5E-05</v>
      </c>
      <c r="R1357" s="174">
        <f>Q1357*H1357</f>
        <v>0.0043203</v>
      </c>
      <c r="S1357" s="174">
        <v>0</v>
      </c>
      <c r="T1357" s="175">
        <f>S1357*H1357</f>
        <v>0</v>
      </c>
      <c r="AR1357" s="17" t="s">
        <v>369</v>
      </c>
      <c r="AT1357" s="17" t="s">
        <v>293</v>
      </c>
      <c r="AU1357" s="17" t="s">
        <v>79</v>
      </c>
      <c r="AY1357" s="17" t="s">
        <v>291</v>
      </c>
      <c r="BE1357" s="176">
        <f>IF(N1357="základní",J1357,0)</f>
        <v>0</v>
      </c>
      <c r="BF1357" s="176">
        <f>IF(N1357="snížená",J1357,0)</f>
        <v>0</v>
      </c>
      <c r="BG1357" s="176">
        <f>IF(N1357="zákl. přenesená",J1357,0)</f>
        <v>0</v>
      </c>
      <c r="BH1357" s="176">
        <f>IF(N1357="sníž. přenesená",J1357,0)</f>
        <v>0</v>
      </c>
      <c r="BI1357" s="176">
        <f>IF(N1357="nulová",J1357,0)</f>
        <v>0</v>
      </c>
      <c r="BJ1357" s="17" t="s">
        <v>9</v>
      </c>
      <c r="BK1357" s="176">
        <f>ROUND(I1357*H1357,0)</f>
        <v>0</v>
      </c>
      <c r="BL1357" s="17" t="s">
        <v>369</v>
      </c>
      <c r="BM1357" s="17" t="s">
        <v>1965</v>
      </c>
    </row>
    <row r="1358" spans="2:51" s="11" customFormat="1" ht="13.5">
      <c r="B1358" s="177"/>
      <c r="D1358" s="178" t="s">
        <v>299</v>
      </c>
      <c r="E1358" s="179" t="s">
        <v>3</v>
      </c>
      <c r="F1358" s="180" t="s">
        <v>224</v>
      </c>
      <c r="H1358" s="181">
        <v>31.84</v>
      </c>
      <c r="I1358" s="182"/>
      <c r="L1358" s="177"/>
      <c r="M1358" s="183"/>
      <c r="N1358" s="184"/>
      <c r="O1358" s="184"/>
      <c r="P1358" s="184"/>
      <c r="Q1358" s="184"/>
      <c r="R1358" s="184"/>
      <c r="S1358" s="184"/>
      <c r="T1358" s="185"/>
      <c r="AT1358" s="179" t="s">
        <v>299</v>
      </c>
      <c r="AU1358" s="179" t="s">
        <v>79</v>
      </c>
      <c r="AV1358" s="11" t="s">
        <v>79</v>
      </c>
      <c r="AW1358" s="11" t="s">
        <v>36</v>
      </c>
      <c r="AX1358" s="11" t="s">
        <v>72</v>
      </c>
      <c r="AY1358" s="179" t="s">
        <v>291</v>
      </c>
    </row>
    <row r="1359" spans="2:51" s="11" customFormat="1" ht="13.5">
      <c r="B1359" s="177"/>
      <c r="D1359" s="178" t="s">
        <v>299</v>
      </c>
      <c r="E1359" s="179" t="s">
        <v>3</v>
      </c>
      <c r="F1359" s="180" t="s">
        <v>227</v>
      </c>
      <c r="H1359" s="181">
        <v>256.18</v>
      </c>
      <c r="I1359" s="182"/>
      <c r="L1359" s="177"/>
      <c r="M1359" s="183"/>
      <c r="N1359" s="184"/>
      <c r="O1359" s="184"/>
      <c r="P1359" s="184"/>
      <c r="Q1359" s="184"/>
      <c r="R1359" s="184"/>
      <c r="S1359" s="184"/>
      <c r="T1359" s="185"/>
      <c r="AT1359" s="179" t="s">
        <v>299</v>
      </c>
      <c r="AU1359" s="179" t="s">
        <v>79</v>
      </c>
      <c r="AV1359" s="11" t="s">
        <v>79</v>
      </c>
      <c r="AW1359" s="11" t="s">
        <v>36</v>
      </c>
      <c r="AX1359" s="11" t="s">
        <v>72</v>
      </c>
      <c r="AY1359" s="179" t="s">
        <v>291</v>
      </c>
    </row>
    <row r="1360" spans="2:51" s="12" customFormat="1" ht="13.5">
      <c r="B1360" s="186"/>
      <c r="D1360" s="187" t="s">
        <v>299</v>
      </c>
      <c r="E1360" s="188" t="s">
        <v>3</v>
      </c>
      <c r="F1360" s="189" t="s">
        <v>301</v>
      </c>
      <c r="H1360" s="190">
        <v>288.02</v>
      </c>
      <c r="I1360" s="191"/>
      <c r="L1360" s="186"/>
      <c r="M1360" s="192"/>
      <c r="N1360" s="193"/>
      <c r="O1360" s="193"/>
      <c r="P1360" s="193"/>
      <c r="Q1360" s="193"/>
      <c r="R1360" s="193"/>
      <c r="S1360" s="193"/>
      <c r="T1360" s="194"/>
      <c r="AT1360" s="195" t="s">
        <v>299</v>
      </c>
      <c r="AU1360" s="195" t="s">
        <v>79</v>
      </c>
      <c r="AV1360" s="12" t="s">
        <v>82</v>
      </c>
      <c r="AW1360" s="12" t="s">
        <v>36</v>
      </c>
      <c r="AX1360" s="12" t="s">
        <v>9</v>
      </c>
      <c r="AY1360" s="195" t="s">
        <v>291</v>
      </c>
    </row>
    <row r="1361" spans="2:65" s="1" customFormat="1" ht="22.5" customHeight="1">
      <c r="B1361" s="164"/>
      <c r="C1361" s="210" t="s">
        <v>1966</v>
      </c>
      <c r="D1361" s="210" t="s">
        <v>379</v>
      </c>
      <c r="E1361" s="211" t="s">
        <v>1967</v>
      </c>
      <c r="F1361" s="212" t="s">
        <v>1968</v>
      </c>
      <c r="G1361" s="213" t="s">
        <v>338</v>
      </c>
      <c r="H1361" s="214">
        <v>293.781</v>
      </c>
      <c r="I1361" s="215"/>
      <c r="J1361" s="216">
        <f>ROUND(I1361*H1361,0)</f>
        <v>0</v>
      </c>
      <c r="K1361" s="212" t="s">
        <v>297</v>
      </c>
      <c r="L1361" s="217"/>
      <c r="M1361" s="218" t="s">
        <v>3</v>
      </c>
      <c r="N1361" s="219" t="s">
        <v>43</v>
      </c>
      <c r="O1361" s="35"/>
      <c r="P1361" s="174">
        <f>O1361*H1361</f>
        <v>0</v>
      </c>
      <c r="Q1361" s="174">
        <v>0.00028</v>
      </c>
      <c r="R1361" s="174">
        <f>Q1361*H1361</f>
        <v>0.08225868</v>
      </c>
      <c r="S1361" s="174">
        <v>0</v>
      </c>
      <c r="T1361" s="175">
        <f>S1361*H1361</f>
        <v>0</v>
      </c>
      <c r="AR1361" s="17" t="s">
        <v>467</v>
      </c>
      <c r="AT1361" s="17" t="s">
        <v>379</v>
      </c>
      <c r="AU1361" s="17" t="s">
        <v>79</v>
      </c>
      <c r="AY1361" s="17" t="s">
        <v>291</v>
      </c>
      <c r="BE1361" s="176">
        <f>IF(N1361="základní",J1361,0)</f>
        <v>0</v>
      </c>
      <c r="BF1361" s="176">
        <f>IF(N1361="snížená",J1361,0)</f>
        <v>0</v>
      </c>
      <c r="BG1361" s="176">
        <f>IF(N1361="zákl. přenesená",J1361,0)</f>
        <v>0</v>
      </c>
      <c r="BH1361" s="176">
        <f>IF(N1361="sníž. přenesená",J1361,0)</f>
        <v>0</v>
      </c>
      <c r="BI1361" s="176">
        <f>IF(N1361="nulová",J1361,0)</f>
        <v>0</v>
      </c>
      <c r="BJ1361" s="17" t="s">
        <v>9</v>
      </c>
      <c r="BK1361" s="176">
        <f>ROUND(I1361*H1361,0)</f>
        <v>0</v>
      </c>
      <c r="BL1361" s="17" t="s">
        <v>369</v>
      </c>
      <c r="BM1361" s="17" t="s">
        <v>1969</v>
      </c>
    </row>
    <row r="1362" spans="2:51" s="11" customFormat="1" ht="13.5">
      <c r="B1362" s="177"/>
      <c r="D1362" s="178" t="s">
        <v>299</v>
      </c>
      <c r="E1362" s="179" t="s">
        <v>3</v>
      </c>
      <c r="F1362" s="180" t="s">
        <v>1970</v>
      </c>
      <c r="H1362" s="181">
        <v>32.477</v>
      </c>
      <c r="I1362" s="182"/>
      <c r="L1362" s="177"/>
      <c r="M1362" s="183"/>
      <c r="N1362" s="184"/>
      <c r="O1362" s="184"/>
      <c r="P1362" s="184"/>
      <c r="Q1362" s="184"/>
      <c r="R1362" s="184"/>
      <c r="S1362" s="184"/>
      <c r="T1362" s="185"/>
      <c r="AT1362" s="179" t="s">
        <v>299</v>
      </c>
      <c r="AU1362" s="179" t="s">
        <v>79</v>
      </c>
      <c r="AV1362" s="11" t="s">
        <v>79</v>
      </c>
      <c r="AW1362" s="11" t="s">
        <v>36</v>
      </c>
      <c r="AX1362" s="11" t="s">
        <v>72</v>
      </c>
      <c r="AY1362" s="179" t="s">
        <v>291</v>
      </c>
    </row>
    <row r="1363" spans="2:51" s="11" customFormat="1" ht="13.5">
      <c r="B1363" s="177"/>
      <c r="D1363" s="178" t="s">
        <v>299</v>
      </c>
      <c r="E1363" s="179" t="s">
        <v>3</v>
      </c>
      <c r="F1363" s="180" t="s">
        <v>1971</v>
      </c>
      <c r="H1363" s="181">
        <v>261.304</v>
      </c>
      <c r="I1363" s="182"/>
      <c r="L1363" s="177"/>
      <c r="M1363" s="183"/>
      <c r="N1363" s="184"/>
      <c r="O1363" s="184"/>
      <c r="P1363" s="184"/>
      <c r="Q1363" s="184"/>
      <c r="R1363" s="184"/>
      <c r="S1363" s="184"/>
      <c r="T1363" s="185"/>
      <c r="AT1363" s="179" t="s">
        <v>299</v>
      </c>
      <c r="AU1363" s="179" t="s">
        <v>79</v>
      </c>
      <c r="AV1363" s="11" t="s">
        <v>79</v>
      </c>
      <c r="AW1363" s="11" t="s">
        <v>36</v>
      </c>
      <c r="AX1363" s="11" t="s">
        <v>72</v>
      </c>
      <c r="AY1363" s="179" t="s">
        <v>291</v>
      </c>
    </row>
    <row r="1364" spans="2:51" s="12" customFormat="1" ht="13.5">
      <c r="B1364" s="186"/>
      <c r="D1364" s="187" t="s">
        <v>299</v>
      </c>
      <c r="E1364" s="188" t="s">
        <v>3</v>
      </c>
      <c r="F1364" s="189" t="s">
        <v>301</v>
      </c>
      <c r="H1364" s="190">
        <v>293.781</v>
      </c>
      <c r="I1364" s="191"/>
      <c r="L1364" s="186"/>
      <c r="M1364" s="192"/>
      <c r="N1364" s="193"/>
      <c r="O1364" s="193"/>
      <c r="P1364" s="193"/>
      <c r="Q1364" s="193"/>
      <c r="R1364" s="193"/>
      <c r="S1364" s="193"/>
      <c r="T1364" s="194"/>
      <c r="AT1364" s="195" t="s">
        <v>299</v>
      </c>
      <c r="AU1364" s="195" t="s">
        <v>79</v>
      </c>
      <c r="AV1364" s="12" t="s">
        <v>82</v>
      </c>
      <c r="AW1364" s="12" t="s">
        <v>36</v>
      </c>
      <c r="AX1364" s="12" t="s">
        <v>9</v>
      </c>
      <c r="AY1364" s="195" t="s">
        <v>291</v>
      </c>
    </row>
    <row r="1365" spans="2:65" s="1" customFormat="1" ht="22.5" customHeight="1">
      <c r="B1365" s="164"/>
      <c r="C1365" s="165" t="s">
        <v>1972</v>
      </c>
      <c r="D1365" s="165" t="s">
        <v>293</v>
      </c>
      <c r="E1365" s="166" t="s">
        <v>1973</v>
      </c>
      <c r="F1365" s="167" t="s">
        <v>1974</v>
      </c>
      <c r="G1365" s="168" t="s">
        <v>822</v>
      </c>
      <c r="H1365" s="169">
        <v>1.006</v>
      </c>
      <c r="I1365" s="170"/>
      <c r="J1365" s="171">
        <f>ROUND(I1365*H1365,0)</f>
        <v>0</v>
      </c>
      <c r="K1365" s="167" t="s">
        <v>297</v>
      </c>
      <c r="L1365" s="34"/>
      <c r="M1365" s="172" t="s">
        <v>3</v>
      </c>
      <c r="N1365" s="173" t="s">
        <v>43</v>
      </c>
      <c r="O1365" s="35"/>
      <c r="P1365" s="174">
        <f>O1365*H1365</f>
        <v>0</v>
      </c>
      <c r="Q1365" s="174">
        <v>0</v>
      </c>
      <c r="R1365" s="174">
        <f>Q1365*H1365</f>
        <v>0</v>
      </c>
      <c r="S1365" s="174">
        <v>0</v>
      </c>
      <c r="T1365" s="175">
        <f>S1365*H1365</f>
        <v>0</v>
      </c>
      <c r="AR1365" s="17" t="s">
        <v>369</v>
      </c>
      <c r="AT1365" s="17" t="s">
        <v>293</v>
      </c>
      <c r="AU1365" s="17" t="s">
        <v>79</v>
      </c>
      <c r="AY1365" s="17" t="s">
        <v>291</v>
      </c>
      <c r="BE1365" s="176">
        <f>IF(N1365="základní",J1365,0)</f>
        <v>0</v>
      </c>
      <c r="BF1365" s="176">
        <f>IF(N1365="snížená",J1365,0)</f>
        <v>0</v>
      </c>
      <c r="BG1365" s="176">
        <f>IF(N1365="zákl. přenesená",J1365,0)</f>
        <v>0</v>
      </c>
      <c r="BH1365" s="176">
        <f>IF(N1365="sníž. přenesená",J1365,0)</f>
        <v>0</v>
      </c>
      <c r="BI1365" s="176">
        <f>IF(N1365="nulová",J1365,0)</f>
        <v>0</v>
      </c>
      <c r="BJ1365" s="17" t="s">
        <v>9</v>
      </c>
      <c r="BK1365" s="176">
        <f>ROUND(I1365*H1365,0)</f>
        <v>0</v>
      </c>
      <c r="BL1365" s="17" t="s">
        <v>369</v>
      </c>
      <c r="BM1365" s="17" t="s">
        <v>1975</v>
      </c>
    </row>
    <row r="1366" spans="2:63" s="10" customFormat="1" ht="29.85" customHeight="1">
      <c r="B1366" s="150"/>
      <c r="D1366" s="161" t="s">
        <v>71</v>
      </c>
      <c r="E1366" s="162" t="s">
        <v>1976</v>
      </c>
      <c r="F1366" s="162" t="s">
        <v>1977</v>
      </c>
      <c r="I1366" s="153"/>
      <c r="J1366" s="163">
        <f>BK1366</f>
        <v>0</v>
      </c>
      <c r="L1366" s="150"/>
      <c r="M1366" s="155"/>
      <c r="N1366" s="156"/>
      <c r="O1366" s="156"/>
      <c r="P1366" s="157">
        <f>SUM(P1367:P1448)</f>
        <v>0</v>
      </c>
      <c r="Q1366" s="156"/>
      <c r="R1366" s="157">
        <f>SUM(R1367:R1448)</f>
        <v>5.4562096</v>
      </c>
      <c r="S1366" s="156"/>
      <c r="T1366" s="158">
        <f>SUM(T1367:T1448)</f>
        <v>0</v>
      </c>
      <c r="AR1366" s="151" t="s">
        <v>79</v>
      </c>
      <c r="AT1366" s="159" t="s">
        <v>71</v>
      </c>
      <c r="AU1366" s="159" t="s">
        <v>9</v>
      </c>
      <c r="AY1366" s="151" t="s">
        <v>291</v>
      </c>
      <c r="BK1366" s="160">
        <f>SUM(BK1367:BK1448)</f>
        <v>0</v>
      </c>
    </row>
    <row r="1367" spans="2:65" s="1" customFormat="1" ht="31.5" customHeight="1">
      <c r="B1367" s="164"/>
      <c r="C1367" s="165" t="s">
        <v>1978</v>
      </c>
      <c r="D1367" s="165" t="s">
        <v>293</v>
      </c>
      <c r="E1367" s="166" t="s">
        <v>1979</v>
      </c>
      <c r="F1367" s="167" t="s">
        <v>1980</v>
      </c>
      <c r="G1367" s="168" t="s">
        <v>412</v>
      </c>
      <c r="H1367" s="169">
        <v>206.506</v>
      </c>
      <c r="I1367" s="170"/>
      <c r="J1367" s="171">
        <f>ROUND(I1367*H1367,0)</f>
        <v>0</v>
      </c>
      <c r="K1367" s="167" t="s">
        <v>297</v>
      </c>
      <c r="L1367" s="34"/>
      <c r="M1367" s="172" t="s">
        <v>3</v>
      </c>
      <c r="N1367" s="173" t="s">
        <v>43</v>
      </c>
      <c r="O1367" s="35"/>
      <c r="P1367" s="174">
        <f>O1367*H1367</f>
        <v>0</v>
      </c>
      <c r="Q1367" s="174">
        <v>0.003</v>
      </c>
      <c r="R1367" s="174">
        <f>Q1367*H1367</f>
        <v>0.619518</v>
      </c>
      <c r="S1367" s="174">
        <v>0</v>
      </c>
      <c r="T1367" s="175">
        <f>S1367*H1367</f>
        <v>0</v>
      </c>
      <c r="AR1367" s="17" t="s">
        <v>369</v>
      </c>
      <c r="AT1367" s="17" t="s">
        <v>293</v>
      </c>
      <c r="AU1367" s="17" t="s">
        <v>79</v>
      </c>
      <c r="AY1367" s="17" t="s">
        <v>291</v>
      </c>
      <c r="BE1367" s="176">
        <f>IF(N1367="základní",J1367,0)</f>
        <v>0</v>
      </c>
      <c r="BF1367" s="176">
        <f>IF(N1367="snížená",J1367,0)</f>
        <v>0</v>
      </c>
      <c r="BG1367" s="176">
        <f>IF(N1367="zákl. přenesená",J1367,0)</f>
        <v>0</v>
      </c>
      <c r="BH1367" s="176">
        <f>IF(N1367="sníž. přenesená",J1367,0)</f>
        <v>0</v>
      </c>
      <c r="BI1367" s="176">
        <f>IF(N1367="nulová",J1367,0)</f>
        <v>0</v>
      </c>
      <c r="BJ1367" s="17" t="s">
        <v>9</v>
      </c>
      <c r="BK1367" s="176">
        <f>ROUND(I1367*H1367,0)</f>
        <v>0</v>
      </c>
      <c r="BL1367" s="17" t="s">
        <v>369</v>
      </c>
      <c r="BM1367" s="17" t="s">
        <v>1981</v>
      </c>
    </row>
    <row r="1368" spans="2:51" s="11" customFormat="1" ht="13.5">
      <c r="B1368" s="177"/>
      <c r="D1368" s="178" t="s">
        <v>299</v>
      </c>
      <c r="E1368" s="179" t="s">
        <v>3</v>
      </c>
      <c r="F1368" s="180" t="s">
        <v>1136</v>
      </c>
      <c r="H1368" s="181">
        <v>18.96</v>
      </c>
      <c r="I1368" s="182"/>
      <c r="L1368" s="177"/>
      <c r="M1368" s="183"/>
      <c r="N1368" s="184"/>
      <c r="O1368" s="184"/>
      <c r="P1368" s="184"/>
      <c r="Q1368" s="184"/>
      <c r="R1368" s="184"/>
      <c r="S1368" s="184"/>
      <c r="T1368" s="185"/>
      <c r="AT1368" s="179" t="s">
        <v>299</v>
      </c>
      <c r="AU1368" s="179" t="s">
        <v>79</v>
      </c>
      <c r="AV1368" s="11" t="s">
        <v>79</v>
      </c>
      <c r="AW1368" s="11" t="s">
        <v>36</v>
      </c>
      <c r="AX1368" s="11" t="s">
        <v>72</v>
      </c>
      <c r="AY1368" s="179" t="s">
        <v>291</v>
      </c>
    </row>
    <row r="1369" spans="2:51" s="11" customFormat="1" ht="13.5">
      <c r="B1369" s="177"/>
      <c r="D1369" s="178" t="s">
        <v>299</v>
      </c>
      <c r="E1369" s="179" t="s">
        <v>3</v>
      </c>
      <c r="F1369" s="180" t="s">
        <v>1137</v>
      </c>
      <c r="H1369" s="181">
        <v>10.4</v>
      </c>
      <c r="I1369" s="182"/>
      <c r="L1369" s="177"/>
      <c r="M1369" s="183"/>
      <c r="N1369" s="184"/>
      <c r="O1369" s="184"/>
      <c r="P1369" s="184"/>
      <c r="Q1369" s="184"/>
      <c r="R1369" s="184"/>
      <c r="S1369" s="184"/>
      <c r="T1369" s="185"/>
      <c r="AT1369" s="179" t="s">
        <v>299</v>
      </c>
      <c r="AU1369" s="179" t="s">
        <v>79</v>
      </c>
      <c r="AV1369" s="11" t="s">
        <v>79</v>
      </c>
      <c r="AW1369" s="11" t="s">
        <v>36</v>
      </c>
      <c r="AX1369" s="11" t="s">
        <v>72</v>
      </c>
      <c r="AY1369" s="179" t="s">
        <v>291</v>
      </c>
    </row>
    <row r="1370" spans="2:51" s="11" customFormat="1" ht="13.5">
      <c r="B1370" s="177"/>
      <c r="D1370" s="178" t="s">
        <v>299</v>
      </c>
      <c r="E1370" s="179" t="s">
        <v>3</v>
      </c>
      <c r="F1370" s="180" t="s">
        <v>543</v>
      </c>
      <c r="H1370" s="181">
        <v>-5.516</v>
      </c>
      <c r="I1370" s="182"/>
      <c r="L1370" s="177"/>
      <c r="M1370" s="183"/>
      <c r="N1370" s="184"/>
      <c r="O1370" s="184"/>
      <c r="P1370" s="184"/>
      <c r="Q1370" s="184"/>
      <c r="R1370" s="184"/>
      <c r="S1370" s="184"/>
      <c r="T1370" s="185"/>
      <c r="AT1370" s="179" t="s">
        <v>299</v>
      </c>
      <c r="AU1370" s="179" t="s">
        <v>79</v>
      </c>
      <c r="AV1370" s="11" t="s">
        <v>79</v>
      </c>
      <c r="AW1370" s="11" t="s">
        <v>36</v>
      </c>
      <c r="AX1370" s="11" t="s">
        <v>72</v>
      </c>
      <c r="AY1370" s="179" t="s">
        <v>291</v>
      </c>
    </row>
    <row r="1371" spans="2:51" s="11" customFormat="1" ht="13.5">
      <c r="B1371" s="177"/>
      <c r="D1371" s="178" t="s">
        <v>299</v>
      </c>
      <c r="E1371" s="179" t="s">
        <v>3</v>
      </c>
      <c r="F1371" s="180" t="s">
        <v>1138</v>
      </c>
      <c r="H1371" s="181">
        <v>11.56</v>
      </c>
      <c r="I1371" s="182"/>
      <c r="L1371" s="177"/>
      <c r="M1371" s="183"/>
      <c r="N1371" s="184"/>
      <c r="O1371" s="184"/>
      <c r="P1371" s="184"/>
      <c r="Q1371" s="184"/>
      <c r="R1371" s="184"/>
      <c r="S1371" s="184"/>
      <c r="T1371" s="185"/>
      <c r="AT1371" s="179" t="s">
        <v>299</v>
      </c>
      <c r="AU1371" s="179" t="s">
        <v>79</v>
      </c>
      <c r="AV1371" s="11" t="s">
        <v>79</v>
      </c>
      <c r="AW1371" s="11" t="s">
        <v>36</v>
      </c>
      <c r="AX1371" s="11" t="s">
        <v>72</v>
      </c>
      <c r="AY1371" s="179" t="s">
        <v>291</v>
      </c>
    </row>
    <row r="1372" spans="2:51" s="11" customFormat="1" ht="13.5">
      <c r="B1372" s="177"/>
      <c r="D1372" s="178" t="s">
        <v>299</v>
      </c>
      <c r="E1372" s="179" t="s">
        <v>3</v>
      </c>
      <c r="F1372" s="180" t="s">
        <v>546</v>
      </c>
      <c r="H1372" s="181">
        <v>-1.379</v>
      </c>
      <c r="I1372" s="182"/>
      <c r="L1372" s="177"/>
      <c r="M1372" s="183"/>
      <c r="N1372" s="184"/>
      <c r="O1372" s="184"/>
      <c r="P1372" s="184"/>
      <c r="Q1372" s="184"/>
      <c r="R1372" s="184"/>
      <c r="S1372" s="184"/>
      <c r="T1372" s="185"/>
      <c r="AT1372" s="179" t="s">
        <v>299</v>
      </c>
      <c r="AU1372" s="179" t="s">
        <v>79</v>
      </c>
      <c r="AV1372" s="11" t="s">
        <v>79</v>
      </c>
      <c r="AW1372" s="11" t="s">
        <v>36</v>
      </c>
      <c r="AX1372" s="11" t="s">
        <v>72</v>
      </c>
      <c r="AY1372" s="179" t="s">
        <v>291</v>
      </c>
    </row>
    <row r="1373" spans="2:51" s="11" customFormat="1" ht="13.5">
      <c r="B1373" s="177"/>
      <c r="D1373" s="178" t="s">
        <v>299</v>
      </c>
      <c r="E1373" s="179" t="s">
        <v>3</v>
      </c>
      <c r="F1373" s="180" t="s">
        <v>1982</v>
      </c>
      <c r="H1373" s="181">
        <v>1.8</v>
      </c>
      <c r="I1373" s="182"/>
      <c r="L1373" s="177"/>
      <c r="M1373" s="183"/>
      <c r="N1373" s="184"/>
      <c r="O1373" s="184"/>
      <c r="P1373" s="184"/>
      <c r="Q1373" s="184"/>
      <c r="R1373" s="184"/>
      <c r="S1373" s="184"/>
      <c r="T1373" s="185"/>
      <c r="AT1373" s="179" t="s">
        <v>299</v>
      </c>
      <c r="AU1373" s="179" t="s">
        <v>79</v>
      </c>
      <c r="AV1373" s="11" t="s">
        <v>79</v>
      </c>
      <c r="AW1373" s="11" t="s">
        <v>36</v>
      </c>
      <c r="AX1373" s="11" t="s">
        <v>72</v>
      </c>
      <c r="AY1373" s="179" t="s">
        <v>291</v>
      </c>
    </row>
    <row r="1374" spans="2:51" s="11" customFormat="1" ht="13.5">
      <c r="B1374" s="177"/>
      <c r="D1374" s="178" t="s">
        <v>299</v>
      </c>
      <c r="E1374" s="179" t="s">
        <v>3</v>
      </c>
      <c r="F1374" s="180" t="s">
        <v>1139</v>
      </c>
      <c r="H1374" s="181">
        <v>28.5</v>
      </c>
      <c r="I1374" s="182"/>
      <c r="L1374" s="177"/>
      <c r="M1374" s="183"/>
      <c r="N1374" s="184"/>
      <c r="O1374" s="184"/>
      <c r="P1374" s="184"/>
      <c r="Q1374" s="184"/>
      <c r="R1374" s="184"/>
      <c r="S1374" s="184"/>
      <c r="T1374" s="185"/>
      <c r="AT1374" s="179" t="s">
        <v>299</v>
      </c>
      <c r="AU1374" s="179" t="s">
        <v>79</v>
      </c>
      <c r="AV1374" s="11" t="s">
        <v>79</v>
      </c>
      <c r="AW1374" s="11" t="s">
        <v>36</v>
      </c>
      <c r="AX1374" s="11" t="s">
        <v>72</v>
      </c>
      <c r="AY1374" s="179" t="s">
        <v>291</v>
      </c>
    </row>
    <row r="1375" spans="2:51" s="11" customFormat="1" ht="13.5">
      <c r="B1375" s="177"/>
      <c r="D1375" s="178" t="s">
        <v>299</v>
      </c>
      <c r="E1375" s="179" t="s">
        <v>3</v>
      </c>
      <c r="F1375" s="180" t="s">
        <v>1140</v>
      </c>
      <c r="H1375" s="181">
        <v>9.9</v>
      </c>
      <c r="I1375" s="182"/>
      <c r="L1375" s="177"/>
      <c r="M1375" s="183"/>
      <c r="N1375" s="184"/>
      <c r="O1375" s="184"/>
      <c r="P1375" s="184"/>
      <c r="Q1375" s="184"/>
      <c r="R1375" s="184"/>
      <c r="S1375" s="184"/>
      <c r="T1375" s="185"/>
      <c r="AT1375" s="179" t="s">
        <v>299</v>
      </c>
      <c r="AU1375" s="179" t="s">
        <v>79</v>
      </c>
      <c r="AV1375" s="11" t="s">
        <v>79</v>
      </c>
      <c r="AW1375" s="11" t="s">
        <v>36</v>
      </c>
      <c r="AX1375" s="11" t="s">
        <v>72</v>
      </c>
      <c r="AY1375" s="179" t="s">
        <v>291</v>
      </c>
    </row>
    <row r="1376" spans="2:51" s="11" customFormat="1" ht="13.5">
      <c r="B1376" s="177"/>
      <c r="D1376" s="178" t="s">
        <v>299</v>
      </c>
      <c r="E1376" s="179" t="s">
        <v>3</v>
      </c>
      <c r="F1376" s="180" t="s">
        <v>567</v>
      </c>
      <c r="H1376" s="181">
        <v>-8.274</v>
      </c>
      <c r="I1376" s="182"/>
      <c r="L1376" s="177"/>
      <c r="M1376" s="183"/>
      <c r="N1376" s="184"/>
      <c r="O1376" s="184"/>
      <c r="P1376" s="184"/>
      <c r="Q1376" s="184"/>
      <c r="R1376" s="184"/>
      <c r="S1376" s="184"/>
      <c r="T1376" s="185"/>
      <c r="AT1376" s="179" t="s">
        <v>299</v>
      </c>
      <c r="AU1376" s="179" t="s">
        <v>79</v>
      </c>
      <c r="AV1376" s="11" t="s">
        <v>79</v>
      </c>
      <c r="AW1376" s="11" t="s">
        <v>36</v>
      </c>
      <c r="AX1376" s="11" t="s">
        <v>72</v>
      </c>
      <c r="AY1376" s="179" t="s">
        <v>291</v>
      </c>
    </row>
    <row r="1377" spans="2:51" s="11" customFormat="1" ht="13.5">
      <c r="B1377" s="177"/>
      <c r="D1377" s="178" t="s">
        <v>299</v>
      </c>
      <c r="E1377" s="179" t="s">
        <v>3</v>
      </c>
      <c r="F1377" s="180" t="s">
        <v>1141</v>
      </c>
      <c r="H1377" s="181">
        <v>13.7</v>
      </c>
      <c r="I1377" s="182"/>
      <c r="L1377" s="177"/>
      <c r="M1377" s="183"/>
      <c r="N1377" s="184"/>
      <c r="O1377" s="184"/>
      <c r="P1377" s="184"/>
      <c r="Q1377" s="184"/>
      <c r="R1377" s="184"/>
      <c r="S1377" s="184"/>
      <c r="T1377" s="185"/>
      <c r="AT1377" s="179" t="s">
        <v>299</v>
      </c>
      <c r="AU1377" s="179" t="s">
        <v>79</v>
      </c>
      <c r="AV1377" s="11" t="s">
        <v>79</v>
      </c>
      <c r="AW1377" s="11" t="s">
        <v>36</v>
      </c>
      <c r="AX1377" s="11" t="s">
        <v>72</v>
      </c>
      <c r="AY1377" s="179" t="s">
        <v>291</v>
      </c>
    </row>
    <row r="1378" spans="2:51" s="11" customFormat="1" ht="13.5">
      <c r="B1378" s="177"/>
      <c r="D1378" s="178" t="s">
        <v>299</v>
      </c>
      <c r="E1378" s="179" t="s">
        <v>3</v>
      </c>
      <c r="F1378" s="180" t="s">
        <v>546</v>
      </c>
      <c r="H1378" s="181">
        <v>-1.379</v>
      </c>
      <c r="I1378" s="182"/>
      <c r="L1378" s="177"/>
      <c r="M1378" s="183"/>
      <c r="N1378" s="184"/>
      <c r="O1378" s="184"/>
      <c r="P1378" s="184"/>
      <c r="Q1378" s="184"/>
      <c r="R1378" s="184"/>
      <c r="S1378" s="184"/>
      <c r="T1378" s="185"/>
      <c r="AT1378" s="179" t="s">
        <v>299</v>
      </c>
      <c r="AU1378" s="179" t="s">
        <v>79</v>
      </c>
      <c r="AV1378" s="11" t="s">
        <v>79</v>
      </c>
      <c r="AW1378" s="11" t="s">
        <v>36</v>
      </c>
      <c r="AX1378" s="11" t="s">
        <v>72</v>
      </c>
      <c r="AY1378" s="179" t="s">
        <v>291</v>
      </c>
    </row>
    <row r="1379" spans="2:51" s="12" customFormat="1" ht="13.5">
      <c r="B1379" s="186"/>
      <c r="D1379" s="178" t="s">
        <v>299</v>
      </c>
      <c r="E1379" s="195" t="s">
        <v>3</v>
      </c>
      <c r="F1379" s="199" t="s">
        <v>569</v>
      </c>
      <c r="H1379" s="200">
        <v>78.272</v>
      </c>
      <c r="I1379" s="191"/>
      <c r="L1379" s="186"/>
      <c r="M1379" s="192"/>
      <c r="N1379" s="193"/>
      <c r="O1379" s="193"/>
      <c r="P1379" s="193"/>
      <c r="Q1379" s="193"/>
      <c r="R1379" s="193"/>
      <c r="S1379" s="193"/>
      <c r="T1379" s="194"/>
      <c r="AT1379" s="195" t="s">
        <v>299</v>
      </c>
      <c r="AU1379" s="195" t="s">
        <v>79</v>
      </c>
      <c r="AV1379" s="12" t="s">
        <v>82</v>
      </c>
      <c r="AW1379" s="12" t="s">
        <v>36</v>
      </c>
      <c r="AX1379" s="12" t="s">
        <v>72</v>
      </c>
      <c r="AY1379" s="195" t="s">
        <v>291</v>
      </c>
    </row>
    <row r="1380" spans="2:51" s="11" customFormat="1" ht="13.5">
      <c r="B1380" s="177"/>
      <c r="D1380" s="178" t="s">
        <v>299</v>
      </c>
      <c r="E1380" s="179" t="s">
        <v>3</v>
      </c>
      <c r="F1380" s="180" t="s">
        <v>1142</v>
      </c>
      <c r="H1380" s="181">
        <v>19.64</v>
      </c>
      <c r="I1380" s="182"/>
      <c r="L1380" s="177"/>
      <c r="M1380" s="183"/>
      <c r="N1380" s="184"/>
      <c r="O1380" s="184"/>
      <c r="P1380" s="184"/>
      <c r="Q1380" s="184"/>
      <c r="R1380" s="184"/>
      <c r="S1380" s="184"/>
      <c r="T1380" s="185"/>
      <c r="AT1380" s="179" t="s">
        <v>299</v>
      </c>
      <c r="AU1380" s="179" t="s">
        <v>79</v>
      </c>
      <c r="AV1380" s="11" t="s">
        <v>79</v>
      </c>
      <c r="AW1380" s="11" t="s">
        <v>36</v>
      </c>
      <c r="AX1380" s="11" t="s">
        <v>72</v>
      </c>
      <c r="AY1380" s="179" t="s">
        <v>291</v>
      </c>
    </row>
    <row r="1381" spans="2:51" s="11" customFormat="1" ht="13.5">
      <c r="B1381" s="177"/>
      <c r="D1381" s="178" t="s">
        <v>299</v>
      </c>
      <c r="E1381" s="179" t="s">
        <v>3</v>
      </c>
      <c r="F1381" s="180" t="s">
        <v>1143</v>
      </c>
      <c r="H1381" s="181">
        <v>10</v>
      </c>
      <c r="I1381" s="182"/>
      <c r="L1381" s="177"/>
      <c r="M1381" s="183"/>
      <c r="N1381" s="184"/>
      <c r="O1381" s="184"/>
      <c r="P1381" s="184"/>
      <c r="Q1381" s="184"/>
      <c r="R1381" s="184"/>
      <c r="S1381" s="184"/>
      <c r="T1381" s="185"/>
      <c r="AT1381" s="179" t="s">
        <v>299</v>
      </c>
      <c r="AU1381" s="179" t="s">
        <v>79</v>
      </c>
      <c r="AV1381" s="11" t="s">
        <v>79</v>
      </c>
      <c r="AW1381" s="11" t="s">
        <v>36</v>
      </c>
      <c r="AX1381" s="11" t="s">
        <v>72</v>
      </c>
      <c r="AY1381" s="179" t="s">
        <v>291</v>
      </c>
    </row>
    <row r="1382" spans="2:51" s="11" customFormat="1" ht="13.5">
      <c r="B1382" s="177"/>
      <c r="D1382" s="178" t="s">
        <v>299</v>
      </c>
      <c r="E1382" s="179" t="s">
        <v>3</v>
      </c>
      <c r="F1382" s="180" t="s">
        <v>543</v>
      </c>
      <c r="H1382" s="181">
        <v>-5.516</v>
      </c>
      <c r="I1382" s="182"/>
      <c r="L1382" s="177"/>
      <c r="M1382" s="183"/>
      <c r="N1382" s="184"/>
      <c r="O1382" s="184"/>
      <c r="P1382" s="184"/>
      <c r="Q1382" s="184"/>
      <c r="R1382" s="184"/>
      <c r="S1382" s="184"/>
      <c r="T1382" s="185"/>
      <c r="AT1382" s="179" t="s">
        <v>299</v>
      </c>
      <c r="AU1382" s="179" t="s">
        <v>79</v>
      </c>
      <c r="AV1382" s="11" t="s">
        <v>79</v>
      </c>
      <c r="AW1382" s="11" t="s">
        <v>36</v>
      </c>
      <c r="AX1382" s="11" t="s">
        <v>72</v>
      </c>
      <c r="AY1382" s="179" t="s">
        <v>291</v>
      </c>
    </row>
    <row r="1383" spans="2:51" s="11" customFormat="1" ht="13.5">
      <c r="B1383" s="177"/>
      <c r="D1383" s="178" t="s">
        <v>299</v>
      </c>
      <c r="E1383" s="179" t="s">
        <v>3</v>
      </c>
      <c r="F1383" s="180" t="s">
        <v>1144</v>
      </c>
      <c r="H1383" s="181">
        <v>11.56</v>
      </c>
      <c r="I1383" s="182"/>
      <c r="L1383" s="177"/>
      <c r="M1383" s="183"/>
      <c r="N1383" s="184"/>
      <c r="O1383" s="184"/>
      <c r="P1383" s="184"/>
      <c r="Q1383" s="184"/>
      <c r="R1383" s="184"/>
      <c r="S1383" s="184"/>
      <c r="T1383" s="185"/>
      <c r="AT1383" s="179" t="s">
        <v>299</v>
      </c>
      <c r="AU1383" s="179" t="s">
        <v>79</v>
      </c>
      <c r="AV1383" s="11" t="s">
        <v>79</v>
      </c>
      <c r="AW1383" s="11" t="s">
        <v>36</v>
      </c>
      <c r="AX1383" s="11" t="s">
        <v>72</v>
      </c>
      <c r="AY1383" s="179" t="s">
        <v>291</v>
      </c>
    </row>
    <row r="1384" spans="2:51" s="11" customFormat="1" ht="13.5">
      <c r="B1384" s="177"/>
      <c r="D1384" s="178" t="s">
        <v>299</v>
      </c>
      <c r="E1384" s="179" t="s">
        <v>3</v>
      </c>
      <c r="F1384" s="180" t="s">
        <v>546</v>
      </c>
      <c r="H1384" s="181">
        <v>-1.379</v>
      </c>
      <c r="I1384" s="182"/>
      <c r="L1384" s="177"/>
      <c r="M1384" s="183"/>
      <c r="N1384" s="184"/>
      <c r="O1384" s="184"/>
      <c r="P1384" s="184"/>
      <c r="Q1384" s="184"/>
      <c r="R1384" s="184"/>
      <c r="S1384" s="184"/>
      <c r="T1384" s="185"/>
      <c r="AT1384" s="179" t="s">
        <v>299</v>
      </c>
      <c r="AU1384" s="179" t="s">
        <v>79</v>
      </c>
      <c r="AV1384" s="11" t="s">
        <v>79</v>
      </c>
      <c r="AW1384" s="11" t="s">
        <v>36</v>
      </c>
      <c r="AX1384" s="11" t="s">
        <v>72</v>
      </c>
      <c r="AY1384" s="179" t="s">
        <v>291</v>
      </c>
    </row>
    <row r="1385" spans="2:51" s="11" customFormat="1" ht="13.5">
      <c r="B1385" s="177"/>
      <c r="D1385" s="178" t="s">
        <v>299</v>
      </c>
      <c r="E1385" s="179" t="s">
        <v>3</v>
      </c>
      <c r="F1385" s="180" t="s">
        <v>1983</v>
      </c>
      <c r="H1385" s="181">
        <v>1.8</v>
      </c>
      <c r="I1385" s="182"/>
      <c r="L1385" s="177"/>
      <c r="M1385" s="183"/>
      <c r="N1385" s="184"/>
      <c r="O1385" s="184"/>
      <c r="P1385" s="184"/>
      <c r="Q1385" s="184"/>
      <c r="R1385" s="184"/>
      <c r="S1385" s="184"/>
      <c r="T1385" s="185"/>
      <c r="AT1385" s="179" t="s">
        <v>299</v>
      </c>
      <c r="AU1385" s="179" t="s">
        <v>79</v>
      </c>
      <c r="AV1385" s="11" t="s">
        <v>79</v>
      </c>
      <c r="AW1385" s="11" t="s">
        <v>36</v>
      </c>
      <c r="AX1385" s="11" t="s">
        <v>72</v>
      </c>
      <c r="AY1385" s="179" t="s">
        <v>291</v>
      </c>
    </row>
    <row r="1386" spans="2:51" s="11" customFormat="1" ht="13.5">
      <c r="B1386" s="177"/>
      <c r="D1386" s="178" t="s">
        <v>299</v>
      </c>
      <c r="E1386" s="179" t="s">
        <v>3</v>
      </c>
      <c r="F1386" s="180" t="s">
        <v>1145</v>
      </c>
      <c r="H1386" s="181">
        <v>28.5</v>
      </c>
      <c r="I1386" s="182"/>
      <c r="L1386" s="177"/>
      <c r="M1386" s="183"/>
      <c r="N1386" s="184"/>
      <c r="O1386" s="184"/>
      <c r="P1386" s="184"/>
      <c r="Q1386" s="184"/>
      <c r="R1386" s="184"/>
      <c r="S1386" s="184"/>
      <c r="T1386" s="185"/>
      <c r="AT1386" s="179" t="s">
        <v>299</v>
      </c>
      <c r="AU1386" s="179" t="s">
        <v>79</v>
      </c>
      <c r="AV1386" s="11" t="s">
        <v>79</v>
      </c>
      <c r="AW1386" s="11" t="s">
        <v>36</v>
      </c>
      <c r="AX1386" s="11" t="s">
        <v>72</v>
      </c>
      <c r="AY1386" s="179" t="s">
        <v>291</v>
      </c>
    </row>
    <row r="1387" spans="2:51" s="11" customFormat="1" ht="13.5">
      <c r="B1387" s="177"/>
      <c r="D1387" s="178" t="s">
        <v>299</v>
      </c>
      <c r="E1387" s="179" t="s">
        <v>3</v>
      </c>
      <c r="F1387" s="180" t="s">
        <v>1146</v>
      </c>
      <c r="H1387" s="181">
        <v>9.9</v>
      </c>
      <c r="I1387" s="182"/>
      <c r="L1387" s="177"/>
      <c r="M1387" s="183"/>
      <c r="N1387" s="184"/>
      <c r="O1387" s="184"/>
      <c r="P1387" s="184"/>
      <c r="Q1387" s="184"/>
      <c r="R1387" s="184"/>
      <c r="S1387" s="184"/>
      <c r="T1387" s="185"/>
      <c r="AT1387" s="179" t="s">
        <v>299</v>
      </c>
      <c r="AU1387" s="179" t="s">
        <v>79</v>
      </c>
      <c r="AV1387" s="11" t="s">
        <v>79</v>
      </c>
      <c r="AW1387" s="11" t="s">
        <v>36</v>
      </c>
      <c r="AX1387" s="11" t="s">
        <v>72</v>
      </c>
      <c r="AY1387" s="179" t="s">
        <v>291</v>
      </c>
    </row>
    <row r="1388" spans="2:51" s="11" customFormat="1" ht="13.5">
      <c r="B1388" s="177"/>
      <c r="D1388" s="178" t="s">
        <v>299</v>
      </c>
      <c r="E1388" s="179" t="s">
        <v>3</v>
      </c>
      <c r="F1388" s="180" t="s">
        <v>567</v>
      </c>
      <c r="H1388" s="181">
        <v>-8.274</v>
      </c>
      <c r="I1388" s="182"/>
      <c r="L1388" s="177"/>
      <c r="M1388" s="183"/>
      <c r="N1388" s="184"/>
      <c r="O1388" s="184"/>
      <c r="P1388" s="184"/>
      <c r="Q1388" s="184"/>
      <c r="R1388" s="184"/>
      <c r="S1388" s="184"/>
      <c r="T1388" s="185"/>
      <c r="AT1388" s="179" t="s">
        <v>299</v>
      </c>
      <c r="AU1388" s="179" t="s">
        <v>79</v>
      </c>
      <c r="AV1388" s="11" t="s">
        <v>79</v>
      </c>
      <c r="AW1388" s="11" t="s">
        <v>36</v>
      </c>
      <c r="AX1388" s="11" t="s">
        <v>72</v>
      </c>
      <c r="AY1388" s="179" t="s">
        <v>291</v>
      </c>
    </row>
    <row r="1389" spans="2:51" s="11" customFormat="1" ht="13.5">
      <c r="B1389" s="177"/>
      <c r="D1389" s="178" t="s">
        <v>299</v>
      </c>
      <c r="E1389" s="179" t="s">
        <v>3</v>
      </c>
      <c r="F1389" s="180" t="s">
        <v>1147</v>
      </c>
      <c r="H1389" s="181">
        <v>13.7</v>
      </c>
      <c r="I1389" s="182"/>
      <c r="L1389" s="177"/>
      <c r="M1389" s="183"/>
      <c r="N1389" s="184"/>
      <c r="O1389" s="184"/>
      <c r="P1389" s="184"/>
      <c r="Q1389" s="184"/>
      <c r="R1389" s="184"/>
      <c r="S1389" s="184"/>
      <c r="T1389" s="185"/>
      <c r="AT1389" s="179" t="s">
        <v>299</v>
      </c>
      <c r="AU1389" s="179" t="s">
        <v>79</v>
      </c>
      <c r="AV1389" s="11" t="s">
        <v>79</v>
      </c>
      <c r="AW1389" s="11" t="s">
        <v>36</v>
      </c>
      <c r="AX1389" s="11" t="s">
        <v>72</v>
      </c>
      <c r="AY1389" s="179" t="s">
        <v>291</v>
      </c>
    </row>
    <row r="1390" spans="2:51" s="11" customFormat="1" ht="13.5">
      <c r="B1390" s="177"/>
      <c r="D1390" s="178" t="s">
        <v>299</v>
      </c>
      <c r="E1390" s="179" t="s">
        <v>3</v>
      </c>
      <c r="F1390" s="180" t="s">
        <v>546</v>
      </c>
      <c r="H1390" s="181">
        <v>-1.379</v>
      </c>
      <c r="I1390" s="182"/>
      <c r="L1390" s="177"/>
      <c r="M1390" s="183"/>
      <c r="N1390" s="184"/>
      <c r="O1390" s="184"/>
      <c r="P1390" s="184"/>
      <c r="Q1390" s="184"/>
      <c r="R1390" s="184"/>
      <c r="S1390" s="184"/>
      <c r="T1390" s="185"/>
      <c r="AT1390" s="179" t="s">
        <v>299</v>
      </c>
      <c r="AU1390" s="179" t="s">
        <v>79</v>
      </c>
      <c r="AV1390" s="11" t="s">
        <v>79</v>
      </c>
      <c r="AW1390" s="11" t="s">
        <v>36</v>
      </c>
      <c r="AX1390" s="11" t="s">
        <v>72</v>
      </c>
      <c r="AY1390" s="179" t="s">
        <v>291</v>
      </c>
    </row>
    <row r="1391" spans="2:51" s="12" customFormat="1" ht="13.5">
      <c r="B1391" s="186"/>
      <c r="D1391" s="178" t="s">
        <v>299</v>
      </c>
      <c r="E1391" s="195" t="s">
        <v>3</v>
      </c>
      <c r="F1391" s="199" t="s">
        <v>589</v>
      </c>
      <c r="H1391" s="200">
        <v>78.552</v>
      </c>
      <c r="I1391" s="191"/>
      <c r="L1391" s="186"/>
      <c r="M1391" s="192"/>
      <c r="N1391" s="193"/>
      <c r="O1391" s="193"/>
      <c r="P1391" s="193"/>
      <c r="Q1391" s="193"/>
      <c r="R1391" s="193"/>
      <c r="S1391" s="193"/>
      <c r="T1391" s="194"/>
      <c r="AT1391" s="195" t="s">
        <v>299</v>
      </c>
      <c r="AU1391" s="195" t="s">
        <v>79</v>
      </c>
      <c r="AV1391" s="12" t="s">
        <v>82</v>
      </c>
      <c r="AW1391" s="12" t="s">
        <v>36</v>
      </c>
      <c r="AX1391" s="12" t="s">
        <v>72</v>
      </c>
      <c r="AY1391" s="195" t="s">
        <v>291</v>
      </c>
    </row>
    <row r="1392" spans="2:51" s="11" customFormat="1" ht="13.5">
      <c r="B1392" s="177"/>
      <c r="D1392" s="178" t="s">
        <v>299</v>
      </c>
      <c r="E1392" s="179" t="s">
        <v>3</v>
      </c>
      <c r="F1392" s="180" t="s">
        <v>1148</v>
      </c>
      <c r="H1392" s="181">
        <v>26.02</v>
      </c>
      <c r="I1392" s="182"/>
      <c r="L1392" s="177"/>
      <c r="M1392" s="183"/>
      <c r="N1392" s="184"/>
      <c r="O1392" s="184"/>
      <c r="P1392" s="184"/>
      <c r="Q1392" s="184"/>
      <c r="R1392" s="184"/>
      <c r="S1392" s="184"/>
      <c r="T1392" s="185"/>
      <c r="AT1392" s="179" t="s">
        <v>299</v>
      </c>
      <c r="AU1392" s="179" t="s">
        <v>79</v>
      </c>
      <c r="AV1392" s="11" t="s">
        <v>79</v>
      </c>
      <c r="AW1392" s="11" t="s">
        <v>36</v>
      </c>
      <c r="AX1392" s="11" t="s">
        <v>72</v>
      </c>
      <c r="AY1392" s="179" t="s">
        <v>291</v>
      </c>
    </row>
    <row r="1393" spans="2:51" s="11" customFormat="1" ht="13.5">
      <c r="B1393" s="177"/>
      <c r="D1393" s="178" t="s">
        <v>299</v>
      </c>
      <c r="E1393" s="179" t="s">
        <v>3</v>
      </c>
      <c r="F1393" s="180" t="s">
        <v>546</v>
      </c>
      <c r="H1393" s="181">
        <v>-1.379</v>
      </c>
      <c r="I1393" s="182"/>
      <c r="L1393" s="177"/>
      <c r="M1393" s="183"/>
      <c r="N1393" s="184"/>
      <c r="O1393" s="184"/>
      <c r="P1393" s="184"/>
      <c r="Q1393" s="184"/>
      <c r="R1393" s="184"/>
      <c r="S1393" s="184"/>
      <c r="T1393" s="185"/>
      <c r="AT1393" s="179" t="s">
        <v>299</v>
      </c>
      <c r="AU1393" s="179" t="s">
        <v>79</v>
      </c>
      <c r="AV1393" s="11" t="s">
        <v>79</v>
      </c>
      <c r="AW1393" s="11" t="s">
        <v>36</v>
      </c>
      <c r="AX1393" s="11" t="s">
        <v>72</v>
      </c>
      <c r="AY1393" s="179" t="s">
        <v>291</v>
      </c>
    </row>
    <row r="1394" spans="2:51" s="11" customFormat="1" ht="13.5">
      <c r="B1394" s="177"/>
      <c r="D1394" s="178" t="s">
        <v>299</v>
      </c>
      <c r="E1394" s="179" t="s">
        <v>3</v>
      </c>
      <c r="F1394" s="180" t="s">
        <v>1149</v>
      </c>
      <c r="H1394" s="181">
        <v>26.42</v>
      </c>
      <c r="I1394" s="182"/>
      <c r="L1394" s="177"/>
      <c r="M1394" s="183"/>
      <c r="N1394" s="184"/>
      <c r="O1394" s="184"/>
      <c r="P1394" s="184"/>
      <c r="Q1394" s="184"/>
      <c r="R1394" s="184"/>
      <c r="S1394" s="184"/>
      <c r="T1394" s="185"/>
      <c r="AT1394" s="179" t="s">
        <v>299</v>
      </c>
      <c r="AU1394" s="179" t="s">
        <v>79</v>
      </c>
      <c r="AV1394" s="11" t="s">
        <v>79</v>
      </c>
      <c r="AW1394" s="11" t="s">
        <v>36</v>
      </c>
      <c r="AX1394" s="11" t="s">
        <v>72</v>
      </c>
      <c r="AY1394" s="179" t="s">
        <v>291</v>
      </c>
    </row>
    <row r="1395" spans="2:51" s="11" customFormat="1" ht="13.5">
      <c r="B1395" s="177"/>
      <c r="D1395" s="178" t="s">
        <v>299</v>
      </c>
      <c r="E1395" s="179" t="s">
        <v>3</v>
      </c>
      <c r="F1395" s="180" t="s">
        <v>546</v>
      </c>
      <c r="H1395" s="181">
        <v>-1.379</v>
      </c>
      <c r="I1395" s="182"/>
      <c r="L1395" s="177"/>
      <c r="M1395" s="183"/>
      <c r="N1395" s="184"/>
      <c r="O1395" s="184"/>
      <c r="P1395" s="184"/>
      <c r="Q1395" s="184"/>
      <c r="R1395" s="184"/>
      <c r="S1395" s="184"/>
      <c r="T1395" s="185"/>
      <c r="AT1395" s="179" t="s">
        <v>299</v>
      </c>
      <c r="AU1395" s="179" t="s">
        <v>79</v>
      </c>
      <c r="AV1395" s="11" t="s">
        <v>79</v>
      </c>
      <c r="AW1395" s="11" t="s">
        <v>36</v>
      </c>
      <c r="AX1395" s="11" t="s">
        <v>72</v>
      </c>
      <c r="AY1395" s="179" t="s">
        <v>291</v>
      </c>
    </row>
    <row r="1396" spans="2:51" s="12" customFormat="1" ht="13.5">
      <c r="B1396" s="186"/>
      <c r="D1396" s="178" t="s">
        <v>299</v>
      </c>
      <c r="E1396" s="195" t="s">
        <v>3</v>
      </c>
      <c r="F1396" s="199" t="s">
        <v>599</v>
      </c>
      <c r="H1396" s="200">
        <v>49.682</v>
      </c>
      <c r="I1396" s="191"/>
      <c r="L1396" s="186"/>
      <c r="M1396" s="192"/>
      <c r="N1396" s="193"/>
      <c r="O1396" s="193"/>
      <c r="P1396" s="193"/>
      <c r="Q1396" s="193"/>
      <c r="R1396" s="193"/>
      <c r="S1396" s="193"/>
      <c r="T1396" s="194"/>
      <c r="AT1396" s="195" t="s">
        <v>299</v>
      </c>
      <c r="AU1396" s="195" t="s">
        <v>79</v>
      </c>
      <c r="AV1396" s="12" t="s">
        <v>82</v>
      </c>
      <c r="AW1396" s="12" t="s">
        <v>36</v>
      </c>
      <c r="AX1396" s="12" t="s">
        <v>72</v>
      </c>
      <c r="AY1396" s="195" t="s">
        <v>291</v>
      </c>
    </row>
    <row r="1397" spans="2:51" s="13" customFormat="1" ht="13.5">
      <c r="B1397" s="201"/>
      <c r="D1397" s="187" t="s">
        <v>299</v>
      </c>
      <c r="E1397" s="202" t="s">
        <v>217</v>
      </c>
      <c r="F1397" s="203" t="s">
        <v>353</v>
      </c>
      <c r="H1397" s="204">
        <v>206.506</v>
      </c>
      <c r="I1397" s="205"/>
      <c r="L1397" s="201"/>
      <c r="M1397" s="206"/>
      <c r="N1397" s="207"/>
      <c r="O1397" s="207"/>
      <c r="P1397" s="207"/>
      <c r="Q1397" s="207"/>
      <c r="R1397" s="207"/>
      <c r="S1397" s="207"/>
      <c r="T1397" s="208"/>
      <c r="AT1397" s="209" t="s">
        <v>299</v>
      </c>
      <c r="AU1397" s="209" t="s">
        <v>79</v>
      </c>
      <c r="AV1397" s="13" t="s">
        <v>85</v>
      </c>
      <c r="AW1397" s="13" t="s">
        <v>36</v>
      </c>
      <c r="AX1397" s="13" t="s">
        <v>9</v>
      </c>
      <c r="AY1397" s="209" t="s">
        <v>291</v>
      </c>
    </row>
    <row r="1398" spans="2:65" s="1" customFormat="1" ht="22.5" customHeight="1">
      <c r="B1398" s="164"/>
      <c r="C1398" s="210" t="s">
        <v>1984</v>
      </c>
      <c r="D1398" s="210" t="s">
        <v>379</v>
      </c>
      <c r="E1398" s="211" t="s">
        <v>1985</v>
      </c>
      <c r="F1398" s="212" t="s">
        <v>1986</v>
      </c>
      <c r="G1398" s="213" t="s">
        <v>412</v>
      </c>
      <c r="H1398" s="214">
        <v>216.831</v>
      </c>
      <c r="I1398" s="215"/>
      <c r="J1398" s="216">
        <f>ROUND(I1398*H1398,0)</f>
        <v>0</v>
      </c>
      <c r="K1398" s="212" t="s">
        <v>3</v>
      </c>
      <c r="L1398" s="217"/>
      <c r="M1398" s="218" t="s">
        <v>3</v>
      </c>
      <c r="N1398" s="219" t="s">
        <v>43</v>
      </c>
      <c r="O1398" s="35"/>
      <c r="P1398" s="174">
        <f>O1398*H1398</f>
        <v>0</v>
      </c>
      <c r="Q1398" s="174">
        <v>0.02</v>
      </c>
      <c r="R1398" s="174">
        <f>Q1398*H1398</f>
        <v>4.33662</v>
      </c>
      <c r="S1398" s="174">
        <v>0</v>
      </c>
      <c r="T1398" s="175">
        <f>S1398*H1398</f>
        <v>0</v>
      </c>
      <c r="AR1398" s="17" t="s">
        <v>467</v>
      </c>
      <c r="AT1398" s="17" t="s">
        <v>379</v>
      </c>
      <c r="AU1398" s="17" t="s">
        <v>79</v>
      </c>
      <c r="AY1398" s="17" t="s">
        <v>291</v>
      </c>
      <c r="BE1398" s="176">
        <f>IF(N1398="základní",J1398,0)</f>
        <v>0</v>
      </c>
      <c r="BF1398" s="176">
        <f>IF(N1398="snížená",J1398,0)</f>
        <v>0</v>
      </c>
      <c r="BG1398" s="176">
        <f>IF(N1398="zákl. přenesená",J1398,0)</f>
        <v>0</v>
      </c>
      <c r="BH1398" s="176">
        <f>IF(N1398="sníž. přenesená",J1398,0)</f>
        <v>0</v>
      </c>
      <c r="BI1398" s="176">
        <f>IF(N1398="nulová",J1398,0)</f>
        <v>0</v>
      </c>
      <c r="BJ1398" s="17" t="s">
        <v>9</v>
      </c>
      <c r="BK1398" s="176">
        <f>ROUND(I1398*H1398,0)</f>
        <v>0</v>
      </c>
      <c r="BL1398" s="17" t="s">
        <v>369</v>
      </c>
      <c r="BM1398" s="17" t="s">
        <v>1987</v>
      </c>
    </row>
    <row r="1399" spans="2:51" s="11" customFormat="1" ht="13.5">
      <c r="B1399" s="177"/>
      <c r="D1399" s="187" t="s">
        <v>299</v>
      </c>
      <c r="E1399" s="196" t="s">
        <v>3</v>
      </c>
      <c r="F1399" s="197" t="s">
        <v>1988</v>
      </c>
      <c r="H1399" s="198">
        <v>216.831</v>
      </c>
      <c r="I1399" s="182"/>
      <c r="L1399" s="177"/>
      <c r="M1399" s="183"/>
      <c r="N1399" s="184"/>
      <c r="O1399" s="184"/>
      <c r="P1399" s="184"/>
      <c r="Q1399" s="184"/>
      <c r="R1399" s="184"/>
      <c r="S1399" s="184"/>
      <c r="T1399" s="185"/>
      <c r="AT1399" s="179" t="s">
        <v>299</v>
      </c>
      <c r="AU1399" s="179" t="s">
        <v>79</v>
      </c>
      <c r="AV1399" s="11" t="s">
        <v>79</v>
      </c>
      <c r="AW1399" s="11" t="s">
        <v>36</v>
      </c>
      <c r="AX1399" s="11" t="s">
        <v>9</v>
      </c>
      <c r="AY1399" s="179" t="s">
        <v>291</v>
      </c>
    </row>
    <row r="1400" spans="2:65" s="1" customFormat="1" ht="22.5" customHeight="1">
      <c r="B1400" s="164"/>
      <c r="C1400" s="165" t="s">
        <v>1989</v>
      </c>
      <c r="D1400" s="165" t="s">
        <v>293</v>
      </c>
      <c r="E1400" s="166" t="s">
        <v>1990</v>
      </c>
      <c r="F1400" s="167" t="s">
        <v>1991</v>
      </c>
      <c r="G1400" s="168" t="s">
        <v>338</v>
      </c>
      <c r="H1400" s="169">
        <v>34</v>
      </c>
      <c r="I1400" s="170"/>
      <c r="J1400" s="171">
        <f>ROUND(I1400*H1400,0)</f>
        <v>0</v>
      </c>
      <c r="K1400" s="167" t="s">
        <v>297</v>
      </c>
      <c r="L1400" s="34"/>
      <c r="M1400" s="172" t="s">
        <v>3</v>
      </c>
      <c r="N1400" s="173" t="s">
        <v>43</v>
      </c>
      <c r="O1400" s="35"/>
      <c r="P1400" s="174">
        <f>O1400*H1400</f>
        <v>0</v>
      </c>
      <c r="Q1400" s="174">
        <v>0.00031</v>
      </c>
      <c r="R1400" s="174">
        <f>Q1400*H1400</f>
        <v>0.01054</v>
      </c>
      <c r="S1400" s="174">
        <v>0</v>
      </c>
      <c r="T1400" s="175">
        <f>S1400*H1400</f>
        <v>0</v>
      </c>
      <c r="AR1400" s="17" t="s">
        <v>369</v>
      </c>
      <c r="AT1400" s="17" t="s">
        <v>293</v>
      </c>
      <c r="AU1400" s="17" t="s">
        <v>79</v>
      </c>
      <c r="AY1400" s="17" t="s">
        <v>291</v>
      </c>
      <c r="BE1400" s="176">
        <f>IF(N1400="základní",J1400,0)</f>
        <v>0</v>
      </c>
      <c r="BF1400" s="176">
        <f>IF(N1400="snížená",J1400,0)</f>
        <v>0</v>
      </c>
      <c r="BG1400" s="176">
        <f>IF(N1400="zákl. přenesená",J1400,0)</f>
        <v>0</v>
      </c>
      <c r="BH1400" s="176">
        <f>IF(N1400="sníž. přenesená",J1400,0)</f>
        <v>0</v>
      </c>
      <c r="BI1400" s="176">
        <f>IF(N1400="nulová",J1400,0)</f>
        <v>0</v>
      </c>
      <c r="BJ1400" s="17" t="s">
        <v>9</v>
      </c>
      <c r="BK1400" s="176">
        <f>ROUND(I1400*H1400,0)</f>
        <v>0</v>
      </c>
      <c r="BL1400" s="17" t="s">
        <v>369</v>
      </c>
      <c r="BM1400" s="17" t="s">
        <v>1992</v>
      </c>
    </row>
    <row r="1401" spans="2:51" s="11" customFormat="1" ht="13.5">
      <c r="B1401" s="177"/>
      <c r="D1401" s="178" t="s">
        <v>299</v>
      </c>
      <c r="E1401" s="179" t="s">
        <v>3</v>
      </c>
      <c r="F1401" s="180" t="s">
        <v>1993</v>
      </c>
      <c r="H1401" s="181">
        <v>8</v>
      </c>
      <c r="I1401" s="182"/>
      <c r="L1401" s="177"/>
      <c r="M1401" s="183"/>
      <c r="N1401" s="184"/>
      <c r="O1401" s="184"/>
      <c r="P1401" s="184"/>
      <c r="Q1401" s="184"/>
      <c r="R1401" s="184"/>
      <c r="S1401" s="184"/>
      <c r="T1401" s="185"/>
      <c r="AT1401" s="179" t="s">
        <v>299</v>
      </c>
      <c r="AU1401" s="179" t="s">
        <v>79</v>
      </c>
      <c r="AV1401" s="11" t="s">
        <v>79</v>
      </c>
      <c r="AW1401" s="11" t="s">
        <v>36</v>
      </c>
      <c r="AX1401" s="11" t="s">
        <v>72</v>
      </c>
      <c r="AY1401" s="179" t="s">
        <v>291</v>
      </c>
    </row>
    <row r="1402" spans="2:51" s="11" customFormat="1" ht="13.5">
      <c r="B1402" s="177"/>
      <c r="D1402" s="178" t="s">
        <v>299</v>
      </c>
      <c r="E1402" s="179" t="s">
        <v>3</v>
      </c>
      <c r="F1402" s="180" t="s">
        <v>1994</v>
      </c>
      <c r="H1402" s="181">
        <v>6</v>
      </c>
      <c r="I1402" s="182"/>
      <c r="L1402" s="177"/>
      <c r="M1402" s="183"/>
      <c r="N1402" s="184"/>
      <c r="O1402" s="184"/>
      <c r="P1402" s="184"/>
      <c r="Q1402" s="184"/>
      <c r="R1402" s="184"/>
      <c r="S1402" s="184"/>
      <c r="T1402" s="185"/>
      <c r="AT1402" s="179" t="s">
        <v>299</v>
      </c>
      <c r="AU1402" s="179" t="s">
        <v>79</v>
      </c>
      <c r="AV1402" s="11" t="s">
        <v>79</v>
      </c>
      <c r="AW1402" s="11" t="s">
        <v>36</v>
      </c>
      <c r="AX1402" s="11" t="s">
        <v>72</v>
      </c>
      <c r="AY1402" s="179" t="s">
        <v>291</v>
      </c>
    </row>
    <row r="1403" spans="2:51" s="12" customFormat="1" ht="13.5">
      <c r="B1403" s="186"/>
      <c r="D1403" s="178" t="s">
        <v>299</v>
      </c>
      <c r="E1403" s="195" t="s">
        <v>3</v>
      </c>
      <c r="F1403" s="199" t="s">
        <v>569</v>
      </c>
      <c r="H1403" s="200">
        <v>14</v>
      </c>
      <c r="I1403" s="191"/>
      <c r="L1403" s="186"/>
      <c r="M1403" s="192"/>
      <c r="N1403" s="193"/>
      <c r="O1403" s="193"/>
      <c r="P1403" s="193"/>
      <c r="Q1403" s="193"/>
      <c r="R1403" s="193"/>
      <c r="S1403" s="193"/>
      <c r="T1403" s="194"/>
      <c r="AT1403" s="195" t="s">
        <v>299</v>
      </c>
      <c r="AU1403" s="195" t="s">
        <v>79</v>
      </c>
      <c r="AV1403" s="12" t="s">
        <v>82</v>
      </c>
      <c r="AW1403" s="12" t="s">
        <v>36</v>
      </c>
      <c r="AX1403" s="12" t="s">
        <v>72</v>
      </c>
      <c r="AY1403" s="195" t="s">
        <v>291</v>
      </c>
    </row>
    <row r="1404" spans="2:51" s="11" customFormat="1" ht="13.5">
      <c r="B1404" s="177"/>
      <c r="D1404" s="178" t="s">
        <v>299</v>
      </c>
      <c r="E1404" s="179" t="s">
        <v>3</v>
      </c>
      <c r="F1404" s="180" t="s">
        <v>1995</v>
      </c>
      <c r="H1404" s="181">
        <v>6</v>
      </c>
      <c r="I1404" s="182"/>
      <c r="L1404" s="177"/>
      <c r="M1404" s="183"/>
      <c r="N1404" s="184"/>
      <c r="O1404" s="184"/>
      <c r="P1404" s="184"/>
      <c r="Q1404" s="184"/>
      <c r="R1404" s="184"/>
      <c r="S1404" s="184"/>
      <c r="T1404" s="185"/>
      <c r="AT1404" s="179" t="s">
        <v>299</v>
      </c>
      <c r="AU1404" s="179" t="s">
        <v>79</v>
      </c>
      <c r="AV1404" s="11" t="s">
        <v>79</v>
      </c>
      <c r="AW1404" s="11" t="s">
        <v>36</v>
      </c>
      <c r="AX1404" s="11" t="s">
        <v>72</v>
      </c>
      <c r="AY1404" s="179" t="s">
        <v>291</v>
      </c>
    </row>
    <row r="1405" spans="2:51" s="11" customFormat="1" ht="13.5">
      <c r="B1405" s="177"/>
      <c r="D1405" s="178" t="s">
        <v>299</v>
      </c>
      <c r="E1405" s="179" t="s">
        <v>3</v>
      </c>
      <c r="F1405" s="180" t="s">
        <v>1996</v>
      </c>
      <c r="H1405" s="181">
        <v>6</v>
      </c>
      <c r="I1405" s="182"/>
      <c r="L1405" s="177"/>
      <c r="M1405" s="183"/>
      <c r="N1405" s="184"/>
      <c r="O1405" s="184"/>
      <c r="P1405" s="184"/>
      <c r="Q1405" s="184"/>
      <c r="R1405" s="184"/>
      <c r="S1405" s="184"/>
      <c r="T1405" s="185"/>
      <c r="AT1405" s="179" t="s">
        <v>299</v>
      </c>
      <c r="AU1405" s="179" t="s">
        <v>79</v>
      </c>
      <c r="AV1405" s="11" t="s">
        <v>79</v>
      </c>
      <c r="AW1405" s="11" t="s">
        <v>36</v>
      </c>
      <c r="AX1405" s="11" t="s">
        <v>72</v>
      </c>
      <c r="AY1405" s="179" t="s">
        <v>291</v>
      </c>
    </row>
    <row r="1406" spans="2:51" s="12" customFormat="1" ht="13.5">
      <c r="B1406" s="186"/>
      <c r="D1406" s="178" t="s">
        <v>299</v>
      </c>
      <c r="E1406" s="195" t="s">
        <v>3</v>
      </c>
      <c r="F1406" s="199" t="s">
        <v>589</v>
      </c>
      <c r="H1406" s="200">
        <v>12</v>
      </c>
      <c r="I1406" s="191"/>
      <c r="L1406" s="186"/>
      <c r="M1406" s="192"/>
      <c r="N1406" s="193"/>
      <c r="O1406" s="193"/>
      <c r="P1406" s="193"/>
      <c r="Q1406" s="193"/>
      <c r="R1406" s="193"/>
      <c r="S1406" s="193"/>
      <c r="T1406" s="194"/>
      <c r="AT1406" s="195" t="s">
        <v>299</v>
      </c>
      <c r="AU1406" s="195" t="s">
        <v>79</v>
      </c>
      <c r="AV1406" s="12" t="s">
        <v>82</v>
      </c>
      <c r="AW1406" s="12" t="s">
        <v>36</v>
      </c>
      <c r="AX1406" s="12" t="s">
        <v>72</v>
      </c>
      <c r="AY1406" s="195" t="s">
        <v>291</v>
      </c>
    </row>
    <row r="1407" spans="2:51" s="11" customFormat="1" ht="13.5">
      <c r="B1407" s="177"/>
      <c r="D1407" s="178" t="s">
        <v>299</v>
      </c>
      <c r="E1407" s="179" t="s">
        <v>3</v>
      </c>
      <c r="F1407" s="180" t="s">
        <v>1997</v>
      </c>
      <c r="H1407" s="181">
        <v>4</v>
      </c>
      <c r="I1407" s="182"/>
      <c r="L1407" s="177"/>
      <c r="M1407" s="183"/>
      <c r="N1407" s="184"/>
      <c r="O1407" s="184"/>
      <c r="P1407" s="184"/>
      <c r="Q1407" s="184"/>
      <c r="R1407" s="184"/>
      <c r="S1407" s="184"/>
      <c r="T1407" s="185"/>
      <c r="AT1407" s="179" t="s">
        <v>299</v>
      </c>
      <c r="AU1407" s="179" t="s">
        <v>79</v>
      </c>
      <c r="AV1407" s="11" t="s">
        <v>79</v>
      </c>
      <c r="AW1407" s="11" t="s">
        <v>36</v>
      </c>
      <c r="AX1407" s="11" t="s">
        <v>72</v>
      </c>
      <c r="AY1407" s="179" t="s">
        <v>291</v>
      </c>
    </row>
    <row r="1408" spans="2:51" s="11" customFormat="1" ht="13.5">
      <c r="B1408" s="177"/>
      <c r="D1408" s="178" t="s">
        <v>299</v>
      </c>
      <c r="E1408" s="179" t="s">
        <v>3</v>
      </c>
      <c r="F1408" s="180" t="s">
        <v>1998</v>
      </c>
      <c r="H1408" s="181">
        <v>4</v>
      </c>
      <c r="I1408" s="182"/>
      <c r="L1408" s="177"/>
      <c r="M1408" s="183"/>
      <c r="N1408" s="184"/>
      <c r="O1408" s="184"/>
      <c r="P1408" s="184"/>
      <c r="Q1408" s="184"/>
      <c r="R1408" s="184"/>
      <c r="S1408" s="184"/>
      <c r="T1408" s="185"/>
      <c r="AT1408" s="179" t="s">
        <v>299</v>
      </c>
      <c r="AU1408" s="179" t="s">
        <v>79</v>
      </c>
      <c r="AV1408" s="11" t="s">
        <v>79</v>
      </c>
      <c r="AW1408" s="11" t="s">
        <v>36</v>
      </c>
      <c r="AX1408" s="11" t="s">
        <v>72</v>
      </c>
      <c r="AY1408" s="179" t="s">
        <v>291</v>
      </c>
    </row>
    <row r="1409" spans="2:51" s="12" customFormat="1" ht="13.5">
      <c r="B1409" s="186"/>
      <c r="D1409" s="178" t="s">
        <v>299</v>
      </c>
      <c r="E1409" s="195" t="s">
        <v>3</v>
      </c>
      <c r="F1409" s="199" t="s">
        <v>599</v>
      </c>
      <c r="H1409" s="200">
        <v>8</v>
      </c>
      <c r="I1409" s="191"/>
      <c r="L1409" s="186"/>
      <c r="M1409" s="192"/>
      <c r="N1409" s="193"/>
      <c r="O1409" s="193"/>
      <c r="P1409" s="193"/>
      <c r="Q1409" s="193"/>
      <c r="R1409" s="193"/>
      <c r="S1409" s="193"/>
      <c r="T1409" s="194"/>
      <c r="AT1409" s="195" t="s">
        <v>299</v>
      </c>
      <c r="AU1409" s="195" t="s">
        <v>79</v>
      </c>
      <c r="AV1409" s="12" t="s">
        <v>82</v>
      </c>
      <c r="AW1409" s="12" t="s">
        <v>36</v>
      </c>
      <c r="AX1409" s="12" t="s">
        <v>72</v>
      </c>
      <c r="AY1409" s="195" t="s">
        <v>291</v>
      </c>
    </row>
    <row r="1410" spans="2:51" s="13" customFormat="1" ht="13.5">
      <c r="B1410" s="201"/>
      <c r="D1410" s="187" t="s">
        <v>299</v>
      </c>
      <c r="E1410" s="202" t="s">
        <v>3</v>
      </c>
      <c r="F1410" s="203" t="s">
        <v>353</v>
      </c>
      <c r="H1410" s="204">
        <v>34</v>
      </c>
      <c r="I1410" s="205"/>
      <c r="L1410" s="201"/>
      <c r="M1410" s="206"/>
      <c r="N1410" s="207"/>
      <c r="O1410" s="207"/>
      <c r="P1410" s="207"/>
      <c r="Q1410" s="207"/>
      <c r="R1410" s="207"/>
      <c r="S1410" s="207"/>
      <c r="T1410" s="208"/>
      <c r="AT1410" s="209" t="s">
        <v>299</v>
      </c>
      <c r="AU1410" s="209" t="s">
        <v>79</v>
      </c>
      <c r="AV1410" s="13" t="s">
        <v>85</v>
      </c>
      <c r="AW1410" s="13" t="s">
        <v>36</v>
      </c>
      <c r="AX1410" s="13" t="s">
        <v>9</v>
      </c>
      <c r="AY1410" s="209" t="s">
        <v>291</v>
      </c>
    </row>
    <row r="1411" spans="2:65" s="1" customFormat="1" ht="22.5" customHeight="1">
      <c r="B1411" s="164"/>
      <c r="C1411" s="165" t="s">
        <v>1999</v>
      </c>
      <c r="D1411" s="165" t="s">
        <v>293</v>
      </c>
      <c r="E1411" s="166" t="s">
        <v>2000</v>
      </c>
      <c r="F1411" s="167" t="s">
        <v>2001</v>
      </c>
      <c r="G1411" s="168" t="s">
        <v>338</v>
      </c>
      <c r="H1411" s="169">
        <v>105.98</v>
      </c>
      <c r="I1411" s="170"/>
      <c r="J1411" s="171">
        <f>ROUND(I1411*H1411,0)</f>
        <v>0</v>
      </c>
      <c r="K1411" s="167" t="s">
        <v>297</v>
      </c>
      <c r="L1411" s="34"/>
      <c r="M1411" s="172" t="s">
        <v>3</v>
      </c>
      <c r="N1411" s="173" t="s">
        <v>43</v>
      </c>
      <c r="O1411" s="35"/>
      <c r="P1411" s="174">
        <f>O1411*H1411</f>
        <v>0</v>
      </c>
      <c r="Q1411" s="174">
        <v>0.00026</v>
      </c>
      <c r="R1411" s="174">
        <f>Q1411*H1411</f>
        <v>0.027554799999999997</v>
      </c>
      <c r="S1411" s="174">
        <v>0</v>
      </c>
      <c r="T1411" s="175">
        <f>S1411*H1411</f>
        <v>0</v>
      </c>
      <c r="AR1411" s="17" t="s">
        <v>369</v>
      </c>
      <c r="AT1411" s="17" t="s">
        <v>293</v>
      </c>
      <c r="AU1411" s="17" t="s">
        <v>79</v>
      </c>
      <c r="AY1411" s="17" t="s">
        <v>291</v>
      </c>
      <c r="BE1411" s="176">
        <f>IF(N1411="základní",J1411,0)</f>
        <v>0</v>
      </c>
      <c r="BF1411" s="176">
        <f>IF(N1411="snížená",J1411,0)</f>
        <v>0</v>
      </c>
      <c r="BG1411" s="176">
        <f>IF(N1411="zákl. přenesená",J1411,0)</f>
        <v>0</v>
      </c>
      <c r="BH1411" s="176">
        <f>IF(N1411="sníž. přenesená",J1411,0)</f>
        <v>0</v>
      </c>
      <c r="BI1411" s="176">
        <f>IF(N1411="nulová",J1411,0)</f>
        <v>0</v>
      </c>
      <c r="BJ1411" s="17" t="s">
        <v>9</v>
      </c>
      <c r="BK1411" s="176">
        <f>ROUND(I1411*H1411,0)</f>
        <v>0</v>
      </c>
      <c r="BL1411" s="17" t="s">
        <v>369</v>
      </c>
      <c r="BM1411" s="17" t="s">
        <v>2002</v>
      </c>
    </row>
    <row r="1412" spans="2:51" s="11" customFormat="1" ht="13.5">
      <c r="B1412" s="177"/>
      <c r="D1412" s="178" t="s">
        <v>299</v>
      </c>
      <c r="E1412" s="179" t="s">
        <v>3</v>
      </c>
      <c r="F1412" s="180" t="s">
        <v>2003</v>
      </c>
      <c r="H1412" s="181">
        <v>9.48</v>
      </c>
      <c r="I1412" s="182"/>
      <c r="L1412" s="177"/>
      <c r="M1412" s="183"/>
      <c r="N1412" s="184"/>
      <c r="O1412" s="184"/>
      <c r="P1412" s="184"/>
      <c r="Q1412" s="184"/>
      <c r="R1412" s="184"/>
      <c r="S1412" s="184"/>
      <c r="T1412" s="185"/>
      <c r="AT1412" s="179" t="s">
        <v>299</v>
      </c>
      <c r="AU1412" s="179" t="s">
        <v>79</v>
      </c>
      <c r="AV1412" s="11" t="s">
        <v>79</v>
      </c>
      <c r="AW1412" s="11" t="s">
        <v>36</v>
      </c>
      <c r="AX1412" s="11" t="s">
        <v>72</v>
      </c>
      <c r="AY1412" s="179" t="s">
        <v>291</v>
      </c>
    </row>
    <row r="1413" spans="2:51" s="11" customFormat="1" ht="13.5">
      <c r="B1413" s="177"/>
      <c r="D1413" s="178" t="s">
        <v>299</v>
      </c>
      <c r="E1413" s="179" t="s">
        <v>3</v>
      </c>
      <c r="F1413" s="180" t="s">
        <v>2004</v>
      </c>
      <c r="H1413" s="181">
        <v>5.2</v>
      </c>
      <c r="I1413" s="182"/>
      <c r="L1413" s="177"/>
      <c r="M1413" s="183"/>
      <c r="N1413" s="184"/>
      <c r="O1413" s="184"/>
      <c r="P1413" s="184"/>
      <c r="Q1413" s="184"/>
      <c r="R1413" s="184"/>
      <c r="S1413" s="184"/>
      <c r="T1413" s="185"/>
      <c r="AT1413" s="179" t="s">
        <v>299</v>
      </c>
      <c r="AU1413" s="179" t="s">
        <v>79</v>
      </c>
      <c r="AV1413" s="11" t="s">
        <v>79</v>
      </c>
      <c r="AW1413" s="11" t="s">
        <v>36</v>
      </c>
      <c r="AX1413" s="11" t="s">
        <v>72</v>
      </c>
      <c r="AY1413" s="179" t="s">
        <v>291</v>
      </c>
    </row>
    <row r="1414" spans="2:51" s="11" customFormat="1" ht="13.5">
      <c r="B1414" s="177"/>
      <c r="D1414" s="178" t="s">
        <v>299</v>
      </c>
      <c r="E1414" s="179" t="s">
        <v>3</v>
      </c>
      <c r="F1414" s="180" t="s">
        <v>2005</v>
      </c>
      <c r="H1414" s="181">
        <v>-2.8</v>
      </c>
      <c r="I1414" s="182"/>
      <c r="L1414" s="177"/>
      <c r="M1414" s="183"/>
      <c r="N1414" s="184"/>
      <c r="O1414" s="184"/>
      <c r="P1414" s="184"/>
      <c r="Q1414" s="184"/>
      <c r="R1414" s="184"/>
      <c r="S1414" s="184"/>
      <c r="T1414" s="185"/>
      <c r="AT1414" s="179" t="s">
        <v>299</v>
      </c>
      <c r="AU1414" s="179" t="s">
        <v>79</v>
      </c>
      <c r="AV1414" s="11" t="s">
        <v>79</v>
      </c>
      <c r="AW1414" s="11" t="s">
        <v>36</v>
      </c>
      <c r="AX1414" s="11" t="s">
        <v>72</v>
      </c>
      <c r="AY1414" s="179" t="s">
        <v>291</v>
      </c>
    </row>
    <row r="1415" spans="2:51" s="11" customFormat="1" ht="13.5">
      <c r="B1415" s="177"/>
      <c r="D1415" s="178" t="s">
        <v>299</v>
      </c>
      <c r="E1415" s="179" t="s">
        <v>3</v>
      </c>
      <c r="F1415" s="180" t="s">
        <v>2006</v>
      </c>
      <c r="H1415" s="181">
        <v>5.78</v>
      </c>
      <c r="I1415" s="182"/>
      <c r="L1415" s="177"/>
      <c r="M1415" s="183"/>
      <c r="N1415" s="184"/>
      <c r="O1415" s="184"/>
      <c r="P1415" s="184"/>
      <c r="Q1415" s="184"/>
      <c r="R1415" s="184"/>
      <c r="S1415" s="184"/>
      <c r="T1415" s="185"/>
      <c r="AT1415" s="179" t="s">
        <v>299</v>
      </c>
      <c r="AU1415" s="179" t="s">
        <v>79</v>
      </c>
      <c r="AV1415" s="11" t="s">
        <v>79</v>
      </c>
      <c r="AW1415" s="11" t="s">
        <v>36</v>
      </c>
      <c r="AX1415" s="11" t="s">
        <v>72</v>
      </c>
      <c r="AY1415" s="179" t="s">
        <v>291</v>
      </c>
    </row>
    <row r="1416" spans="2:51" s="11" customFormat="1" ht="13.5">
      <c r="B1416" s="177"/>
      <c r="D1416" s="178" t="s">
        <v>299</v>
      </c>
      <c r="E1416" s="179" t="s">
        <v>3</v>
      </c>
      <c r="F1416" s="180" t="s">
        <v>2007</v>
      </c>
      <c r="H1416" s="181">
        <v>-0.7</v>
      </c>
      <c r="I1416" s="182"/>
      <c r="L1416" s="177"/>
      <c r="M1416" s="183"/>
      <c r="N1416" s="184"/>
      <c r="O1416" s="184"/>
      <c r="P1416" s="184"/>
      <c r="Q1416" s="184"/>
      <c r="R1416" s="184"/>
      <c r="S1416" s="184"/>
      <c r="T1416" s="185"/>
      <c r="AT1416" s="179" t="s">
        <v>299</v>
      </c>
      <c r="AU1416" s="179" t="s">
        <v>79</v>
      </c>
      <c r="AV1416" s="11" t="s">
        <v>79</v>
      </c>
      <c r="AW1416" s="11" t="s">
        <v>36</v>
      </c>
      <c r="AX1416" s="11" t="s">
        <v>72</v>
      </c>
      <c r="AY1416" s="179" t="s">
        <v>291</v>
      </c>
    </row>
    <row r="1417" spans="2:51" s="11" customFormat="1" ht="13.5">
      <c r="B1417" s="177"/>
      <c r="D1417" s="178" t="s">
        <v>299</v>
      </c>
      <c r="E1417" s="179" t="s">
        <v>3</v>
      </c>
      <c r="F1417" s="180" t="s">
        <v>2008</v>
      </c>
      <c r="H1417" s="181">
        <v>2.4</v>
      </c>
      <c r="I1417" s="182"/>
      <c r="L1417" s="177"/>
      <c r="M1417" s="183"/>
      <c r="N1417" s="184"/>
      <c r="O1417" s="184"/>
      <c r="P1417" s="184"/>
      <c r="Q1417" s="184"/>
      <c r="R1417" s="184"/>
      <c r="S1417" s="184"/>
      <c r="T1417" s="185"/>
      <c r="AT1417" s="179" t="s">
        <v>299</v>
      </c>
      <c r="AU1417" s="179" t="s">
        <v>79</v>
      </c>
      <c r="AV1417" s="11" t="s">
        <v>79</v>
      </c>
      <c r="AW1417" s="11" t="s">
        <v>36</v>
      </c>
      <c r="AX1417" s="11" t="s">
        <v>72</v>
      </c>
      <c r="AY1417" s="179" t="s">
        <v>291</v>
      </c>
    </row>
    <row r="1418" spans="2:51" s="11" customFormat="1" ht="13.5">
      <c r="B1418" s="177"/>
      <c r="D1418" s="178" t="s">
        <v>299</v>
      </c>
      <c r="E1418" s="179" t="s">
        <v>3</v>
      </c>
      <c r="F1418" s="180" t="s">
        <v>2009</v>
      </c>
      <c r="H1418" s="181">
        <v>14.25</v>
      </c>
      <c r="I1418" s="182"/>
      <c r="L1418" s="177"/>
      <c r="M1418" s="183"/>
      <c r="N1418" s="184"/>
      <c r="O1418" s="184"/>
      <c r="P1418" s="184"/>
      <c r="Q1418" s="184"/>
      <c r="R1418" s="184"/>
      <c r="S1418" s="184"/>
      <c r="T1418" s="185"/>
      <c r="AT1418" s="179" t="s">
        <v>299</v>
      </c>
      <c r="AU1418" s="179" t="s">
        <v>79</v>
      </c>
      <c r="AV1418" s="11" t="s">
        <v>79</v>
      </c>
      <c r="AW1418" s="11" t="s">
        <v>36</v>
      </c>
      <c r="AX1418" s="11" t="s">
        <v>72</v>
      </c>
      <c r="AY1418" s="179" t="s">
        <v>291</v>
      </c>
    </row>
    <row r="1419" spans="2:51" s="11" customFormat="1" ht="13.5">
      <c r="B1419" s="177"/>
      <c r="D1419" s="178" t="s">
        <v>299</v>
      </c>
      <c r="E1419" s="179" t="s">
        <v>3</v>
      </c>
      <c r="F1419" s="180" t="s">
        <v>2010</v>
      </c>
      <c r="H1419" s="181">
        <v>4.95</v>
      </c>
      <c r="I1419" s="182"/>
      <c r="L1419" s="177"/>
      <c r="M1419" s="183"/>
      <c r="N1419" s="184"/>
      <c r="O1419" s="184"/>
      <c r="P1419" s="184"/>
      <c r="Q1419" s="184"/>
      <c r="R1419" s="184"/>
      <c r="S1419" s="184"/>
      <c r="T1419" s="185"/>
      <c r="AT1419" s="179" t="s">
        <v>299</v>
      </c>
      <c r="AU1419" s="179" t="s">
        <v>79</v>
      </c>
      <c r="AV1419" s="11" t="s">
        <v>79</v>
      </c>
      <c r="AW1419" s="11" t="s">
        <v>36</v>
      </c>
      <c r="AX1419" s="11" t="s">
        <v>72</v>
      </c>
      <c r="AY1419" s="179" t="s">
        <v>291</v>
      </c>
    </row>
    <row r="1420" spans="2:51" s="11" customFormat="1" ht="13.5">
      <c r="B1420" s="177"/>
      <c r="D1420" s="178" t="s">
        <v>299</v>
      </c>
      <c r="E1420" s="179" t="s">
        <v>3</v>
      </c>
      <c r="F1420" s="180" t="s">
        <v>2011</v>
      </c>
      <c r="H1420" s="181">
        <v>-4.2</v>
      </c>
      <c r="I1420" s="182"/>
      <c r="L1420" s="177"/>
      <c r="M1420" s="183"/>
      <c r="N1420" s="184"/>
      <c r="O1420" s="184"/>
      <c r="P1420" s="184"/>
      <c r="Q1420" s="184"/>
      <c r="R1420" s="184"/>
      <c r="S1420" s="184"/>
      <c r="T1420" s="185"/>
      <c r="AT1420" s="179" t="s">
        <v>299</v>
      </c>
      <c r="AU1420" s="179" t="s">
        <v>79</v>
      </c>
      <c r="AV1420" s="11" t="s">
        <v>79</v>
      </c>
      <c r="AW1420" s="11" t="s">
        <v>36</v>
      </c>
      <c r="AX1420" s="11" t="s">
        <v>72</v>
      </c>
      <c r="AY1420" s="179" t="s">
        <v>291</v>
      </c>
    </row>
    <row r="1421" spans="2:51" s="11" customFormat="1" ht="13.5">
      <c r="B1421" s="177"/>
      <c r="D1421" s="178" t="s">
        <v>299</v>
      </c>
      <c r="E1421" s="179" t="s">
        <v>3</v>
      </c>
      <c r="F1421" s="180" t="s">
        <v>2012</v>
      </c>
      <c r="H1421" s="181">
        <v>6.85</v>
      </c>
      <c r="I1421" s="182"/>
      <c r="L1421" s="177"/>
      <c r="M1421" s="183"/>
      <c r="N1421" s="184"/>
      <c r="O1421" s="184"/>
      <c r="P1421" s="184"/>
      <c r="Q1421" s="184"/>
      <c r="R1421" s="184"/>
      <c r="S1421" s="184"/>
      <c r="T1421" s="185"/>
      <c r="AT1421" s="179" t="s">
        <v>299</v>
      </c>
      <c r="AU1421" s="179" t="s">
        <v>79</v>
      </c>
      <c r="AV1421" s="11" t="s">
        <v>79</v>
      </c>
      <c r="AW1421" s="11" t="s">
        <v>36</v>
      </c>
      <c r="AX1421" s="11" t="s">
        <v>72</v>
      </c>
      <c r="AY1421" s="179" t="s">
        <v>291</v>
      </c>
    </row>
    <row r="1422" spans="2:51" s="11" customFormat="1" ht="13.5">
      <c r="B1422" s="177"/>
      <c r="D1422" s="178" t="s">
        <v>299</v>
      </c>
      <c r="E1422" s="179" t="s">
        <v>3</v>
      </c>
      <c r="F1422" s="180" t="s">
        <v>2007</v>
      </c>
      <c r="H1422" s="181">
        <v>-0.7</v>
      </c>
      <c r="I1422" s="182"/>
      <c r="L1422" s="177"/>
      <c r="M1422" s="183"/>
      <c r="N1422" s="184"/>
      <c r="O1422" s="184"/>
      <c r="P1422" s="184"/>
      <c r="Q1422" s="184"/>
      <c r="R1422" s="184"/>
      <c r="S1422" s="184"/>
      <c r="T1422" s="185"/>
      <c r="AT1422" s="179" t="s">
        <v>299</v>
      </c>
      <c r="AU1422" s="179" t="s">
        <v>79</v>
      </c>
      <c r="AV1422" s="11" t="s">
        <v>79</v>
      </c>
      <c r="AW1422" s="11" t="s">
        <v>36</v>
      </c>
      <c r="AX1422" s="11" t="s">
        <v>72</v>
      </c>
      <c r="AY1422" s="179" t="s">
        <v>291</v>
      </c>
    </row>
    <row r="1423" spans="2:51" s="12" customFormat="1" ht="13.5">
      <c r="B1423" s="186"/>
      <c r="D1423" s="178" t="s">
        <v>299</v>
      </c>
      <c r="E1423" s="195" t="s">
        <v>3</v>
      </c>
      <c r="F1423" s="199" t="s">
        <v>569</v>
      </c>
      <c r="H1423" s="200">
        <v>40.51</v>
      </c>
      <c r="I1423" s="191"/>
      <c r="L1423" s="186"/>
      <c r="M1423" s="192"/>
      <c r="N1423" s="193"/>
      <c r="O1423" s="193"/>
      <c r="P1423" s="193"/>
      <c r="Q1423" s="193"/>
      <c r="R1423" s="193"/>
      <c r="S1423" s="193"/>
      <c r="T1423" s="194"/>
      <c r="AT1423" s="195" t="s">
        <v>299</v>
      </c>
      <c r="AU1423" s="195" t="s">
        <v>79</v>
      </c>
      <c r="AV1423" s="12" t="s">
        <v>82</v>
      </c>
      <c r="AW1423" s="12" t="s">
        <v>36</v>
      </c>
      <c r="AX1423" s="12" t="s">
        <v>72</v>
      </c>
      <c r="AY1423" s="195" t="s">
        <v>291</v>
      </c>
    </row>
    <row r="1424" spans="2:51" s="11" customFormat="1" ht="13.5">
      <c r="B1424" s="177"/>
      <c r="D1424" s="178" t="s">
        <v>299</v>
      </c>
      <c r="E1424" s="179" t="s">
        <v>3</v>
      </c>
      <c r="F1424" s="180" t="s">
        <v>2013</v>
      </c>
      <c r="H1424" s="181">
        <v>9.82</v>
      </c>
      <c r="I1424" s="182"/>
      <c r="L1424" s="177"/>
      <c r="M1424" s="183"/>
      <c r="N1424" s="184"/>
      <c r="O1424" s="184"/>
      <c r="P1424" s="184"/>
      <c r="Q1424" s="184"/>
      <c r="R1424" s="184"/>
      <c r="S1424" s="184"/>
      <c r="T1424" s="185"/>
      <c r="AT1424" s="179" t="s">
        <v>299</v>
      </c>
      <c r="AU1424" s="179" t="s">
        <v>79</v>
      </c>
      <c r="AV1424" s="11" t="s">
        <v>79</v>
      </c>
      <c r="AW1424" s="11" t="s">
        <v>36</v>
      </c>
      <c r="AX1424" s="11" t="s">
        <v>72</v>
      </c>
      <c r="AY1424" s="179" t="s">
        <v>291</v>
      </c>
    </row>
    <row r="1425" spans="2:51" s="11" customFormat="1" ht="13.5">
      <c r="B1425" s="177"/>
      <c r="D1425" s="178" t="s">
        <v>299</v>
      </c>
      <c r="E1425" s="179" t="s">
        <v>3</v>
      </c>
      <c r="F1425" s="180" t="s">
        <v>2014</v>
      </c>
      <c r="H1425" s="181">
        <v>5</v>
      </c>
      <c r="I1425" s="182"/>
      <c r="L1425" s="177"/>
      <c r="M1425" s="183"/>
      <c r="N1425" s="184"/>
      <c r="O1425" s="184"/>
      <c r="P1425" s="184"/>
      <c r="Q1425" s="184"/>
      <c r="R1425" s="184"/>
      <c r="S1425" s="184"/>
      <c r="T1425" s="185"/>
      <c r="AT1425" s="179" t="s">
        <v>299</v>
      </c>
      <c r="AU1425" s="179" t="s">
        <v>79</v>
      </c>
      <c r="AV1425" s="11" t="s">
        <v>79</v>
      </c>
      <c r="AW1425" s="11" t="s">
        <v>36</v>
      </c>
      <c r="AX1425" s="11" t="s">
        <v>72</v>
      </c>
      <c r="AY1425" s="179" t="s">
        <v>291</v>
      </c>
    </row>
    <row r="1426" spans="2:51" s="11" customFormat="1" ht="13.5">
      <c r="B1426" s="177"/>
      <c r="D1426" s="178" t="s">
        <v>299</v>
      </c>
      <c r="E1426" s="179" t="s">
        <v>3</v>
      </c>
      <c r="F1426" s="180" t="s">
        <v>2005</v>
      </c>
      <c r="H1426" s="181">
        <v>-2.8</v>
      </c>
      <c r="I1426" s="182"/>
      <c r="L1426" s="177"/>
      <c r="M1426" s="183"/>
      <c r="N1426" s="184"/>
      <c r="O1426" s="184"/>
      <c r="P1426" s="184"/>
      <c r="Q1426" s="184"/>
      <c r="R1426" s="184"/>
      <c r="S1426" s="184"/>
      <c r="T1426" s="185"/>
      <c r="AT1426" s="179" t="s">
        <v>299</v>
      </c>
      <c r="AU1426" s="179" t="s">
        <v>79</v>
      </c>
      <c r="AV1426" s="11" t="s">
        <v>79</v>
      </c>
      <c r="AW1426" s="11" t="s">
        <v>36</v>
      </c>
      <c r="AX1426" s="11" t="s">
        <v>72</v>
      </c>
      <c r="AY1426" s="179" t="s">
        <v>291</v>
      </c>
    </row>
    <row r="1427" spans="2:51" s="11" customFormat="1" ht="13.5">
      <c r="B1427" s="177"/>
      <c r="D1427" s="178" t="s">
        <v>299</v>
      </c>
      <c r="E1427" s="179" t="s">
        <v>3</v>
      </c>
      <c r="F1427" s="180" t="s">
        <v>2015</v>
      </c>
      <c r="H1427" s="181">
        <v>5.78</v>
      </c>
      <c r="I1427" s="182"/>
      <c r="L1427" s="177"/>
      <c r="M1427" s="183"/>
      <c r="N1427" s="184"/>
      <c r="O1427" s="184"/>
      <c r="P1427" s="184"/>
      <c r="Q1427" s="184"/>
      <c r="R1427" s="184"/>
      <c r="S1427" s="184"/>
      <c r="T1427" s="185"/>
      <c r="AT1427" s="179" t="s">
        <v>299</v>
      </c>
      <c r="AU1427" s="179" t="s">
        <v>79</v>
      </c>
      <c r="AV1427" s="11" t="s">
        <v>79</v>
      </c>
      <c r="AW1427" s="11" t="s">
        <v>36</v>
      </c>
      <c r="AX1427" s="11" t="s">
        <v>72</v>
      </c>
      <c r="AY1427" s="179" t="s">
        <v>291</v>
      </c>
    </row>
    <row r="1428" spans="2:51" s="11" customFormat="1" ht="13.5">
      <c r="B1428" s="177"/>
      <c r="D1428" s="178" t="s">
        <v>299</v>
      </c>
      <c r="E1428" s="179" t="s">
        <v>3</v>
      </c>
      <c r="F1428" s="180" t="s">
        <v>2007</v>
      </c>
      <c r="H1428" s="181">
        <v>-0.7</v>
      </c>
      <c r="I1428" s="182"/>
      <c r="L1428" s="177"/>
      <c r="M1428" s="183"/>
      <c r="N1428" s="184"/>
      <c r="O1428" s="184"/>
      <c r="P1428" s="184"/>
      <c r="Q1428" s="184"/>
      <c r="R1428" s="184"/>
      <c r="S1428" s="184"/>
      <c r="T1428" s="185"/>
      <c r="AT1428" s="179" t="s">
        <v>299</v>
      </c>
      <c r="AU1428" s="179" t="s">
        <v>79</v>
      </c>
      <c r="AV1428" s="11" t="s">
        <v>79</v>
      </c>
      <c r="AW1428" s="11" t="s">
        <v>36</v>
      </c>
      <c r="AX1428" s="11" t="s">
        <v>72</v>
      </c>
      <c r="AY1428" s="179" t="s">
        <v>291</v>
      </c>
    </row>
    <row r="1429" spans="2:51" s="11" customFormat="1" ht="13.5">
      <c r="B1429" s="177"/>
      <c r="D1429" s="178" t="s">
        <v>299</v>
      </c>
      <c r="E1429" s="179" t="s">
        <v>3</v>
      </c>
      <c r="F1429" s="180" t="s">
        <v>2016</v>
      </c>
      <c r="H1429" s="181">
        <v>2.4</v>
      </c>
      <c r="I1429" s="182"/>
      <c r="L1429" s="177"/>
      <c r="M1429" s="183"/>
      <c r="N1429" s="184"/>
      <c r="O1429" s="184"/>
      <c r="P1429" s="184"/>
      <c r="Q1429" s="184"/>
      <c r="R1429" s="184"/>
      <c r="S1429" s="184"/>
      <c r="T1429" s="185"/>
      <c r="AT1429" s="179" t="s">
        <v>299</v>
      </c>
      <c r="AU1429" s="179" t="s">
        <v>79</v>
      </c>
      <c r="AV1429" s="11" t="s">
        <v>79</v>
      </c>
      <c r="AW1429" s="11" t="s">
        <v>36</v>
      </c>
      <c r="AX1429" s="11" t="s">
        <v>72</v>
      </c>
      <c r="AY1429" s="179" t="s">
        <v>291</v>
      </c>
    </row>
    <row r="1430" spans="2:51" s="11" customFormat="1" ht="13.5">
      <c r="B1430" s="177"/>
      <c r="D1430" s="178" t="s">
        <v>299</v>
      </c>
      <c r="E1430" s="179" t="s">
        <v>3</v>
      </c>
      <c r="F1430" s="180" t="s">
        <v>2017</v>
      </c>
      <c r="H1430" s="181">
        <v>14.25</v>
      </c>
      <c r="I1430" s="182"/>
      <c r="L1430" s="177"/>
      <c r="M1430" s="183"/>
      <c r="N1430" s="184"/>
      <c r="O1430" s="184"/>
      <c r="P1430" s="184"/>
      <c r="Q1430" s="184"/>
      <c r="R1430" s="184"/>
      <c r="S1430" s="184"/>
      <c r="T1430" s="185"/>
      <c r="AT1430" s="179" t="s">
        <v>299</v>
      </c>
      <c r="AU1430" s="179" t="s">
        <v>79</v>
      </c>
      <c r="AV1430" s="11" t="s">
        <v>79</v>
      </c>
      <c r="AW1430" s="11" t="s">
        <v>36</v>
      </c>
      <c r="AX1430" s="11" t="s">
        <v>72</v>
      </c>
      <c r="AY1430" s="179" t="s">
        <v>291</v>
      </c>
    </row>
    <row r="1431" spans="2:51" s="11" customFormat="1" ht="13.5">
      <c r="B1431" s="177"/>
      <c r="D1431" s="178" t="s">
        <v>299</v>
      </c>
      <c r="E1431" s="179" t="s">
        <v>3</v>
      </c>
      <c r="F1431" s="180" t="s">
        <v>2018</v>
      </c>
      <c r="H1431" s="181">
        <v>4.95</v>
      </c>
      <c r="I1431" s="182"/>
      <c r="L1431" s="177"/>
      <c r="M1431" s="183"/>
      <c r="N1431" s="184"/>
      <c r="O1431" s="184"/>
      <c r="P1431" s="184"/>
      <c r="Q1431" s="184"/>
      <c r="R1431" s="184"/>
      <c r="S1431" s="184"/>
      <c r="T1431" s="185"/>
      <c r="AT1431" s="179" t="s">
        <v>299</v>
      </c>
      <c r="AU1431" s="179" t="s">
        <v>79</v>
      </c>
      <c r="AV1431" s="11" t="s">
        <v>79</v>
      </c>
      <c r="AW1431" s="11" t="s">
        <v>36</v>
      </c>
      <c r="AX1431" s="11" t="s">
        <v>72</v>
      </c>
      <c r="AY1431" s="179" t="s">
        <v>291</v>
      </c>
    </row>
    <row r="1432" spans="2:51" s="11" customFormat="1" ht="13.5">
      <c r="B1432" s="177"/>
      <c r="D1432" s="178" t="s">
        <v>299</v>
      </c>
      <c r="E1432" s="179" t="s">
        <v>3</v>
      </c>
      <c r="F1432" s="180" t="s">
        <v>2011</v>
      </c>
      <c r="H1432" s="181">
        <v>-4.2</v>
      </c>
      <c r="I1432" s="182"/>
      <c r="L1432" s="177"/>
      <c r="M1432" s="183"/>
      <c r="N1432" s="184"/>
      <c r="O1432" s="184"/>
      <c r="P1432" s="184"/>
      <c r="Q1432" s="184"/>
      <c r="R1432" s="184"/>
      <c r="S1432" s="184"/>
      <c r="T1432" s="185"/>
      <c r="AT1432" s="179" t="s">
        <v>299</v>
      </c>
      <c r="AU1432" s="179" t="s">
        <v>79</v>
      </c>
      <c r="AV1432" s="11" t="s">
        <v>79</v>
      </c>
      <c r="AW1432" s="11" t="s">
        <v>36</v>
      </c>
      <c r="AX1432" s="11" t="s">
        <v>72</v>
      </c>
      <c r="AY1432" s="179" t="s">
        <v>291</v>
      </c>
    </row>
    <row r="1433" spans="2:51" s="11" customFormat="1" ht="13.5">
      <c r="B1433" s="177"/>
      <c r="D1433" s="178" t="s">
        <v>299</v>
      </c>
      <c r="E1433" s="179" t="s">
        <v>3</v>
      </c>
      <c r="F1433" s="180" t="s">
        <v>2019</v>
      </c>
      <c r="H1433" s="181">
        <v>6.85</v>
      </c>
      <c r="I1433" s="182"/>
      <c r="L1433" s="177"/>
      <c r="M1433" s="183"/>
      <c r="N1433" s="184"/>
      <c r="O1433" s="184"/>
      <c r="P1433" s="184"/>
      <c r="Q1433" s="184"/>
      <c r="R1433" s="184"/>
      <c r="S1433" s="184"/>
      <c r="T1433" s="185"/>
      <c r="AT1433" s="179" t="s">
        <v>299</v>
      </c>
      <c r="AU1433" s="179" t="s">
        <v>79</v>
      </c>
      <c r="AV1433" s="11" t="s">
        <v>79</v>
      </c>
      <c r="AW1433" s="11" t="s">
        <v>36</v>
      </c>
      <c r="AX1433" s="11" t="s">
        <v>72</v>
      </c>
      <c r="AY1433" s="179" t="s">
        <v>291</v>
      </c>
    </row>
    <row r="1434" spans="2:51" s="11" customFormat="1" ht="13.5">
      <c r="B1434" s="177"/>
      <c r="D1434" s="178" t="s">
        <v>299</v>
      </c>
      <c r="E1434" s="179" t="s">
        <v>3</v>
      </c>
      <c r="F1434" s="180" t="s">
        <v>2007</v>
      </c>
      <c r="H1434" s="181">
        <v>-0.7</v>
      </c>
      <c r="I1434" s="182"/>
      <c r="L1434" s="177"/>
      <c r="M1434" s="183"/>
      <c r="N1434" s="184"/>
      <c r="O1434" s="184"/>
      <c r="P1434" s="184"/>
      <c r="Q1434" s="184"/>
      <c r="R1434" s="184"/>
      <c r="S1434" s="184"/>
      <c r="T1434" s="185"/>
      <c r="AT1434" s="179" t="s">
        <v>299</v>
      </c>
      <c r="AU1434" s="179" t="s">
        <v>79</v>
      </c>
      <c r="AV1434" s="11" t="s">
        <v>79</v>
      </c>
      <c r="AW1434" s="11" t="s">
        <v>36</v>
      </c>
      <c r="AX1434" s="11" t="s">
        <v>72</v>
      </c>
      <c r="AY1434" s="179" t="s">
        <v>291</v>
      </c>
    </row>
    <row r="1435" spans="2:51" s="12" customFormat="1" ht="13.5">
      <c r="B1435" s="186"/>
      <c r="D1435" s="178" t="s">
        <v>299</v>
      </c>
      <c r="E1435" s="195" t="s">
        <v>3</v>
      </c>
      <c r="F1435" s="199" t="s">
        <v>589</v>
      </c>
      <c r="H1435" s="200">
        <v>40.65</v>
      </c>
      <c r="I1435" s="191"/>
      <c r="L1435" s="186"/>
      <c r="M1435" s="192"/>
      <c r="N1435" s="193"/>
      <c r="O1435" s="193"/>
      <c r="P1435" s="193"/>
      <c r="Q1435" s="193"/>
      <c r="R1435" s="193"/>
      <c r="S1435" s="193"/>
      <c r="T1435" s="194"/>
      <c r="AT1435" s="195" t="s">
        <v>299</v>
      </c>
      <c r="AU1435" s="195" t="s">
        <v>79</v>
      </c>
      <c r="AV1435" s="12" t="s">
        <v>82</v>
      </c>
      <c r="AW1435" s="12" t="s">
        <v>36</v>
      </c>
      <c r="AX1435" s="12" t="s">
        <v>72</v>
      </c>
      <c r="AY1435" s="195" t="s">
        <v>291</v>
      </c>
    </row>
    <row r="1436" spans="2:51" s="11" customFormat="1" ht="13.5">
      <c r="B1436" s="177"/>
      <c r="D1436" s="178" t="s">
        <v>299</v>
      </c>
      <c r="E1436" s="179" t="s">
        <v>3</v>
      </c>
      <c r="F1436" s="180" t="s">
        <v>2020</v>
      </c>
      <c r="H1436" s="181">
        <v>13.01</v>
      </c>
      <c r="I1436" s="182"/>
      <c r="L1436" s="177"/>
      <c r="M1436" s="183"/>
      <c r="N1436" s="184"/>
      <c r="O1436" s="184"/>
      <c r="P1436" s="184"/>
      <c r="Q1436" s="184"/>
      <c r="R1436" s="184"/>
      <c r="S1436" s="184"/>
      <c r="T1436" s="185"/>
      <c r="AT1436" s="179" t="s">
        <v>299</v>
      </c>
      <c r="AU1436" s="179" t="s">
        <v>79</v>
      </c>
      <c r="AV1436" s="11" t="s">
        <v>79</v>
      </c>
      <c r="AW1436" s="11" t="s">
        <v>36</v>
      </c>
      <c r="AX1436" s="11" t="s">
        <v>72</v>
      </c>
      <c r="AY1436" s="179" t="s">
        <v>291</v>
      </c>
    </row>
    <row r="1437" spans="2:51" s="11" customFormat="1" ht="13.5">
      <c r="B1437" s="177"/>
      <c r="D1437" s="178" t="s">
        <v>299</v>
      </c>
      <c r="E1437" s="179" t="s">
        <v>3</v>
      </c>
      <c r="F1437" s="180" t="s">
        <v>2007</v>
      </c>
      <c r="H1437" s="181">
        <v>-0.7</v>
      </c>
      <c r="I1437" s="182"/>
      <c r="L1437" s="177"/>
      <c r="M1437" s="183"/>
      <c r="N1437" s="184"/>
      <c r="O1437" s="184"/>
      <c r="P1437" s="184"/>
      <c r="Q1437" s="184"/>
      <c r="R1437" s="184"/>
      <c r="S1437" s="184"/>
      <c r="T1437" s="185"/>
      <c r="AT1437" s="179" t="s">
        <v>299</v>
      </c>
      <c r="AU1437" s="179" t="s">
        <v>79</v>
      </c>
      <c r="AV1437" s="11" t="s">
        <v>79</v>
      </c>
      <c r="AW1437" s="11" t="s">
        <v>36</v>
      </c>
      <c r="AX1437" s="11" t="s">
        <v>72</v>
      </c>
      <c r="AY1437" s="179" t="s">
        <v>291</v>
      </c>
    </row>
    <row r="1438" spans="2:51" s="11" customFormat="1" ht="13.5">
      <c r="B1438" s="177"/>
      <c r="D1438" s="178" t="s">
        <v>299</v>
      </c>
      <c r="E1438" s="179" t="s">
        <v>3</v>
      </c>
      <c r="F1438" s="180" t="s">
        <v>2021</v>
      </c>
      <c r="H1438" s="181">
        <v>13.21</v>
      </c>
      <c r="I1438" s="182"/>
      <c r="L1438" s="177"/>
      <c r="M1438" s="183"/>
      <c r="N1438" s="184"/>
      <c r="O1438" s="184"/>
      <c r="P1438" s="184"/>
      <c r="Q1438" s="184"/>
      <c r="R1438" s="184"/>
      <c r="S1438" s="184"/>
      <c r="T1438" s="185"/>
      <c r="AT1438" s="179" t="s">
        <v>299</v>
      </c>
      <c r="AU1438" s="179" t="s">
        <v>79</v>
      </c>
      <c r="AV1438" s="11" t="s">
        <v>79</v>
      </c>
      <c r="AW1438" s="11" t="s">
        <v>36</v>
      </c>
      <c r="AX1438" s="11" t="s">
        <v>72</v>
      </c>
      <c r="AY1438" s="179" t="s">
        <v>291</v>
      </c>
    </row>
    <row r="1439" spans="2:51" s="11" customFormat="1" ht="13.5">
      <c r="B1439" s="177"/>
      <c r="D1439" s="178" t="s">
        <v>299</v>
      </c>
      <c r="E1439" s="179" t="s">
        <v>3</v>
      </c>
      <c r="F1439" s="180" t="s">
        <v>2007</v>
      </c>
      <c r="H1439" s="181">
        <v>-0.7</v>
      </c>
      <c r="I1439" s="182"/>
      <c r="L1439" s="177"/>
      <c r="M1439" s="183"/>
      <c r="N1439" s="184"/>
      <c r="O1439" s="184"/>
      <c r="P1439" s="184"/>
      <c r="Q1439" s="184"/>
      <c r="R1439" s="184"/>
      <c r="S1439" s="184"/>
      <c r="T1439" s="185"/>
      <c r="AT1439" s="179" t="s">
        <v>299</v>
      </c>
      <c r="AU1439" s="179" t="s">
        <v>79</v>
      </c>
      <c r="AV1439" s="11" t="s">
        <v>79</v>
      </c>
      <c r="AW1439" s="11" t="s">
        <v>36</v>
      </c>
      <c r="AX1439" s="11" t="s">
        <v>72</v>
      </c>
      <c r="AY1439" s="179" t="s">
        <v>291</v>
      </c>
    </row>
    <row r="1440" spans="2:51" s="12" customFormat="1" ht="13.5">
      <c r="B1440" s="186"/>
      <c r="D1440" s="178" t="s">
        <v>299</v>
      </c>
      <c r="E1440" s="195" t="s">
        <v>3</v>
      </c>
      <c r="F1440" s="199" t="s">
        <v>599</v>
      </c>
      <c r="H1440" s="200">
        <v>24.82</v>
      </c>
      <c r="I1440" s="191"/>
      <c r="L1440" s="186"/>
      <c r="M1440" s="192"/>
      <c r="N1440" s="193"/>
      <c r="O1440" s="193"/>
      <c r="P1440" s="193"/>
      <c r="Q1440" s="193"/>
      <c r="R1440" s="193"/>
      <c r="S1440" s="193"/>
      <c r="T1440" s="194"/>
      <c r="AT1440" s="195" t="s">
        <v>299</v>
      </c>
      <c r="AU1440" s="195" t="s">
        <v>79</v>
      </c>
      <c r="AV1440" s="12" t="s">
        <v>82</v>
      </c>
      <c r="AW1440" s="12" t="s">
        <v>36</v>
      </c>
      <c r="AX1440" s="12" t="s">
        <v>72</v>
      </c>
      <c r="AY1440" s="195" t="s">
        <v>291</v>
      </c>
    </row>
    <row r="1441" spans="2:51" s="13" customFormat="1" ht="13.5">
      <c r="B1441" s="201"/>
      <c r="D1441" s="187" t="s">
        <v>299</v>
      </c>
      <c r="E1441" s="202" t="s">
        <v>3</v>
      </c>
      <c r="F1441" s="203" t="s">
        <v>353</v>
      </c>
      <c r="H1441" s="204">
        <v>105.98</v>
      </c>
      <c r="I1441" s="205"/>
      <c r="L1441" s="201"/>
      <c r="M1441" s="206"/>
      <c r="N1441" s="207"/>
      <c r="O1441" s="207"/>
      <c r="P1441" s="207"/>
      <c r="Q1441" s="207"/>
      <c r="R1441" s="207"/>
      <c r="S1441" s="207"/>
      <c r="T1441" s="208"/>
      <c r="AT1441" s="209" t="s">
        <v>299</v>
      </c>
      <c r="AU1441" s="209" t="s">
        <v>79</v>
      </c>
      <c r="AV1441" s="13" t="s">
        <v>85</v>
      </c>
      <c r="AW1441" s="13" t="s">
        <v>36</v>
      </c>
      <c r="AX1441" s="13" t="s">
        <v>9</v>
      </c>
      <c r="AY1441" s="209" t="s">
        <v>291</v>
      </c>
    </row>
    <row r="1442" spans="2:65" s="1" customFormat="1" ht="22.5" customHeight="1">
      <c r="B1442" s="164"/>
      <c r="C1442" s="165" t="s">
        <v>2022</v>
      </c>
      <c r="D1442" s="165" t="s">
        <v>293</v>
      </c>
      <c r="E1442" s="166" t="s">
        <v>2023</v>
      </c>
      <c r="F1442" s="167" t="s">
        <v>2024</v>
      </c>
      <c r="G1442" s="168" t="s">
        <v>412</v>
      </c>
      <c r="H1442" s="169">
        <v>206.506</v>
      </c>
      <c r="I1442" s="170"/>
      <c r="J1442" s="171">
        <f>ROUND(I1442*H1442,0)</f>
        <v>0</v>
      </c>
      <c r="K1442" s="167" t="s">
        <v>297</v>
      </c>
      <c r="L1442" s="34"/>
      <c r="M1442" s="172" t="s">
        <v>3</v>
      </c>
      <c r="N1442" s="173" t="s">
        <v>43</v>
      </c>
      <c r="O1442" s="35"/>
      <c r="P1442" s="174">
        <f>O1442*H1442</f>
        <v>0</v>
      </c>
      <c r="Q1442" s="174">
        <v>0.0003</v>
      </c>
      <c r="R1442" s="174">
        <f>Q1442*H1442</f>
        <v>0.061951799999999994</v>
      </c>
      <c r="S1442" s="174">
        <v>0</v>
      </c>
      <c r="T1442" s="175">
        <f>S1442*H1442</f>
        <v>0</v>
      </c>
      <c r="AR1442" s="17" t="s">
        <v>369</v>
      </c>
      <c r="AT1442" s="17" t="s">
        <v>293</v>
      </c>
      <c r="AU1442" s="17" t="s">
        <v>79</v>
      </c>
      <c r="AY1442" s="17" t="s">
        <v>291</v>
      </c>
      <c r="BE1442" s="176">
        <f>IF(N1442="základní",J1442,0)</f>
        <v>0</v>
      </c>
      <c r="BF1442" s="176">
        <f>IF(N1442="snížená",J1442,0)</f>
        <v>0</v>
      </c>
      <c r="BG1442" s="176">
        <f>IF(N1442="zákl. přenesená",J1442,0)</f>
        <v>0</v>
      </c>
      <c r="BH1442" s="176">
        <f>IF(N1442="sníž. přenesená",J1442,0)</f>
        <v>0</v>
      </c>
      <c r="BI1442" s="176">
        <f>IF(N1442="nulová",J1442,0)</f>
        <v>0</v>
      </c>
      <c r="BJ1442" s="17" t="s">
        <v>9</v>
      </c>
      <c r="BK1442" s="176">
        <f>ROUND(I1442*H1442,0)</f>
        <v>0</v>
      </c>
      <c r="BL1442" s="17" t="s">
        <v>369</v>
      </c>
      <c r="BM1442" s="17" t="s">
        <v>2025</v>
      </c>
    </row>
    <row r="1443" spans="2:51" s="11" customFormat="1" ht="13.5">
      <c r="B1443" s="177"/>
      <c r="D1443" s="187" t="s">
        <v>299</v>
      </c>
      <c r="E1443" s="196" t="s">
        <v>3</v>
      </c>
      <c r="F1443" s="197" t="s">
        <v>217</v>
      </c>
      <c r="H1443" s="198">
        <v>206.506</v>
      </c>
      <c r="I1443" s="182"/>
      <c r="L1443" s="177"/>
      <c r="M1443" s="183"/>
      <c r="N1443" s="184"/>
      <c r="O1443" s="184"/>
      <c r="P1443" s="184"/>
      <c r="Q1443" s="184"/>
      <c r="R1443" s="184"/>
      <c r="S1443" s="184"/>
      <c r="T1443" s="185"/>
      <c r="AT1443" s="179" t="s">
        <v>299</v>
      </c>
      <c r="AU1443" s="179" t="s">
        <v>79</v>
      </c>
      <c r="AV1443" s="11" t="s">
        <v>79</v>
      </c>
      <c r="AW1443" s="11" t="s">
        <v>36</v>
      </c>
      <c r="AX1443" s="11" t="s">
        <v>9</v>
      </c>
      <c r="AY1443" s="179" t="s">
        <v>291</v>
      </c>
    </row>
    <row r="1444" spans="2:65" s="1" customFormat="1" ht="22.5" customHeight="1">
      <c r="B1444" s="164"/>
      <c r="C1444" s="165" t="s">
        <v>2026</v>
      </c>
      <c r="D1444" s="165" t="s">
        <v>293</v>
      </c>
      <c r="E1444" s="166" t="s">
        <v>2027</v>
      </c>
      <c r="F1444" s="167" t="s">
        <v>2028</v>
      </c>
      <c r="G1444" s="168" t="s">
        <v>412</v>
      </c>
      <c r="H1444" s="169">
        <v>13.675</v>
      </c>
      <c r="I1444" s="170"/>
      <c r="J1444" s="171">
        <f>ROUND(I1444*H1444,0)</f>
        <v>0</v>
      </c>
      <c r="K1444" s="167" t="s">
        <v>297</v>
      </c>
      <c r="L1444" s="34"/>
      <c r="M1444" s="172" t="s">
        <v>3</v>
      </c>
      <c r="N1444" s="173" t="s">
        <v>43</v>
      </c>
      <c r="O1444" s="35"/>
      <c r="P1444" s="174">
        <f>O1444*H1444</f>
        <v>0</v>
      </c>
      <c r="Q1444" s="174">
        <v>0.003</v>
      </c>
      <c r="R1444" s="174">
        <f>Q1444*H1444</f>
        <v>0.041025000000000006</v>
      </c>
      <c r="S1444" s="174">
        <v>0</v>
      </c>
      <c r="T1444" s="175">
        <f>S1444*H1444</f>
        <v>0</v>
      </c>
      <c r="AR1444" s="17" t="s">
        <v>369</v>
      </c>
      <c r="AT1444" s="17" t="s">
        <v>293</v>
      </c>
      <c r="AU1444" s="17" t="s">
        <v>79</v>
      </c>
      <c r="AY1444" s="17" t="s">
        <v>291</v>
      </c>
      <c r="BE1444" s="176">
        <f>IF(N1444="základní",J1444,0)</f>
        <v>0</v>
      </c>
      <c r="BF1444" s="176">
        <f>IF(N1444="snížená",J1444,0)</f>
        <v>0</v>
      </c>
      <c r="BG1444" s="176">
        <f>IF(N1444="zákl. přenesená",J1444,0)</f>
        <v>0</v>
      </c>
      <c r="BH1444" s="176">
        <f>IF(N1444="sníž. přenesená",J1444,0)</f>
        <v>0</v>
      </c>
      <c r="BI1444" s="176">
        <f>IF(N1444="nulová",J1444,0)</f>
        <v>0</v>
      </c>
      <c r="BJ1444" s="17" t="s">
        <v>9</v>
      </c>
      <c r="BK1444" s="176">
        <f>ROUND(I1444*H1444,0)</f>
        <v>0</v>
      </c>
      <c r="BL1444" s="17" t="s">
        <v>369</v>
      </c>
      <c r="BM1444" s="17" t="s">
        <v>2029</v>
      </c>
    </row>
    <row r="1445" spans="2:51" s="11" customFormat="1" ht="13.5">
      <c r="B1445" s="177"/>
      <c r="D1445" s="187" t="s">
        <v>299</v>
      </c>
      <c r="E1445" s="196" t="s">
        <v>3</v>
      </c>
      <c r="F1445" s="197" t="s">
        <v>148</v>
      </c>
      <c r="H1445" s="198">
        <v>13.675</v>
      </c>
      <c r="I1445" s="182"/>
      <c r="L1445" s="177"/>
      <c r="M1445" s="183"/>
      <c r="N1445" s="184"/>
      <c r="O1445" s="184"/>
      <c r="P1445" s="184"/>
      <c r="Q1445" s="184"/>
      <c r="R1445" s="184"/>
      <c r="S1445" s="184"/>
      <c r="T1445" s="185"/>
      <c r="AT1445" s="179" t="s">
        <v>299</v>
      </c>
      <c r="AU1445" s="179" t="s">
        <v>79</v>
      </c>
      <c r="AV1445" s="11" t="s">
        <v>79</v>
      </c>
      <c r="AW1445" s="11" t="s">
        <v>36</v>
      </c>
      <c r="AX1445" s="11" t="s">
        <v>9</v>
      </c>
      <c r="AY1445" s="179" t="s">
        <v>291</v>
      </c>
    </row>
    <row r="1446" spans="2:65" s="1" customFormat="1" ht="22.5" customHeight="1">
      <c r="B1446" s="164"/>
      <c r="C1446" s="210" t="s">
        <v>2030</v>
      </c>
      <c r="D1446" s="210" t="s">
        <v>379</v>
      </c>
      <c r="E1446" s="211" t="s">
        <v>2031</v>
      </c>
      <c r="F1446" s="212" t="s">
        <v>2032</v>
      </c>
      <c r="G1446" s="213" t="s">
        <v>367</v>
      </c>
      <c r="H1446" s="214">
        <v>718</v>
      </c>
      <c r="I1446" s="215"/>
      <c r="J1446" s="216">
        <f>ROUND(I1446*H1446,0)</f>
        <v>0</v>
      </c>
      <c r="K1446" s="212" t="s">
        <v>297</v>
      </c>
      <c r="L1446" s="217"/>
      <c r="M1446" s="218" t="s">
        <v>3</v>
      </c>
      <c r="N1446" s="219" t="s">
        <v>43</v>
      </c>
      <c r="O1446" s="35"/>
      <c r="P1446" s="174">
        <f>O1446*H1446</f>
        <v>0</v>
      </c>
      <c r="Q1446" s="174">
        <v>0.0005</v>
      </c>
      <c r="R1446" s="174">
        <f>Q1446*H1446</f>
        <v>0.359</v>
      </c>
      <c r="S1446" s="174">
        <v>0</v>
      </c>
      <c r="T1446" s="175">
        <f>S1446*H1446</f>
        <v>0</v>
      </c>
      <c r="AR1446" s="17" t="s">
        <v>467</v>
      </c>
      <c r="AT1446" s="17" t="s">
        <v>379</v>
      </c>
      <c r="AU1446" s="17" t="s">
        <v>79</v>
      </c>
      <c r="AY1446" s="17" t="s">
        <v>291</v>
      </c>
      <c r="BE1446" s="176">
        <f>IF(N1446="základní",J1446,0)</f>
        <v>0</v>
      </c>
      <c r="BF1446" s="176">
        <f>IF(N1446="snížená",J1446,0)</f>
        <v>0</v>
      </c>
      <c r="BG1446" s="176">
        <f>IF(N1446="zákl. přenesená",J1446,0)</f>
        <v>0</v>
      </c>
      <c r="BH1446" s="176">
        <f>IF(N1446="sníž. přenesená",J1446,0)</f>
        <v>0</v>
      </c>
      <c r="BI1446" s="176">
        <f>IF(N1446="nulová",J1446,0)</f>
        <v>0</v>
      </c>
      <c r="BJ1446" s="17" t="s">
        <v>9</v>
      </c>
      <c r="BK1446" s="176">
        <f>ROUND(I1446*H1446,0)</f>
        <v>0</v>
      </c>
      <c r="BL1446" s="17" t="s">
        <v>369</v>
      </c>
      <c r="BM1446" s="17" t="s">
        <v>2033</v>
      </c>
    </row>
    <row r="1447" spans="2:51" s="11" customFormat="1" ht="13.5">
      <c r="B1447" s="177"/>
      <c r="D1447" s="187" t="s">
        <v>299</v>
      </c>
      <c r="E1447" s="196" t="s">
        <v>3</v>
      </c>
      <c r="F1447" s="197" t="s">
        <v>2034</v>
      </c>
      <c r="H1447" s="198">
        <v>718</v>
      </c>
      <c r="I1447" s="182"/>
      <c r="L1447" s="177"/>
      <c r="M1447" s="183"/>
      <c r="N1447" s="184"/>
      <c r="O1447" s="184"/>
      <c r="P1447" s="184"/>
      <c r="Q1447" s="184"/>
      <c r="R1447" s="184"/>
      <c r="S1447" s="184"/>
      <c r="T1447" s="185"/>
      <c r="AT1447" s="179" t="s">
        <v>299</v>
      </c>
      <c r="AU1447" s="179" t="s">
        <v>79</v>
      </c>
      <c r="AV1447" s="11" t="s">
        <v>79</v>
      </c>
      <c r="AW1447" s="11" t="s">
        <v>36</v>
      </c>
      <c r="AX1447" s="11" t="s">
        <v>9</v>
      </c>
      <c r="AY1447" s="179" t="s">
        <v>291</v>
      </c>
    </row>
    <row r="1448" spans="2:65" s="1" customFormat="1" ht="22.5" customHeight="1">
      <c r="B1448" s="164"/>
      <c r="C1448" s="165" t="s">
        <v>2035</v>
      </c>
      <c r="D1448" s="165" t="s">
        <v>293</v>
      </c>
      <c r="E1448" s="166" t="s">
        <v>2036</v>
      </c>
      <c r="F1448" s="167" t="s">
        <v>2037</v>
      </c>
      <c r="G1448" s="168" t="s">
        <v>822</v>
      </c>
      <c r="H1448" s="169">
        <v>5.456</v>
      </c>
      <c r="I1448" s="170"/>
      <c r="J1448" s="171">
        <f>ROUND(I1448*H1448,0)</f>
        <v>0</v>
      </c>
      <c r="K1448" s="167" t="s">
        <v>297</v>
      </c>
      <c r="L1448" s="34"/>
      <c r="M1448" s="172" t="s">
        <v>3</v>
      </c>
      <c r="N1448" s="173" t="s">
        <v>43</v>
      </c>
      <c r="O1448" s="35"/>
      <c r="P1448" s="174">
        <f>O1448*H1448</f>
        <v>0</v>
      </c>
      <c r="Q1448" s="174">
        <v>0</v>
      </c>
      <c r="R1448" s="174">
        <f>Q1448*H1448</f>
        <v>0</v>
      </c>
      <c r="S1448" s="174">
        <v>0</v>
      </c>
      <c r="T1448" s="175">
        <f>S1448*H1448</f>
        <v>0</v>
      </c>
      <c r="AR1448" s="17" t="s">
        <v>369</v>
      </c>
      <c r="AT1448" s="17" t="s">
        <v>293</v>
      </c>
      <c r="AU1448" s="17" t="s">
        <v>79</v>
      </c>
      <c r="AY1448" s="17" t="s">
        <v>291</v>
      </c>
      <c r="BE1448" s="176">
        <f>IF(N1448="základní",J1448,0)</f>
        <v>0</v>
      </c>
      <c r="BF1448" s="176">
        <f>IF(N1448="snížená",J1448,0)</f>
        <v>0</v>
      </c>
      <c r="BG1448" s="176">
        <f>IF(N1448="zákl. přenesená",J1448,0)</f>
        <v>0</v>
      </c>
      <c r="BH1448" s="176">
        <f>IF(N1448="sníž. přenesená",J1448,0)</f>
        <v>0</v>
      </c>
      <c r="BI1448" s="176">
        <f>IF(N1448="nulová",J1448,0)</f>
        <v>0</v>
      </c>
      <c r="BJ1448" s="17" t="s">
        <v>9</v>
      </c>
      <c r="BK1448" s="176">
        <f>ROUND(I1448*H1448,0)</f>
        <v>0</v>
      </c>
      <c r="BL1448" s="17" t="s">
        <v>369</v>
      </c>
      <c r="BM1448" s="17" t="s">
        <v>2038</v>
      </c>
    </row>
    <row r="1449" spans="2:63" s="10" customFormat="1" ht="29.85" customHeight="1">
      <c r="B1449" s="150"/>
      <c r="D1449" s="161" t="s">
        <v>71</v>
      </c>
      <c r="E1449" s="162" t="s">
        <v>2039</v>
      </c>
      <c r="F1449" s="162" t="s">
        <v>2040</v>
      </c>
      <c r="I1449" s="153"/>
      <c r="J1449" s="163">
        <f>BK1449</f>
        <v>0</v>
      </c>
      <c r="L1449" s="150"/>
      <c r="M1449" s="155"/>
      <c r="N1449" s="156"/>
      <c r="O1449" s="156"/>
      <c r="P1449" s="157">
        <f>SUM(P1450:P1456)</f>
        <v>0</v>
      </c>
      <c r="Q1449" s="156"/>
      <c r="R1449" s="157">
        <f>SUM(R1450:R1456)</f>
        <v>39.395567480714</v>
      </c>
      <c r="S1449" s="156"/>
      <c r="T1449" s="158">
        <f>SUM(T1450:T1456)</f>
        <v>0</v>
      </c>
      <c r="AR1449" s="151" t="s">
        <v>79</v>
      </c>
      <c r="AT1449" s="159" t="s">
        <v>71</v>
      </c>
      <c r="AU1449" s="159" t="s">
        <v>9</v>
      </c>
      <c r="AY1449" s="151" t="s">
        <v>291</v>
      </c>
      <c r="BK1449" s="160">
        <f>SUM(BK1450:BK1456)</f>
        <v>0</v>
      </c>
    </row>
    <row r="1450" spans="2:65" s="1" customFormat="1" ht="22.5" customHeight="1">
      <c r="B1450" s="164"/>
      <c r="C1450" s="165" t="s">
        <v>2041</v>
      </c>
      <c r="D1450" s="165" t="s">
        <v>293</v>
      </c>
      <c r="E1450" s="166" t="s">
        <v>2042</v>
      </c>
      <c r="F1450" s="167" t="s">
        <v>2043</v>
      </c>
      <c r="G1450" s="168" t="s">
        <v>412</v>
      </c>
      <c r="H1450" s="169">
        <v>98.806</v>
      </c>
      <c r="I1450" s="170"/>
      <c r="J1450" s="171">
        <f>ROUND(I1450*H1450,0)</f>
        <v>0</v>
      </c>
      <c r="K1450" s="167" t="s">
        <v>3</v>
      </c>
      <c r="L1450" s="34"/>
      <c r="M1450" s="172" t="s">
        <v>3</v>
      </c>
      <c r="N1450" s="173" t="s">
        <v>43</v>
      </c>
      <c r="O1450" s="35"/>
      <c r="P1450" s="174">
        <f>O1450*H1450</f>
        <v>0</v>
      </c>
      <c r="Q1450" s="174">
        <v>0.035700959</v>
      </c>
      <c r="R1450" s="174">
        <f>Q1450*H1450</f>
        <v>3.5274689549539997</v>
      </c>
      <c r="S1450" s="174">
        <v>0</v>
      </c>
      <c r="T1450" s="175">
        <f>S1450*H1450</f>
        <v>0</v>
      </c>
      <c r="AR1450" s="17" t="s">
        <v>369</v>
      </c>
      <c r="AT1450" s="17" t="s">
        <v>293</v>
      </c>
      <c r="AU1450" s="17" t="s">
        <v>79</v>
      </c>
      <c r="AY1450" s="17" t="s">
        <v>291</v>
      </c>
      <c r="BE1450" s="176">
        <f>IF(N1450="základní",J1450,0)</f>
        <v>0</v>
      </c>
      <c r="BF1450" s="176">
        <f>IF(N1450="snížená",J1450,0)</f>
        <v>0</v>
      </c>
      <c r="BG1450" s="176">
        <f>IF(N1450="zákl. přenesená",J1450,0)</f>
        <v>0</v>
      </c>
      <c r="BH1450" s="176">
        <f>IF(N1450="sníž. přenesená",J1450,0)</f>
        <v>0</v>
      </c>
      <c r="BI1450" s="176">
        <f>IF(N1450="nulová",J1450,0)</f>
        <v>0</v>
      </c>
      <c r="BJ1450" s="17" t="s">
        <v>9</v>
      </c>
      <c r="BK1450" s="176">
        <f>ROUND(I1450*H1450,0)</f>
        <v>0</v>
      </c>
      <c r="BL1450" s="17" t="s">
        <v>369</v>
      </c>
      <c r="BM1450" s="17" t="s">
        <v>2044</v>
      </c>
    </row>
    <row r="1451" spans="2:51" s="11" customFormat="1" ht="13.5">
      <c r="B1451" s="177"/>
      <c r="D1451" s="187" t="s">
        <v>299</v>
      </c>
      <c r="E1451" s="196" t="s">
        <v>3</v>
      </c>
      <c r="F1451" s="197" t="s">
        <v>116</v>
      </c>
      <c r="H1451" s="198">
        <v>98.806</v>
      </c>
      <c r="I1451" s="182"/>
      <c r="L1451" s="177"/>
      <c r="M1451" s="183"/>
      <c r="N1451" s="184"/>
      <c r="O1451" s="184"/>
      <c r="P1451" s="184"/>
      <c r="Q1451" s="184"/>
      <c r="R1451" s="184"/>
      <c r="S1451" s="184"/>
      <c r="T1451" s="185"/>
      <c r="AT1451" s="179" t="s">
        <v>299</v>
      </c>
      <c r="AU1451" s="179" t="s">
        <v>79</v>
      </c>
      <c r="AV1451" s="11" t="s">
        <v>79</v>
      </c>
      <c r="AW1451" s="11" t="s">
        <v>36</v>
      </c>
      <c r="AX1451" s="11" t="s">
        <v>9</v>
      </c>
      <c r="AY1451" s="179" t="s">
        <v>291</v>
      </c>
    </row>
    <row r="1452" spans="2:65" s="1" customFormat="1" ht="22.5" customHeight="1">
      <c r="B1452" s="164"/>
      <c r="C1452" s="210" t="s">
        <v>2045</v>
      </c>
      <c r="D1452" s="210" t="s">
        <v>379</v>
      </c>
      <c r="E1452" s="211" t="s">
        <v>2046</v>
      </c>
      <c r="F1452" s="212" t="s">
        <v>2047</v>
      </c>
      <c r="G1452" s="213" t="s">
        <v>296</v>
      </c>
      <c r="H1452" s="214">
        <v>14.821</v>
      </c>
      <c r="I1452" s="215"/>
      <c r="J1452" s="216">
        <f>ROUND(I1452*H1452,0)</f>
        <v>0</v>
      </c>
      <c r="K1452" s="212" t="s">
        <v>3</v>
      </c>
      <c r="L1452" s="217"/>
      <c r="M1452" s="218" t="s">
        <v>3</v>
      </c>
      <c r="N1452" s="219" t="s">
        <v>43</v>
      </c>
      <c r="O1452" s="35"/>
      <c r="P1452" s="174">
        <f>O1452*H1452</f>
        <v>0</v>
      </c>
      <c r="Q1452" s="174">
        <v>2.4</v>
      </c>
      <c r="R1452" s="174">
        <f>Q1452*H1452</f>
        <v>35.5704</v>
      </c>
      <c r="S1452" s="174">
        <v>0</v>
      </c>
      <c r="T1452" s="175">
        <f>S1452*H1452</f>
        <v>0</v>
      </c>
      <c r="AR1452" s="17" t="s">
        <v>467</v>
      </c>
      <c r="AT1452" s="17" t="s">
        <v>379</v>
      </c>
      <c r="AU1452" s="17" t="s">
        <v>79</v>
      </c>
      <c r="AY1452" s="17" t="s">
        <v>291</v>
      </c>
      <c r="BE1452" s="176">
        <f>IF(N1452="základní",J1452,0)</f>
        <v>0</v>
      </c>
      <c r="BF1452" s="176">
        <f>IF(N1452="snížená",J1452,0)</f>
        <v>0</v>
      </c>
      <c r="BG1452" s="176">
        <f>IF(N1452="zákl. přenesená",J1452,0)</f>
        <v>0</v>
      </c>
      <c r="BH1452" s="176">
        <f>IF(N1452="sníž. přenesená",J1452,0)</f>
        <v>0</v>
      </c>
      <c r="BI1452" s="176">
        <f>IF(N1452="nulová",J1452,0)</f>
        <v>0</v>
      </c>
      <c r="BJ1452" s="17" t="s">
        <v>9</v>
      </c>
      <c r="BK1452" s="176">
        <f>ROUND(I1452*H1452,0)</f>
        <v>0</v>
      </c>
      <c r="BL1452" s="17" t="s">
        <v>369</v>
      </c>
      <c r="BM1452" s="17" t="s">
        <v>2048</v>
      </c>
    </row>
    <row r="1453" spans="2:51" s="11" customFormat="1" ht="13.5">
      <c r="B1453" s="177"/>
      <c r="D1453" s="187" t="s">
        <v>299</v>
      </c>
      <c r="E1453" s="196" t="s">
        <v>3</v>
      </c>
      <c r="F1453" s="197" t="s">
        <v>2049</v>
      </c>
      <c r="H1453" s="198">
        <v>14.821</v>
      </c>
      <c r="I1453" s="182"/>
      <c r="L1453" s="177"/>
      <c r="M1453" s="183"/>
      <c r="N1453" s="184"/>
      <c r="O1453" s="184"/>
      <c r="P1453" s="184"/>
      <c r="Q1453" s="184"/>
      <c r="R1453" s="184"/>
      <c r="S1453" s="184"/>
      <c r="T1453" s="185"/>
      <c r="AT1453" s="179" t="s">
        <v>299</v>
      </c>
      <c r="AU1453" s="179" t="s">
        <v>79</v>
      </c>
      <c r="AV1453" s="11" t="s">
        <v>79</v>
      </c>
      <c r="AW1453" s="11" t="s">
        <v>36</v>
      </c>
      <c r="AX1453" s="11" t="s">
        <v>9</v>
      </c>
      <c r="AY1453" s="179" t="s">
        <v>291</v>
      </c>
    </row>
    <row r="1454" spans="2:65" s="1" customFormat="1" ht="31.5" customHeight="1">
      <c r="B1454" s="164"/>
      <c r="C1454" s="165" t="s">
        <v>2050</v>
      </c>
      <c r="D1454" s="165" t="s">
        <v>293</v>
      </c>
      <c r="E1454" s="166" t="s">
        <v>2051</v>
      </c>
      <c r="F1454" s="167" t="s">
        <v>2052</v>
      </c>
      <c r="G1454" s="168" t="s">
        <v>412</v>
      </c>
      <c r="H1454" s="169">
        <v>98.806</v>
      </c>
      <c r="I1454" s="170"/>
      <c r="J1454" s="171">
        <f>ROUND(I1454*H1454,0)</f>
        <v>0</v>
      </c>
      <c r="K1454" s="167" t="s">
        <v>297</v>
      </c>
      <c r="L1454" s="34"/>
      <c r="M1454" s="172" t="s">
        <v>3</v>
      </c>
      <c r="N1454" s="173" t="s">
        <v>43</v>
      </c>
      <c r="O1454" s="35"/>
      <c r="P1454" s="174">
        <f>O1454*H1454</f>
        <v>0</v>
      </c>
      <c r="Q1454" s="174">
        <v>0.00301296</v>
      </c>
      <c r="R1454" s="174">
        <f>Q1454*H1454</f>
        <v>0.29769852576</v>
      </c>
      <c r="S1454" s="174">
        <v>0</v>
      </c>
      <c r="T1454" s="175">
        <f>S1454*H1454</f>
        <v>0</v>
      </c>
      <c r="AR1454" s="17" t="s">
        <v>369</v>
      </c>
      <c r="AT1454" s="17" t="s">
        <v>293</v>
      </c>
      <c r="AU1454" s="17" t="s">
        <v>79</v>
      </c>
      <c r="AY1454" s="17" t="s">
        <v>291</v>
      </c>
      <c r="BE1454" s="176">
        <f>IF(N1454="základní",J1454,0)</f>
        <v>0</v>
      </c>
      <c r="BF1454" s="176">
        <f>IF(N1454="snížená",J1454,0)</f>
        <v>0</v>
      </c>
      <c r="BG1454" s="176">
        <f>IF(N1454="zákl. přenesená",J1454,0)</f>
        <v>0</v>
      </c>
      <c r="BH1454" s="176">
        <f>IF(N1454="sníž. přenesená",J1454,0)</f>
        <v>0</v>
      </c>
      <c r="BI1454" s="176">
        <f>IF(N1454="nulová",J1454,0)</f>
        <v>0</v>
      </c>
      <c r="BJ1454" s="17" t="s">
        <v>9</v>
      </c>
      <c r="BK1454" s="176">
        <f>ROUND(I1454*H1454,0)</f>
        <v>0</v>
      </c>
      <c r="BL1454" s="17" t="s">
        <v>369</v>
      </c>
      <c r="BM1454" s="17" t="s">
        <v>2053</v>
      </c>
    </row>
    <row r="1455" spans="2:51" s="11" customFormat="1" ht="13.5">
      <c r="B1455" s="177"/>
      <c r="D1455" s="187" t="s">
        <v>299</v>
      </c>
      <c r="E1455" s="196" t="s">
        <v>3</v>
      </c>
      <c r="F1455" s="197" t="s">
        <v>116</v>
      </c>
      <c r="H1455" s="198">
        <v>98.806</v>
      </c>
      <c r="I1455" s="182"/>
      <c r="L1455" s="177"/>
      <c r="M1455" s="183"/>
      <c r="N1455" s="184"/>
      <c r="O1455" s="184"/>
      <c r="P1455" s="184"/>
      <c r="Q1455" s="184"/>
      <c r="R1455" s="184"/>
      <c r="S1455" s="184"/>
      <c r="T1455" s="185"/>
      <c r="AT1455" s="179" t="s">
        <v>299</v>
      </c>
      <c r="AU1455" s="179" t="s">
        <v>79</v>
      </c>
      <c r="AV1455" s="11" t="s">
        <v>79</v>
      </c>
      <c r="AW1455" s="11" t="s">
        <v>36</v>
      </c>
      <c r="AX1455" s="11" t="s">
        <v>9</v>
      </c>
      <c r="AY1455" s="179" t="s">
        <v>291</v>
      </c>
    </row>
    <row r="1456" spans="2:65" s="1" customFormat="1" ht="22.5" customHeight="1">
      <c r="B1456" s="164"/>
      <c r="C1456" s="165" t="s">
        <v>2054</v>
      </c>
      <c r="D1456" s="165" t="s">
        <v>293</v>
      </c>
      <c r="E1456" s="166" t="s">
        <v>2055</v>
      </c>
      <c r="F1456" s="167" t="s">
        <v>2056</v>
      </c>
      <c r="G1456" s="168" t="s">
        <v>822</v>
      </c>
      <c r="H1456" s="169">
        <v>39.396</v>
      </c>
      <c r="I1456" s="170"/>
      <c r="J1456" s="171">
        <f>ROUND(I1456*H1456,0)</f>
        <v>0</v>
      </c>
      <c r="K1456" s="167" t="s">
        <v>297</v>
      </c>
      <c r="L1456" s="34"/>
      <c r="M1456" s="172" t="s">
        <v>3</v>
      </c>
      <c r="N1456" s="173" t="s">
        <v>43</v>
      </c>
      <c r="O1456" s="35"/>
      <c r="P1456" s="174">
        <f>O1456*H1456</f>
        <v>0</v>
      </c>
      <c r="Q1456" s="174">
        <v>0</v>
      </c>
      <c r="R1456" s="174">
        <f>Q1456*H1456</f>
        <v>0</v>
      </c>
      <c r="S1456" s="174">
        <v>0</v>
      </c>
      <c r="T1456" s="175">
        <f>S1456*H1456</f>
        <v>0</v>
      </c>
      <c r="AR1456" s="17" t="s">
        <v>369</v>
      </c>
      <c r="AT1456" s="17" t="s">
        <v>293</v>
      </c>
      <c r="AU1456" s="17" t="s">
        <v>79</v>
      </c>
      <c r="AY1456" s="17" t="s">
        <v>291</v>
      </c>
      <c r="BE1456" s="176">
        <f>IF(N1456="základní",J1456,0)</f>
        <v>0</v>
      </c>
      <c r="BF1456" s="176">
        <f>IF(N1456="snížená",J1456,0)</f>
        <v>0</v>
      </c>
      <c r="BG1456" s="176">
        <f>IF(N1456="zákl. přenesená",J1456,0)</f>
        <v>0</v>
      </c>
      <c r="BH1456" s="176">
        <f>IF(N1456="sníž. přenesená",J1456,0)</f>
        <v>0</v>
      </c>
      <c r="BI1456" s="176">
        <f>IF(N1456="nulová",J1456,0)</f>
        <v>0</v>
      </c>
      <c r="BJ1456" s="17" t="s">
        <v>9</v>
      </c>
      <c r="BK1456" s="176">
        <f>ROUND(I1456*H1456,0)</f>
        <v>0</v>
      </c>
      <c r="BL1456" s="17" t="s">
        <v>369</v>
      </c>
      <c r="BM1456" s="17" t="s">
        <v>2057</v>
      </c>
    </row>
    <row r="1457" spans="2:63" s="10" customFormat="1" ht="29.85" customHeight="1">
      <c r="B1457" s="150"/>
      <c r="D1457" s="161" t="s">
        <v>71</v>
      </c>
      <c r="E1457" s="162" t="s">
        <v>2058</v>
      </c>
      <c r="F1457" s="162" t="s">
        <v>2059</v>
      </c>
      <c r="I1457" s="153"/>
      <c r="J1457" s="163">
        <f>BK1457</f>
        <v>0</v>
      </c>
      <c r="L1457" s="150"/>
      <c r="M1457" s="155"/>
      <c r="N1457" s="156"/>
      <c r="O1457" s="156"/>
      <c r="P1457" s="157">
        <f>SUM(P1458:P1470)</f>
        <v>0</v>
      </c>
      <c r="Q1457" s="156"/>
      <c r="R1457" s="157">
        <f>SUM(R1458:R1470)</f>
        <v>0.03227449675</v>
      </c>
      <c r="S1457" s="156"/>
      <c r="T1457" s="158">
        <f>SUM(T1458:T1470)</f>
        <v>0</v>
      </c>
      <c r="AR1457" s="151" t="s">
        <v>79</v>
      </c>
      <c r="AT1457" s="159" t="s">
        <v>71</v>
      </c>
      <c r="AU1457" s="159" t="s">
        <v>9</v>
      </c>
      <c r="AY1457" s="151" t="s">
        <v>291</v>
      </c>
      <c r="BK1457" s="160">
        <f>SUM(BK1458:BK1470)</f>
        <v>0</v>
      </c>
    </row>
    <row r="1458" spans="2:65" s="1" customFormat="1" ht="22.5" customHeight="1">
      <c r="B1458" s="164"/>
      <c r="C1458" s="165" t="s">
        <v>2060</v>
      </c>
      <c r="D1458" s="165" t="s">
        <v>293</v>
      </c>
      <c r="E1458" s="166" t="s">
        <v>2061</v>
      </c>
      <c r="F1458" s="167" t="s">
        <v>2062</v>
      </c>
      <c r="G1458" s="168" t="s">
        <v>412</v>
      </c>
      <c r="H1458" s="169">
        <v>20.2</v>
      </c>
      <c r="I1458" s="170"/>
      <c r="J1458" s="171">
        <f>ROUND(I1458*H1458,0)</f>
        <v>0</v>
      </c>
      <c r="K1458" s="167" t="s">
        <v>297</v>
      </c>
      <c r="L1458" s="34"/>
      <c r="M1458" s="172" t="s">
        <v>3</v>
      </c>
      <c r="N1458" s="173" t="s">
        <v>43</v>
      </c>
      <c r="O1458" s="35"/>
      <c r="P1458" s="174">
        <f>O1458*H1458</f>
        <v>0</v>
      </c>
      <c r="Q1458" s="174">
        <v>0.00030478</v>
      </c>
      <c r="R1458" s="174">
        <f>Q1458*H1458</f>
        <v>0.006156556</v>
      </c>
      <c r="S1458" s="174">
        <v>0</v>
      </c>
      <c r="T1458" s="175">
        <f>S1458*H1458</f>
        <v>0</v>
      </c>
      <c r="AR1458" s="17" t="s">
        <v>369</v>
      </c>
      <c r="AT1458" s="17" t="s">
        <v>293</v>
      </c>
      <c r="AU1458" s="17" t="s">
        <v>79</v>
      </c>
      <c r="AY1458" s="17" t="s">
        <v>291</v>
      </c>
      <c r="BE1458" s="176">
        <f>IF(N1458="základní",J1458,0)</f>
        <v>0</v>
      </c>
      <c r="BF1458" s="176">
        <f>IF(N1458="snížená",J1458,0)</f>
        <v>0</v>
      </c>
      <c r="BG1458" s="176">
        <f>IF(N1458="zákl. přenesená",J1458,0)</f>
        <v>0</v>
      </c>
      <c r="BH1458" s="176">
        <f>IF(N1458="sníž. přenesená",J1458,0)</f>
        <v>0</v>
      </c>
      <c r="BI1458" s="176">
        <f>IF(N1458="nulová",J1458,0)</f>
        <v>0</v>
      </c>
      <c r="BJ1458" s="17" t="s">
        <v>9</v>
      </c>
      <c r="BK1458" s="176">
        <f>ROUND(I1458*H1458,0)</f>
        <v>0</v>
      </c>
      <c r="BL1458" s="17" t="s">
        <v>369</v>
      </c>
      <c r="BM1458" s="17" t="s">
        <v>2063</v>
      </c>
    </row>
    <row r="1459" spans="2:51" s="11" customFormat="1" ht="13.5">
      <c r="B1459" s="177"/>
      <c r="D1459" s="178" t="s">
        <v>299</v>
      </c>
      <c r="E1459" s="179" t="s">
        <v>3</v>
      </c>
      <c r="F1459" s="180" t="s">
        <v>2064</v>
      </c>
      <c r="H1459" s="181">
        <v>15.4</v>
      </c>
      <c r="I1459" s="182"/>
      <c r="L1459" s="177"/>
      <c r="M1459" s="183"/>
      <c r="N1459" s="184"/>
      <c r="O1459" s="184"/>
      <c r="P1459" s="184"/>
      <c r="Q1459" s="184"/>
      <c r="R1459" s="184"/>
      <c r="S1459" s="184"/>
      <c r="T1459" s="185"/>
      <c r="AT1459" s="179" t="s">
        <v>299</v>
      </c>
      <c r="AU1459" s="179" t="s">
        <v>79</v>
      </c>
      <c r="AV1459" s="11" t="s">
        <v>79</v>
      </c>
      <c r="AW1459" s="11" t="s">
        <v>36</v>
      </c>
      <c r="AX1459" s="11" t="s">
        <v>72</v>
      </c>
      <c r="AY1459" s="179" t="s">
        <v>291</v>
      </c>
    </row>
    <row r="1460" spans="2:51" s="11" customFormat="1" ht="13.5">
      <c r="B1460" s="177"/>
      <c r="D1460" s="178" t="s">
        <v>299</v>
      </c>
      <c r="E1460" s="179" t="s">
        <v>3</v>
      </c>
      <c r="F1460" s="180" t="s">
        <v>1852</v>
      </c>
      <c r="H1460" s="181">
        <v>4.8</v>
      </c>
      <c r="I1460" s="182"/>
      <c r="L1460" s="177"/>
      <c r="M1460" s="183"/>
      <c r="N1460" s="184"/>
      <c r="O1460" s="184"/>
      <c r="P1460" s="184"/>
      <c r="Q1460" s="184"/>
      <c r="R1460" s="184"/>
      <c r="S1460" s="184"/>
      <c r="T1460" s="185"/>
      <c r="AT1460" s="179" t="s">
        <v>299</v>
      </c>
      <c r="AU1460" s="179" t="s">
        <v>79</v>
      </c>
      <c r="AV1460" s="11" t="s">
        <v>79</v>
      </c>
      <c r="AW1460" s="11" t="s">
        <v>36</v>
      </c>
      <c r="AX1460" s="11" t="s">
        <v>72</v>
      </c>
      <c r="AY1460" s="179" t="s">
        <v>291</v>
      </c>
    </row>
    <row r="1461" spans="2:51" s="12" customFormat="1" ht="13.5">
      <c r="B1461" s="186"/>
      <c r="D1461" s="187" t="s">
        <v>299</v>
      </c>
      <c r="E1461" s="188" t="s">
        <v>3</v>
      </c>
      <c r="F1461" s="189" t="s">
        <v>301</v>
      </c>
      <c r="H1461" s="190">
        <v>20.2</v>
      </c>
      <c r="I1461" s="191"/>
      <c r="L1461" s="186"/>
      <c r="M1461" s="192"/>
      <c r="N1461" s="193"/>
      <c r="O1461" s="193"/>
      <c r="P1461" s="193"/>
      <c r="Q1461" s="193"/>
      <c r="R1461" s="193"/>
      <c r="S1461" s="193"/>
      <c r="T1461" s="194"/>
      <c r="AT1461" s="195" t="s">
        <v>299</v>
      </c>
      <c r="AU1461" s="195" t="s">
        <v>79</v>
      </c>
      <c r="AV1461" s="12" t="s">
        <v>82</v>
      </c>
      <c r="AW1461" s="12" t="s">
        <v>36</v>
      </c>
      <c r="AX1461" s="12" t="s">
        <v>9</v>
      </c>
      <c r="AY1461" s="195" t="s">
        <v>291</v>
      </c>
    </row>
    <row r="1462" spans="2:65" s="1" customFormat="1" ht="22.5" customHeight="1">
      <c r="B1462" s="164"/>
      <c r="C1462" s="165" t="s">
        <v>2065</v>
      </c>
      <c r="D1462" s="165" t="s">
        <v>293</v>
      </c>
      <c r="E1462" s="166" t="s">
        <v>2066</v>
      </c>
      <c r="F1462" s="167" t="s">
        <v>2067</v>
      </c>
      <c r="G1462" s="168" t="s">
        <v>412</v>
      </c>
      <c r="H1462" s="169">
        <v>26.175</v>
      </c>
      <c r="I1462" s="170"/>
      <c r="J1462" s="171">
        <f>ROUND(I1462*H1462,0)</f>
        <v>0</v>
      </c>
      <c r="K1462" s="167" t="s">
        <v>297</v>
      </c>
      <c r="L1462" s="34"/>
      <c r="M1462" s="172" t="s">
        <v>3</v>
      </c>
      <c r="N1462" s="173" t="s">
        <v>43</v>
      </c>
      <c r="O1462" s="35"/>
      <c r="P1462" s="174">
        <f>O1462*H1462</f>
        <v>0</v>
      </c>
      <c r="Q1462" s="174">
        <v>0.00051069</v>
      </c>
      <c r="R1462" s="174">
        <f>Q1462*H1462</f>
        <v>0.01336731075</v>
      </c>
      <c r="S1462" s="174">
        <v>0</v>
      </c>
      <c r="T1462" s="175">
        <f>S1462*H1462</f>
        <v>0</v>
      </c>
      <c r="AR1462" s="17" t="s">
        <v>369</v>
      </c>
      <c r="AT1462" s="17" t="s">
        <v>293</v>
      </c>
      <c r="AU1462" s="17" t="s">
        <v>79</v>
      </c>
      <c r="AY1462" s="17" t="s">
        <v>291</v>
      </c>
      <c r="BE1462" s="176">
        <f>IF(N1462="základní",J1462,0)</f>
        <v>0</v>
      </c>
      <c r="BF1462" s="176">
        <f>IF(N1462="snížená",J1462,0)</f>
        <v>0</v>
      </c>
      <c r="BG1462" s="176">
        <f>IF(N1462="zákl. přenesená",J1462,0)</f>
        <v>0</v>
      </c>
      <c r="BH1462" s="176">
        <f>IF(N1462="sníž. přenesená",J1462,0)</f>
        <v>0</v>
      </c>
      <c r="BI1462" s="176">
        <f>IF(N1462="nulová",J1462,0)</f>
        <v>0</v>
      </c>
      <c r="BJ1462" s="17" t="s">
        <v>9</v>
      </c>
      <c r="BK1462" s="176">
        <f>ROUND(I1462*H1462,0)</f>
        <v>0</v>
      </c>
      <c r="BL1462" s="17" t="s">
        <v>369</v>
      </c>
      <c r="BM1462" s="17" t="s">
        <v>2068</v>
      </c>
    </row>
    <row r="1463" spans="2:51" s="11" customFormat="1" ht="13.5">
      <c r="B1463" s="177"/>
      <c r="D1463" s="178" t="s">
        <v>299</v>
      </c>
      <c r="E1463" s="179" t="s">
        <v>3</v>
      </c>
      <c r="F1463" s="180" t="s">
        <v>2064</v>
      </c>
      <c r="H1463" s="181">
        <v>15.4</v>
      </c>
      <c r="I1463" s="182"/>
      <c r="L1463" s="177"/>
      <c r="M1463" s="183"/>
      <c r="N1463" s="184"/>
      <c r="O1463" s="184"/>
      <c r="P1463" s="184"/>
      <c r="Q1463" s="184"/>
      <c r="R1463" s="184"/>
      <c r="S1463" s="184"/>
      <c r="T1463" s="185"/>
      <c r="AT1463" s="179" t="s">
        <v>299</v>
      </c>
      <c r="AU1463" s="179" t="s">
        <v>79</v>
      </c>
      <c r="AV1463" s="11" t="s">
        <v>79</v>
      </c>
      <c r="AW1463" s="11" t="s">
        <v>36</v>
      </c>
      <c r="AX1463" s="11" t="s">
        <v>72</v>
      </c>
      <c r="AY1463" s="179" t="s">
        <v>291</v>
      </c>
    </row>
    <row r="1464" spans="2:51" s="11" customFormat="1" ht="13.5">
      <c r="B1464" s="177"/>
      <c r="D1464" s="178" t="s">
        <v>299</v>
      </c>
      <c r="E1464" s="179" t="s">
        <v>3</v>
      </c>
      <c r="F1464" s="180" t="s">
        <v>1852</v>
      </c>
      <c r="H1464" s="181">
        <v>4.8</v>
      </c>
      <c r="I1464" s="182"/>
      <c r="L1464" s="177"/>
      <c r="M1464" s="183"/>
      <c r="N1464" s="184"/>
      <c r="O1464" s="184"/>
      <c r="P1464" s="184"/>
      <c r="Q1464" s="184"/>
      <c r="R1464" s="184"/>
      <c r="S1464" s="184"/>
      <c r="T1464" s="185"/>
      <c r="AT1464" s="179" t="s">
        <v>299</v>
      </c>
      <c r="AU1464" s="179" t="s">
        <v>79</v>
      </c>
      <c r="AV1464" s="11" t="s">
        <v>79</v>
      </c>
      <c r="AW1464" s="11" t="s">
        <v>36</v>
      </c>
      <c r="AX1464" s="11" t="s">
        <v>72</v>
      </c>
      <c r="AY1464" s="179" t="s">
        <v>291</v>
      </c>
    </row>
    <row r="1465" spans="2:51" s="11" customFormat="1" ht="13.5">
      <c r="B1465" s="177"/>
      <c r="D1465" s="178" t="s">
        <v>299</v>
      </c>
      <c r="E1465" s="179" t="s">
        <v>3</v>
      </c>
      <c r="F1465" s="180" t="s">
        <v>2069</v>
      </c>
      <c r="H1465" s="181">
        <v>5.975</v>
      </c>
      <c r="I1465" s="182"/>
      <c r="L1465" s="177"/>
      <c r="M1465" s="183"/>
      <c r="N1465" s="184"/>
      <c r="O1465" s="184"/>
      <c r="P1465" s="184"/>
      <c r="Q1465" s="184"/>
      <c r="R1465" s="184"/>
      <c r="S1465" s="184"/>
      <c r="T1465" s="185"/>
      <c r="AT1465" s="179" t="s">
        <v>299</v>
      </c>
      <c r="AU1465" s="179" t="s">
        <v>79</v>
      </c>
      <c r="AV1465" s="11" t="s">
        <v>79</v>
      </c>
      <c r="AW1465" s="11" t="s">
        <v>36</v>
      </c>
      <c r="AX1465" s="11" t="s">
        <v>72</v>
      </c>
      <c r="AY1465" s="179" t="s">
        <v>291</v>
      </c>
    </row>
    <row r="1466" spans="2:51" s="12" customFormat="1" ht="13.5">
      <c r="B1466" s="186"/>
      <c r="D1466" s="187" t="s">
        <v>299</v>
      </c>
      <c r="E1466" s="188" t="s">
        <v>3</v>
      </c>
      <c r="F1466" s="189" t="s">
        <v>301</v>
      </c>
      <c r="H1466" s="190">
        <v>26.175</v>
      </c>
      <c r="I1466" s="191"/>
      <c r="L1466" s="186"/>
      <c r="M1466" s="192"/>
      <c r="N1466" s="193"/>
      <c r="O1466" s="193"/>
      <c r="P1466" s="193"/>
      <c r="Q1466" s="193"/>
      <c r="R1466" s="193"/>
      <c r="S1466" s="193"/>
      <c r="T1466" s="194"/>
      <c r="AT1466" s="195" t="s">
        <v>299</v>
      </c>
      <c r="AU1466" s="195" t="s">
        <v>79</v>
      </c>
      <c r="AV1466" s="12" t="s">
        <v>82</v>
      </c>
      <c r="AW1466" s="12" t="s">
        <v>36</v>
      </c>
      <c r="AX1466" s="12" t="s">
        <v>9</v>
      </c>
      <c r="AY1466" s="195" t="s">
        <v>291</v>
      </c>
    </row>
    <row r="1467" spans="2:65" s="1" customFormat="1" ht="31.5" customHeight="1">
      <c r="B1467" s="164"/>
      <c r="C1467" s="165" t="s">
        <v>2070</v>
      </c>
      <c r="D1467" s="165" t="s">
        <v>293</v>
      </c>
      <c r="E1467" s="166" t="s">
        <v>2071</v>
      </c>
      <c r="F1467" s="167" t="s">
        <v>2072</v>
      </c>
      <c r="G1467" s="168" t="s">
        <v>412</v>
      </c>
      <c r="H1467" s="169">
        <v>425.021</v>
      </c>
      <c r="I1467" s="170"/>
      <c r="J1467" s="171">
        <f>ROUND(I1467*H1467,0)</f>
        <v>0</v>
      </c>
      <c r="K1467" s="167" t="s">
        <v>297</v>
      </c>
      <c r="L1467" s="34"/>
      <c r="M1467" s="172" t="s">
        <v>3</v>
      </c>
      <c r="N1467" s="173" t="s">
        <v>43</v>
      </c>
      <c r="O1467" s="35"/>
      <c r="P1467" s="174">
        <f>O1467*H1467</f>
        <v>0</v>
      </c>
      <c r="Q1467" s="174">
        <v>3E-05</v>
      </c>
      <c r="R1467" s="174">
        <f>Q1467*H1467</f>
        <v>0.01275063</v>
      </c>
      <c r="S1467" s="174">
        <v>0</v>
      </c>
      <c r="T1467" s="175">
        <f>S1467*H1467</f>
        <v>0</v>
      </c>
      <c r="AR1467" s="17" t="s">
        <v>369</v>
      </c>
      <c r="AT1467" s="17" t="s">
        <v>293</v>
      </c>
      <c r="AU1467" s="17" t="s">
        <v>79</v>
      </c>
      <c r="AY1467" s="17" t="s">
        <v>291</v>
      </c>
      <c r="BE1467" s="176">
        <f>IF(N1467="základní",J1467,0)</f>
        <v>0</v>
      </c>
      <c r="BF1467" s="176">
        <f>IF(N1467="snížená",J1467,0)</f>
        <v>0</v>
      </c>
      <c r="BG1467" s="176">
        <f>IF(N1467="zákl. přenesená",J1467,0)</f>
        <v>0</v>
      </c>
      <c r="BH1467" s="176">
        <f>IF(N1467="sníž. přenesená",J1467,0)</f>
        <v>0</v>
      </c>
      <c r="BI1467" s="176">
        <f>IF(N1467="nulová",J1467,0)</f>
        <v>0</v>
      </c>
      <c r="BJ1467" s="17" t="s">
        <v>9</v>
      </c>
      <c r="BK1467" s="176">
        <f>ROUND(I1467*H1467,0)</f>
        <v>0</v>
      </c>
      <c r="BL1467" s="17" t="s">
        <v>369</v>
      </c>
      <c r="BM1467" s="17" t="s">
        <v>2073</v>
      </c>
    </row>
    <row r="1468" spans="2:51" s="11" customFormat="1" ht="13.5">
      <c r="B1468" s="177"/>
      <c r="D1468" s="178" t="s">
        <v>299</v>
      </c>
      <c r="E1468" s="179" t="s">
        <v>3</v>
      </c>
      <c r="F1468" s="180" t="s">
        <v>175</v>
      </c>
      <c r="H1468" s="181">
        <v>147.57</v>
      </c>
      <c r="I1468" s="182"/>
      <c r="L1468" s="177"/>
      <c r="M1468" s="183"/>
      <c r="N1468" s="184"/>
      <c r="O1468" s="184"/>
      <c r="P1468" s="184"/>
      <c r="Q1468" s="184"/>
      <c r="R1468" s="184"/>
      <c r="S1468" s="184"/>
      <c r="T1468" s="185"/>
      <c r="AT1468" s="179" t="s">
        <v>299</v>
      </c>
      <c r="AU1468" s="179" t="s">
        <v>79</v>
      </c>
      <c r="AV1468" s="11" t="s">
        <v>79</v>
      </c>
      <c r="AW1468" s="11" t="s">
        <v>36</v>
      </c>
      <c r="AX1468" s="11" t="s">
        <v>72</v>
      </c>
      <c r="AY1468" s="179" t="s">
        <v>291</v>
      </c>
    </row>
    <row r="1469" spans="2:51" s="11" customFormat="1" ht="13.5">
      <c r="B1469" s="177"/>
      <c r="D1469" s="178" t="s">
        <v>299</v>
      </c>
      <c r="E1469" s="179" t="s">
        <v>3</v>
      </c>
      <c r="F1469" s="180" t="s">
        <v>172</v>
      </c>
      <c r="H1469" s="181">
        <v>277.451</v>
      </c>
      <c r="I1469" s="182"/>
      <c r="L1469" s="177"/>
      <c r="M1469" s="183"/>
      <c r="N1469" s="184"/>
      <c r="O1469" s="184"/>
      <c r="P1469" s="184"/>
      <c r="Q1469" s="184"/>
      <c r="R1469" s="184"/>
      <c r="S1469" s="184"/>
      <c r="T1469" s="185"/>
      <c r="AT1469" s="179" t="s">
        <v>299</v>
      </c>
      <c r="AU1469" s="179" t="s">
        <v>79</v>
      </c>
      <c r="AV1469" s="11" t="s">
        <v>79</v>
      </c>
      <c r="AW1469" s="11" t="s">
        <v>36</v>
      </c>
      <c r="AX1469" s="11" t="s">
        <v>72</v>
      </c>
      <c r="AY1469" s="179" t="s">
        <v>291</v>
      </c>
    </row>
    <row r="1470" spans="2:51" s="12" customFormat="1" ht="13.5">
      <c r="B1470" s="186"/>
      <c r="D1470" s="178" t="s">
        <v>299</v>
      </c>
      <c r="E1470" s="195" t="s">
        <v>3</v>
      </c>
      <c r="F1470" s="199" t="s">
        <v>301</v>
      </c>
      <c r="H1470" s="200">
        <v>425.021</v>
      </c>
      <c r="I1470" s="191"/>
      <c r="L1470" s="186"/>
      <c r="M1470" s="192"/>
      <c r="N1470" s="193"/>
      <c r="O1470" s="193"/>
      <c r="P1470" s="193"/>
      <c r="Q1470" s="193"/>
      <c r="R1470" s="193"/>
      <c r="S1470" s="193"/>
      <c r="T1470" s="194"/>
      <c r="AT1470" s="195" t="s">
        <v>299</v>
      </c>
      <c r="AU1470" s="195" t="s">
        <v>79</v>
      </c>
      <c r="AV1470" s="12" t="s">
        <v>82</v>
      </c>
      <c r="AW1470" s="12" t="s">
        <v>36</v>
      </c>
      <c r="AX1470" s="12" t="s">
        <v>9</v>
      </c>
      <c r="AY1470" s="195" t="s">
        <v>291</v>
      </c>
    </row>
    <row r="1471" spans="2:63" s="10" customFormat="1" ht="29.85" customHeight="1">
      <c r="B1471" s="150"/>
      <c r="D1471" s="161" t="s">
        <v>71</v>
      </c>
      <c r="E1471" s="162" t="s">
        <v>2074</v>
      </c>
      <c r="F1471" s="162" t="s">
        <v>2075</v>
      </c>
      <c r="I1471" s="153"/>
      <c r="J1471" s="163">
        <f>BK1471</f>
        <v>0</v>
      </c>
      <c r="L1471" s="150"/>
      <c r="M1471" s="155"/>
      <c r="N1471" s="156"/>
      <c r="O1471" s="156"/>
      <c r="P1471" s="157">
        <f>SUM(P1472:P1494)</f>
        <v>0</v>
      </c>
      <c r="Q1471" s="156"/>
      <c r="R1471" s="157">
        <f>SUM(R1472:R1494)</f>
        <v>1.0742422453</v>
      </c>
      <c r="S1471" s="156"/>
      <c r="T1471" s="158">
        <f>SUM(T1472:T1494)</f>
        <v>0</v>
      </c>
      <c r="AR1471" s="151" t="s">
        <v>79</v>
      </c>
      <c r="AT1471" s="159" t="s">
        <v>71</v>
      </c>
      <c r="AU1471" s="159" t="s">
        <v>9</v>
      </c>
      <c r="AY1471" s="151" t="s">
        <v>291</v>
      </c>
      <c r="BK1471" s="160">
        <f>SUM(BK1472:BK1494)</f>
        <v>0</v>
      </c>
    </row>
    <row r="1472" spans="2:65" s="1" customFormat="1" ht="22.5" customHeight="1">
      <c r="B1472" s="164"/>
      <c r="C1472" s="165" t="s">
        <v>2076</v>
      </c>
      <c r="D1472" s="165" t="s">
        <v>293</v>
      </c>
      <c r="E1472" s="166" t="s">
        <v>2077</v>
      </c>
      <c r="F1472" s="167" t="s">
        <v>2078</v>
      </c>
      <c r="G1472" s="168" t="s">
        <v>412</v>
      </c>
      <c r="H1472" s="169">
        <v>1543.109</v>
      </c>
      <c r="I1472" s="170"/>
      <c r="J1472" s="171">
        <f>ROUND(I1472*H1472,0)</f>
        <v>0</v>
      </c>
      <c r="K1472" s="167" t="s">
        <v>297</v>
      </c>
      <c r="L1472" s="34"/>
      <c r="M1472" s="172" t="s">
        <v>3</v>
      </c>
      <c r="N1472" s="173" t="s">
        <v>43</v>
      </c>
      <c r="O1472" s="35"/>
      <c r="P1472" s="174">
        <f>O1472*H1472</f>
        <v>0</v>
      </c>
      <c r="Q1472" s="174">
        <v>0.0002012</v>
      </c>
      <c r="R1472" s="174">
        <f>Q1472*H1472</f>
        <v>0.3104735308</v>
      </c>
      <c r="S1472" s="174">
        <v>0</v>
      </c>
      <c r="T1472" s="175">
        <f>S1472*H1472</f>
        <v>0</v>
      </c>
      <c r="AR1472" s="17" t="s">
        <v>369</v>
      </c>
      <c r="AT1472" s="17" t="s">
        <v>293</v>
      </c>
      <c r="AU1472" s="17" t="s">
        <v>79</v>
      </c>
      <c r="AY1472" s="17" t="s">
        <v>291</v>
      </c>
      <c r="BE1472" s="176">
        <f>IF(N1472="základní",J1472,0)</f>
        <v>0</v>
      </c>
      <c r="BF1472" s="176">
        <f>IF(N1472="snížená",J1472,0)</f>
        <v>0</v>
      </c>
      <c r="BG1472" s="176">
        <f>IF(N1472="zákl. přenesená",J1472,0)</f>
        <v>0</v>
      </c>
      <c r="BH1472" s="176">
        <f>IF(N1472="sníž. přenesená",J1472,0)</f>
        <v>0</v>
      </c>
      <c r="BI1472" s="176">
        <f>IF(N1472="nulová",J1472,0)</f>
        <v>0</v>
      </c>
      <c r="BJ1472" s="17" t="s">
        <v>9</v>
      </c>
      <c r="BK1472" s="176">
        <f>ROUND(I1472*H1472,0)</f>
        <v>0</v>
      </c>
      <c r="BL1472" s="17" t="s">
        <v>369</v>
      </c>
      <c r="BM1472" s="17" t="s">
        <v>2079</v>
      </c>
    </row>
    <row r="1473" spans="2:51" s="11" customFormat="1" ht="13.5">
      <c r="B1473" s="177"/>
      <c r="D1473" s="178" t="s">
        <v>299</v>
      </c>
      <c r="E1473" s="179" t="s">
        <v>3</v>
      </c>
      <c r="F1473" s="180" t="s">
        <v>120</v>
      </c>
      <c r="H1473" s="181">
        <v>32.594</v>
      </c>
      <c r="I1473" s="182"/>
      <c r="L1473" s="177"/>
      <c r="M1473" s="183"/>
      <c r="N1473" s="184"/>
      <c r="O1473" s="184"/>
      <c r="P1473" s="184"/>
      <c r="Q1473" s="184"/>
      <c r="R1473" s="184"/>
      <c r="S1473" s="184"/>
      <c r="T1473" s="185"/>
      <c r="AT1473" s="179" t="s">
        <v>299</v>
      </c>
      <c r="AU1473" s="179" t="s">
        <v>79</v>
      </c>
      <c r="AV1473" s="11" t="s">
        <v>79</v>
      </c>
      <c r="AW1473" s="11" t="s">
        <v>36</v>
      </c>
      <c r="AX1473" s="11" t="s">
        <v>72</v>
      </c>
      <c r="AY1473" s="179" t="s">
        <v>291</v>
      </c>
    </row>
    <row r="1474" spans="2:51" s="11" customFormat="1" ht="13.5">
      <c r="B1474" s="177"/>
      <c r="D1474" s="178" t="s">
        <v>299</v>
      </c>
      <c r="E1474" s="179" t="s">
        <v>3</v>
      </c>
      <c r="F1474" s="180" t="s">
        <v>124</v>
      </c>
      <c r="H1474" s="181">
        <v>141.38</v>
      </c>
      <c r="I1474" s="182"/>
      <c r="L1474" s="177"/>
      <c r="M1474" s="183"/>
      <c r="N1474" s="184"/>
      <c r="O1474" s="184"/>
      <c r="P1474" s="184"/>
      <c r="Q1474" s="184"/>
      <c r="R1474" s="184"/>
      <c r="S1474" s="184"/>
      <c r="T1474" s="185"/>
      <c r="AT1474" s="179" t="s">
        <v>299</v>
      </c>
      <c r="AU1474" s="179" t="s">
        <v>79</v>
      </c>
      <c r="AV1474" s="11" t="s">
        <v>79</v>
      </c>
      <c r="AW1474" s="11" t="s">
        <v>36</v>
      </c>
      <c r="AX1474" s="11" t="s">
        <v>72</v>
      </c>
      <c r="AY1474" s="179" t="s">
        <v>291</v>
      </c>
    </row>
    <row r="1475" spans="2:51" s="11" customFormat="1" ht="13.5">
      <c r="B1475" s="177"/>
      <c r="D1475" s="178" t="s">
        <v>299</v>
      </c>
      <c r="E1475" s="179" t="s">
        <v>3</v>
      </c>
      <c r="F1475" s="180" t="s">
        <v>127</v>
      </c>
      <c r="H1475" s="181">
        <v>298.57</v>
      </c>
      <c r="I1475" s="182"/>
      <c r="L1475" s="177"/>
      <c r="M1475" s="183"/>
      <c r="N1475" s="184"/>
      <c r="O1475" s="184"/>
      <c r="P1475" s="184"/>
      <c r="Q1475" s="184"/>
      <c r="R1475" s="184"/>
      <c r="S1475" s="184"/>
      <c r="T1475" s="185"/>
      <c r="AT1475" s="179" t="s">
        <v>299</v>
      </c>
      <c r="AU1475" s="179" t="s">
        <v>79</v>
      </c>
      <c r="AV1475" s="11" t="s">
        <v>79</v>
      </c>
      <c r="AW1475" s="11" t="s">
        <v>36</v>
      </c>
      <c r="AX1475" s="11" t="s">
        <v>72</v>
      </c>
      <c r="AY1475" s="179" t="s">
        <v>291</v>
      </c>
    </row>
    <row r="1476" spans="2:51" s="11" customFormat="1" ht="13.5">
      <c r="B1476" s="177"/>
      <c r="D1476" s="178" t="s">
        <v>299</v>
      </c>
      <c r="E1476" s="179" t="s">
        <v>3</v>
      </c>
      <c r="F1476" s="180" t="s">
        <v>130</v>
      </c>
      <c r="H1476" s="181">
        <v>1070.565</v>
      </c>
      <c r="I1476" s="182"/>
      <c r="L1476" s="177"/>
      <c r="M1476" s="183"/>
      <c r="N1476" s="184"/>
      <c r="O1476" s="184"/>
      <c r="P1476" s="184"/>
      <c r="Q1476" s="184"/>
      <c r="R1476" s="184"/>
      <c r="S1476" s="184"/>
      <c r="T1476" s="185"/>
      <c r="AT1476" s="179" t="s">
        <v>299</v>
      </c>
      <c r="AU1476" s="179" t="s">
        <v>79</v>
      </c>
      <c r="AV1476" s="11" t="s">
        <v>79</v>
      </c>
      <c r="AW1476" s="11" t="s">
        <v>36</v>
      </c>
      <c r="AX1476" s="11" t="s">
        <v>72</v>
      </c>
      <c r="AY1476" s="179" t="s">
        <v>291</v>
      </c>
    </row>
    <row r="1477" spans="2:51" s="12" customFormat="1" ht="13.5">
      <c r="B1477" s="186"/>
      <c r="D1477" s="187" t="s">
        <v>299</v>
      </c>
      <c r="E1477" s="188" t="s">
        <v>3</v>
      </c>
      <c r="F1477" s="189" t="s">
        <v>301</v>
      </c>
      <c r="H1477" s="190">
        <v>1543.109</v>
      </c>
      <c r="I1477" s="191"/>
      <c r="L1477" s="186"/>
      <c r="M1477" s="192"/>
      <c r="N1477" s="193"/>
      <c r="O1477" s="193"/>
      <c r="P1477" s="193"/>
      <c r="Q1477" s="193"/>
      <c r="R1477" s="193"/>
      <c r="S1477" s="193"/>
      <c r="T1477" s="194"/>
      <c r="AT1477" s="195" t="s">
        <v>299</v>
      </c>
      <c r="AU1477" s="195" t="s">
        <v>79</v>
      </c>
      <c r="AV1477" s="12" t="s">
        <v>82</v>
      </c>
      <c r="AW1477" s="12" t="s">
        <v>36</v>
      </c>
      <c r="AX1477" s="12" t="s">
        <v>9</v>
      </c>
      <c r="AY1477" s="195" t="s">
        <v>291</v>
      </c>
    </row>
    <row r="1478" spans="2:65" s="1" customFormat="1" ht="22.5" customHeight="1">
      <c r="B1478" s="164"/>
      <c r="C1478" s="165" t="s">
        <v>2080</v>
      </c>
      <c r="D1478" s="165" t="s">
        <v>293</v>
      </c>
      <c r="E1478" s="166" t="s">
        <v>2081</v>
      </c>
      <c r="F1478" s="167" t="s">
        <v>2082</v>
      </c>
      <c r="G1478" s="168" t="s">
        <v>412</v>
      </c>
      <c r="H1478" s="169">
        <v>350.581</v>
      </c>
      <c r="I1478" s="170"/>
      <c r="J1478" s="171">
        <f>ROUND(I1478*H1478,0)</f>
        <v>0</v>
      </c>
      <c r="K1478" s="167" t="s">
        <v>297</v>
      </c>
      <c r="L1478" s="34"/>
      <c r="M1478" s="172" t="s">
        <v>3</v>
      </c>
      <c r="N1478" s="173" t="s">
        <v>43</v>
      </c>
      <c r="O1478" s="35"/>
      <c r="P1478" s="174">
        <f>O1478*H1478</f>
        <v>0</v>
      </c>
      <c r="Q1478" s="174">
        <v>0.000205</v>
      </c>
      <c r="R1478" s="174">
        <f>Q1478*H1478</f>
        <v>0.071869105</v>
      </c>
      <c r="S1478" s="174">
        <v>0</v>
      </c>
      <c r="T1478" s="175">
        <f>S1478*H1478</f>
        <v>0</v>
      </c>
      <c r="AR1478" s="17" t="s">
        <v>369</v>
      </c>
      <c r="AT1478" s="17" t="s">
        <v>293</v>
      </c>
      <c r="AU1478" s="17" t="s">
        <v>79</v>
      </c>
      <c r="AY1478" s="17" t="s">
        <v>291</v>
      </c>
      <c r="BE1478" s="176">
        <f>IF(N1478="základní",J1478,0)</f>
        <v>0</v>
      </c>
      <c r="BF1478" s="176">
        <f>IF(N1478="snížená",J1478,0)</f>
        <v>0</v>
      </c>
      <c r="BG1478" s="176">
        <f>IF(N1478="zákl. přenesená",J1478,0)</f>
        <v>0</v>
      </c>
      <c r="BH1478" s="176">
        <f>IF(N1478="sníž. přenesená",J1478,0)</f>
        <v>0</v>
      </c>
      <c r="BI1478" s="176">
        <f>IF(N1478="nulová",J1478,0)</f>
        <v>0</v>
      </c>
      <c r="BJ1478" s="17" t="s">
        <v>9</v>
      </c>
      <c r="BK1478" s="176">
        <f>ROUND(I1478*H1478,0)</f>
        <v>0</v>
      </c>
      <c r="BL1478" s="17" t="s">
        <v>369</v>
      </c>
      <c r="BM1478" s="17" t="s">
        <v>2083</v>
      </c>
    </row>
    <row r="1479" spans="2:51" s="11" customFormat="1" ht="13.5">
      <c r="B1479" s="177"/>
      <c r="D1479" s="187" t="s">
        <v>299</v>
      </c>
      <c r="E1479" s="196" t="s">
        <v>3</v>
      </c>
      <c r="F1479" s="197" t="s">
        <v>133</v>
      </c>
      <c r="H1479" s="198">
        <v>350.581</v>
      </c>
      <c r="I1479" s="182"/>
      <c r="L1479" s="177"/>
      <c r="M1479" s="183"/>
      <c r="N1479" s="184"/>
      <c r="O1479" s="184"/>
      <c r="P1479" s="184"/>
      <c r="Q1479" s="184"/>
      <c r="R1479" s="184"/>
      <c r="S1479" s="184"/>
      <c r="T1479" s="185"/>
      <c r="AT1479" s="179" t="s">
        <v>299</v>
      </c>
      <c r="AU1479" s="179" t="s">
        <v>79</v>
      </c>
      <c r="AV1479" s="11" t="s">
        <v>79</v>
      </c>
      <c r="AW1479" s="11" t="s">
        <v>36</v>
      </c>
      <c r="AX1479" s="11" t="s">
        <v>9</v>
      </c>
      <c r="AY1479" s="179" t="s">
        <v>291</v>
      </c>
    </row>
    <row r="1480" spans="2:65" s="1" customFormat="1" ht="31.5" customHeight="1">
      <c r="B1480" s="164"/>
      <c r="C1480" s="165" t="s">
        <v>2084</v>
      </c>
      <c r="D1480" s="165" t="s">
        <v>293</v>
      </c>
      <c r="E1480" s="166" t="s">
        <v>2085</v>
      </c>
      <c r="F1480" s="167" t="s">
        <v>2086</v>
      </c>
      <c r="G1480" s="168" t="s">
        <v>412</v>
      </c>
      <c r="H1480" s="169">
        <v>2020.229</v>
      </c>
      <c r="I1480" s="170"/>
      <c r="J1480" s="171">
        <f>ROUND(I1480*H1480,0)</f>
        <v>0</v>
      </c>
      <c r="K1480" s="167" t="s">
        <v>297</v>
      </c>
      <c r="L1480" s="34"/>
      <c r="M1480" s="172" t="s">
        <v>3</v>
      </c>
      <c r="N1480" s="173" t="s">
        <v>43</v>
      </c>
      <c r="O1480" s="35"/>
      <c r="P1480" s="174">
        <f>O1480*H1480</f>
        <v>0</v>
      </c>
      <c r="Q1480" s="174">
        <v>0.000286</v>
      </c>
      <c r="R1480" s="174">
        <f>Q1480*H1480</f>
        <v>0.577785494</v>
      </c>
      <c r="S1480" s="174">
        <v>0</v>
      </c>
      <c r="T1480" s="175">
        <f>S1480*H1480</f>
        <v>0</v>
      </c>
      <c r="AR1480" s="17" t="s">
        <v>369</v>
      </c>
      <c r="AT1480" s="17" t="s">
        <v>293</v>
      </c>
      <c r="AU1480" s="17" t="s">
        <v>79</v>
      </c>
      <c r="AY1480" s="17" t="s">
        <v>291</v>
      </c>
      <c r="BE1480" s="176">
        <f>IF(N1480="základní",J1480,0)</f>
        <v>0</v>
      </c>
      <c r="BF1480" s="176">
        <f>IF(N1480="snížená",J1480,0)</f>
        <v>0</v>
      </c>
      <c r="BG1480" s="176">
        <f>IF(N1480="zákl. přenesená",J1480,0)</f>
        <v>0</v>
      </c>
      <c r="BH1480" s="176">
        <f>IF(N1480="sníž. přenesená",J1480,0)</f>
        <v>0</v>
      </c>
      <c r="BI1480" s="176">
        <f>IF(N1480="nulová",J1480,0)</f>
        <v>0</v>
      </c>
      <c r="BJ1480" s="17" t="s">
        <v>9</v>
      </c>
      <c r="BK1480" s="176">
        <f>ROUND(I1480*H1480,0)</f>
        <v>0</v>
      </c>
      <c r="BL1480" s="17" t="s">
        <v>369</v>
      </c>
      <c r="BM1480" s="17" t="s">
        <v>2087</v>
      </c>
    </row>
    <row r="1481" spans="2:51" s="11" customFormat="1" ht="13.5">
      <c r="B1481" s="177"/>
      <c r="D1481" s="178" t="s">
        <v>299</v>
      </c>
      <c r="E1481" s="179" t="s">
        <v>3</v>
      </c>
      <c r="F1481" s="180" t="s">
        <v>120</v>
      </c>
      <c r="H1481" s="181">
        <v>32.594</v>
      </c>
      <c r="I1481" s="182"/>
      <c r="L1481" s="177"/>
      <c r="M1481" s="183"/>
      <c r="N1481" s="184"/>
      <c r="O1481" s="184"/>
      <c r="P1481" s="184"/>
      <c r="Q1481" s="184"/>
      <c r="R1481" s="184"/>
      <c r="S1481" s="184"/>
      <c r="T1481" s="185"/>
      <c r="AT1481" s="179" t="s">
        <v>299</v>
      </c>
      <c r="AU1481" s="179" t="s">
        <v>79</v>
      </c>
      <c r="AV1481" s="11" t="s">
        <v>79</v>
      </c>
      <c r="AW1481" s="11" t="s">
        <v>36</v>
      </c>
      <c r="AX1481" s="11" t="s">
        <v>72</v>
      </c>
      <c r="AY1481" s="179" t="s">
        <v>291</v>
      </c>
    </row>
    <row r="1482" spans="2:51" s="11" customFormat="1" ht="13.5">
      <c r="B1482" s="177"/>
      <c r="D1482" s="178" t="s">
        <v>299</v>
      </c>
      <c r="E1482" s="179" t="s">
        <v>3</v>
      </c>
      <c r="F1482" s="180" t="s">
        <v>124</v>
      </c>
      <c r="H1482" s="181">
        <v>141.38</v>
      </c>
      <c r="I1482" s="182"/>
      <c r="L1482" s="177"/>
      <c r="M1482" s="183"/>
      <c r="N1482" s="184"/>
      <c r="O1482" s="184"/>
      <c r="P1482" s="184"/>
      <c r="Q1482" s="184"/>
      <c r="R1482" s="184"/>
      <c r="S1482" s="184"/>
      <c r="T1482" s="185"/>
      <c r="AT1482" s="179" t="s">
        <v>299</v>
      </c>
      <c r="AU1482" s="179" t="s">
        <v>79</v>
      </c>
      <c r="AV1482" s="11" t="s">
        <v>79</v>
      </c>
      <c r="AW1482" s="11" t="s">
        <v>36</v>
      </c>
      <c r="AX1482" s="11" t="s">
        <v>72</v>
      </c>
      <c r="AY1482" s="179" t="s">
        <v>291</v>
      </c>
    </row>
    <row r="1483" spans="2:51" s="11" customFormat="1" ht="13.5">
      <c r="B1483" s="177"/>
      <c r="D1483" s="178" t="s">
        <v>299</v>
      </c>
      <c r="E1483" s="179" t="s">
        <v>3</v>
      </c>
      <c r="F1483" s="180" t="s">
        <v>127</v>
      </c>
      <c r="H1483" s="181">
        <v>298.57</v>
      </c>
      <c r="I1483" s="182"/>
      <c r="L1483" s="177"/>
      <c r="M1483" s="183"/>
      <c r="N1483" s="184"/>
      <c r="O1483" s="184"/>
      <c r="P1483" s="184"/>
      <c r="Q1483" s="184"/>
      <c r="R1483" s="184"/>
      <c r="S1483" s="184"/>
      <c r="T1483" s="185"/>
      <c r="AT1483" s="179" t="s">
        <v>299</v>
      </c>
      <c r="AU1483" s="179" t="s">
        <v>79</v>
      </c>
      <c r="AV1483" s="11" t="s">
        <v>79</v>
      </c>
      <c r="AW1483" s="11" t="s">
        <v>36</v>
      </c>
      <c r="AX1483" s="11" t="s">
        <v>72</v>
      </c>
      <c r="AY1483" s="179" t="s">
        <v>291</v>
      </c>
    </row>
    <row r="1484" spans="2:51" s="11" customFormat="1" ht="13.5">
      <c r="B1484" s="177"/>
      <c r="D1484" s="178" t="s">
        <v>299</v>
      </c>
      <c r="E1484" s="179" t="s">
        <v>3</v>
      </c>
      <c r="F1484" s="180" t="s">
        <v>130</v>
      </c>
      <c r="H1484" s="181">
        <v>1070.565</v>
      </c>
      <c r="I1484" s="182"/>
      <c r="L1484" s="177"/>
      <c r="M1484" s="183"/>
      <c r="N1484" s="184"/>
      <c r="O1484" s="184"/>
      <c r="P1484" s="184"/>
      <c r="Q1484" s="184"/>
      <c r="R1484" s="184"/>
      <c r="S1484" s="184"/>
      <c r="T1484" s="185"/>
      <c r="AT1484" s="179" t="s">
        <v>299</v>
      </c>
      <c r="AU1484" s="179" t="s">
        <v>79</v>
      </c>
      <c r="AV1484" s="11" t="s">
        <v>79</v>
      </c>
      <c r="AW1484" s="11" t="s">
        <v>36</v>
      </c>
      <c r="AX1484" s="11" t="s">
        <v>72</v>
      </c>
      <c r="AY1484" s="179" t="s">
        <v>291</v>
      </c>
    </row>
    <row r="1485" spans="2:51" s="12" customFormat="1" ht="13.5">
      <c r="B1485" s="186"/>
      <c r="D1485" s="178" t="s">
        <v>299</v>
      </c>
      <c r="E1485" s="195" t="s">
        <v>3</v>
      </c>
      <c r="F1485" s="199" t="s">
        <v>2088</v>
      </c>
      <c r="H1485" s="200">
        <v>1543.109</v>
      </c>
      <c r="I1485" s="191"/>
      <c r="L1485" s="186"/>
      <c r="M1485" s="192"/>
      <c r="N1485" s="193"/>
      <c r="O1485" s="193"/>
      <c r="P1485" s="193"/>
      <c r="Q1485" s="193"/>
      <c r="R1485" s="193"/>
      <c r="S1485" s="193"/>
      <c r="T1485" s="194"/>
      <c r="AT1485" s="195" t="s">
        <v>299</v>
      </c>
      <c r="AU1485" s="195" t="s">
        <v>79</v>
      </c>
      <c r="AV1485" s="12" t="s">
        <v>82</v>
      </c>
      <c r="AW1485" s="12" t="s">
        <v>36</v>
      </c>
      <c r="AX1485" s="12" t="s">
        <v>72</v>
      </c>
      <c r="AY1485" s="195" t="s">
        <v>291</v>
      </c>
    </row>
    <row r="1486" spans="2:51" s="11" customFormat="1" ht="13.5">
      <c r="B1486" s="177"/>
      <c r="D1486" s="178" t="s">
        <v>299</v>
      </c>
      <c r="E1486" s="179" t="s">
        <v>3</v>
      </c>
      <c r="F1486" s="180" t="s">
        <v>2089</v>
      </c>
      <c r="H1486" s="181">
        <v>149.52</v>
      </c>
      <c r="I1486" s="182"/>
      <c r="L1486" s="177"/>
      <c r="M1486" s="183"/>
      <c r="N1486" s="184"/>
      <c r="O1486" s="184"/>
      <c r="P1486" s="184"/>
      <c r="Q1486" s="184"/>
      <c r="R1486" s="184"/>
      <c r="S1486" s="184"/>
      <c r="T1486" s="185"/>
      <c r="AT1486" s="179" t="s">
        <v>299</v>
      </c>
      <c r="AU1486" s="179" t="s">
        <v>79</v>
      </c>
      <c r="AV1486" s="11" t="s">
        <v>79</v>
      </c>
      <c r="AW1486" s="11" t="s">
        <v>36</v>
      </c>
      <c r="AX1486" s="11" t="s">
        <v>72</v>
      </c>
      <c r="AY1486" s="179" t="s">
        <v>291</v>
      </c>
    </row>
    <row r="1487" spans="2:51" s="11" customFormat="1" ht="13.5">
      <c r="B1487" s="177"/>
      <c r="D1487" s="178" t="s">
        <v>299</v>
      </c>
      <c r="E1487" s="179" t="s">
        <v>3</v>
      </c>
      <c r="F1487" s="180" t="s">
        <v>2090</v>
      </c>
      <c r="H1487" s="181">
        <v>43.1</v>
      </c>
      <c r="I1487" s="182"/>
      <c r="L1487" s="177"/>
      <c r="M1487" s="183"/>
      <c r="N1487" s="184"/>
      <c r="O1487" s="184"/>
      <c r="P1487" s="184"/>
      <c r="Q1487" s="184"/>
      <c r="R1487" s="184"/>
      <c r="S1487" s="184"/>
      <c r="T1487" s="185"/>
      <c r="AT1487" s="179" t="s">
        <v>299</v>
      </c>
      <c r="AU1487" s="179" t="s">
        <v>79</v>
      </c>
      <c r="AV1487" s="11" t="s">
        <v>79</v>
      </c>
      <c r="AW1487" s="11" t="s">
        <v>36</v>
      </c>
      <c r="AX1487" s="11" t="s">
        <v>72</v>
      </c>
      <c r="AY1487" s="179" t="s">
        <v>291</v>
      </c>
    </row>
    <row r="1488" spans="2:51" s="11" customFormat="1" ht="13.5">
      <c r="B1488" s="177"/>
      <c r="D1488" s="178" t="s">
        <v>299</v>
      </c>
      <c r="E1488" s="179" t="s">
        <v>3</v>
      </c>
      <c r="F1488" s="180" t="s">
        <v>2091</v>
      </c>
      <c r="H1488" s="181">
        <v>78.09</v>
      </c>
      <c r="I1488" s="182"/>
      <c r="L1488" s="177"/>
      <c r="M1488" s="183"/>
      <c r="N1488" s="184"/>
      <c r="O1488" s="184"/>
      <c r="P1488" s="184"/>
      <c r="Q1488" s="184"/>
      <c r="R1488" s="184"/>
      <c r="S1488" s="184"/>
      <c r="T1488" s="185"/>
      <c r="AT1488" s="179" t="s">
        <v>299</v>
      </c>
      <c r="AU1488" s="179" t="s">
        <v>79</v>
      </c>
      <c r="AV1488" s="11" t="s">
        <v>79</v>
      </c>
      <c r="AW1488" s="11" t="s">
        <v>36</v>
      </c>
      <c r="AX1488" s="11" t="s">
        <v>72</v>
      </c>
      <c r="AY1488" s="179" t="s">
        <v>291</v>
      </c>
    </row>
    <row r="1489" spans="2:51" s="11" customFormat="1" ht="13.5">
      <c r="B1489" s="177"/>
      <c r="D1489" s="178" t="s">
        <v>299</v>
      </c>
      <c r="E1489" s="179" t="s">
        <v>3</v>
      </c>
      <c r="F1489" s="180" t="s">
        <v>2092</v>
      </c>
      <c r="H1489" s="181">
        <v>194.81</v>
      </c>
      <c r="I1489" s="182"/>
      <c r="L1489" s="177"/>
      <c r="M1489" s="183"/>
      <c r="N1489" s="184"/>
      <c r="O1489" s="184"/>
      <c r="P1489" s="184"/>
      <c r="Q1489" s="184"/>
      <c r="R1489" s="184"/>
      <c r="S1489" s="184"/>
      <c r="T1489" s="185"/>
      <c r="AT1489" s="179" t="s">
        <v>299</v>
      </c>
      <c r="AU1489" s="179" t="s">
        <v>79</v>
      </c>
      <c r="AV1489" s="11" t="s">
        <v>79</v>
      </c>
      <c r="AW1489" s="11" t="s">
        <v>36</v>
      </c>
      <c r="AX1489" s="11" t="s">
        <v>72</v>
      </c>
      <c r="AY1489" s="179" t="s">
        <v>291</v>
      </c>
    </row>
    <row r="1490" spans="2:51" s="11" customFormat="1" ht="13.5">
      <c r="B1490" s="177"/>
      <c r="D1490" s="178" t="s">
        <v>299</v>
      </c>
      <c r="E1490" s="179" t="s">
        <v>3</v>
      </c>
      <c r="F1490" s="180" t="s">
        <v>208</v>
      </c>
      <c r="H1490" s="181">
        <v>11.6</v>
      </c>
      <c r="I1490" s="182"/>
      <c r="L1490" s="177"/>
      <c r="M1490" s="183"/>
      <c r="N1490" s="184"/>
      <c r="O1490" s="184"/>
      <c r="P1490" s="184"/>
      <c r="Q1490" s="184"/>
      <c r="R1490" s="184"/>
      <c r="S1490" s="184"/>
      <c r="T1490" s="185"/>
      <c r="AT1490" s="179" t="s">
        <v>299</v>
      </c>
      <c r="AU1490" s="179" t="s">
        <v>79</v>
      </c>
      <c r="AV1490" s="11" t="s">
        <v>79</v>
      </c>
      <c r="AW1490" s="11" t="s">
        <v>36</v>
      </c>
      <c r="AX1490" s="11" t="s">
        <v>72</v>
      </c>
      <c r="AY1490" s="179" t="s">
        <v>291</v>
      </c>
    </row>
    <row r="1491" spans="2:51" s="12" customFormat="1" ht="13.5">
      <c r="B1491" s="186"/>
      <c r="D1491" s="178" t="s">
        <v>299</v>
      </c>
      <c r="E1491" s="195" t="s">
        <v>3</v>
      </c>
      <c r="F1491" s="199" t="s">
        <v>2093</v>
      </c>
      <c r="H1491" s="200">
        <v>477.12</v>
      </c>
      <c r="I1491" s="191"/>
      <c r="L1491" s="186"/>
      <c r="M1491" s="192"/>
      <c r="N1491" s="193"/>
      <c r="O1491" s="193"/>
      <c r="P1491" s="193"/>
      <c r="Q1491" s="193"/>
      <c r="R1491" s="193"/>
      <c r="S1491" s="193"/>
      <c r="T1491" s="194"/>
      <c r="AT1491" s="195" t="s">
        <v>299</v>
      </c>
      <c r="AU1491" s="195" t="s">
        <v>79</v>
      </c>
      <c r="AV1491" s="12" t="s">
        <v>82</v>
      </c>
      <c r="AW1491" s="12" t="s">
        <v>36</v>
      </c>
      <c r="AX1491" s="12" t="s">
        <v>72</v>
      </c>
      <c r="AY1491" s="195" t="s">
        <v>291</v>
      </c>
    </row>
    <row r="1492" spans="2:51" s="13" customFormat="1" ht="13.5">
      <c r="B1492" s="201"/>
      <c r="D1492" s="187" t="s">
        <v>299</v>
      </c>
      <c r="E1492" s="202" t="s">
        <v>3</v>
      </c>
      <c r="F1492" s="203" t="s">
        <v>353</v>
      </c>
      <c r="H1492" s="204">
        <v>2020.229</v>
      </c>
      <c r="I1492" s="205"/>
      <c r="L1492" s="201"/>
      <c r="M1492" s="206"/>
      <c r="N1492" s="207"/>
      <c r="O1492" s="207"/>
      <c r="P1492" s="207"/>
      <c r="Q1492" s="207"/>
      <c r="R1492" s="207"/>
      <c r="S1492" s="207"/>
      <c r="T1492" s="208"/>
      <c r="AT1492" s="209" t="s">
        <v>299</v>
      </c>
      <c r="AU1492" s="209" t="s">
        <v>79</v>
      </c>
      <c r="AV1492" s="13" t="s">
        <v>85</v>
      </c>
      <c r="AW1492" s="13" t="s">
        <v>36</v>
      </c>
      <c r="AX1492" s="13" t="s">
        <v>9</v>
      </c>
      <c r="AY1492" s="209" t="s">
        <v>291</v>
      </c>
    </row>
    <row r="1493" spans="2:65" s="1" customFormat="1" ht="22.5" customHeight="1">
      <c r="B1493" s="164"/>
      <c r="C1493" s="165" t="s">
        <v>2094</v>
      </c>
      <c r="D1493" s="165" t="s">
        <v>293</v>
      </c>
      <c r="E1493" s="166" t="s">
        <v>2095</v>
      </c>
      <c r="F1493" s="167" t="s">
        <v>2096</v>
      </c>
      <c r="G1493" s="168" t="s">
        <v>412</v>
      </c>
      <c r="H1493" s="169">
        <v>350.581</v>
      </c>
      <c r="I1493" s="170"/>
      <c r="J1493" s="171">
        <f>ROUND(I1493*H1493,0)</f>
        <v>0</v>
      </c>
      <c r="K1493" s="167" t="s">
        <v>297</v>
      </c>
      <c r="L1493" s="34"/>
      <c r="M1493" s="172" t="s">
        <v>3</v>
      </c>
      <c r="N1493" s="173" t="s">
        <v>43</v>
      </c>
      <c r="O1493" s="35"/>
      <c r="P1493" s="174">
        <f>O1493*H1493</f>
        <v>0</v>
      </c>
      <c r="Q1493" s="174">
        <v>0.0003255</v>
      </c>
      <c r="R1493" s="174">
        <f>Q1493*H1493</f>
        <v>0.1141141155</v>
      </c>
      <c r="S1493" s="174">
        <v>0</v>
      </c>
      <c r="T1493" s="175">
        <f>S1493*H1493</f>
        <v>0</v>
      </c>
      <c r="AR1493" s="17" t="s">
        <v>369</v>
      </c>
      <c r="AT1493" s="17" t="s">
        <v>293</v>
      </c>
      <c r="AU1493" s="17" t="s">
        <v>79</v>
      </c>
      <c r="AY1493" s="17" t="s">
        <v>291</v>
      </c>
      <c r="BE1493" s="176">
        <f>IF(N1493="základní",J1493,0)</f>
        <v>0</v>
      </c>
      <c r="BF1493" s="176">
        <f>IF(N1493="snížená",J1493,0)</f>
        <v>0</v>
      </c>
      <c r="BG1493" s="176">
        <f>IF(N1493="zákl. přenesená",J1493,0)</f>
        <v>0</v>
      </c>
      <c r="BH1493" s="176">
        <f>IF(N1493="sníž. přenesená",J1493,0)</f>
        <v>0</v>
      </c>
      <c r="BI1493" s="176">
        <f>IF(N1493="nulová",J1493,0)</f>
        <v>0</v>
      </c>
      <c r="BJ1493" s="17" t="s">
        <v>9</v>
      </c>
      <c r="BK1493" s="176">
        <f>ROUND(I1493*H1493,0)</f>
        <v>0</v>
      </c>
      <c r="BL1493" s="17" t="s">
        <v>369</v>
      </c>
      <c r="BM1493" s="17" t="s">
        <v>2097</v>
      </c>
    </row>
    <row r="1494" spans="2:51" s="11" customFormat="1" ht="13.5">
      <c r="B1494" s="177"/>
      <c r="D1494" s="178" t="s">
        <v>299</v>
      </c>
      <c r="E1494" s="179" t="s">
        <v>3</v>
      </c>
      <c r="F1494" s="180" t="s">
        <v>133</v>
      </c>
      <c r="H1494" s="181">
        <v>350.581</v>
      </c>
      <c r="I1494" s="182"/>
      <c r="L1494" s="177"/>
      <c r="M1494" s="183"/>
      <c r="N1494" s="184"/>
      <c r="O1494" s="184"/>
      <c r="P1494" s="184"/>
      <c r="Q1494" s="184"/>
      <c r="R1494" s="184"/>
      <c r="S1494" s="184"/>
      <c r="T1494" s="185"/>
      <c r="AT1494" s="179" t="s">
        <v>299</v>
      </c>
      <c r="AU1494" s="179" t="s">
        <v>79</v>
      </c>
      <c r="AV1494" s="11" t="s">
        <v>79</v>
      </c>
      <c r="AW1494" s="11" t="s">
        <v>36</v>
      </c>
      <c r="AX1494" s="11" t="s">
        <v>9</v>
      </c>
      <c r="AY1494" s="179" t="s">
        <v>291</v>
      </c>
    </row>
    <row r="1495" spans="2:63" s="10" customFormat="1" ht="29.85" customHeight="1">
      <c r="B1495" s="150"/>
      <c r="D1495" s="161" t="s">
        <v>71</v>
      </c>
      <c r="E1495" s="162" t="s">
        <v>2098</v>
      </c>
      <c r="F1495" s="162" t="s">
        <v>2099</v>
      </c>
      <c r="I1495" s="153"/>
      <c r="J1495" s="163">
        <f>BK1495</f>
        <v>0</v>
      </c>
      <c r="L1495" s="150"/>
      <c r="M1495" s="155"/>
      <c r="N1495" s="156"/>
      <c r="O1495" s="156"/>
      <c r="P1495" s="157">
        <f>SUM(P1496:P1513)</f>
        <v>0</v>
      </c>
      <c r="Q1495" s="156"/>
      <c r="R1495" s="157">
        <f>SUM(R1496:R1513)</f>
        <v>0.11333679999999999</v>
      </c>
      <c r="S1495" s="156"/>
      <c r="T1495" s="158">
        <f>SUM(T1496:T1513)</f>
        <v>0</v>
      </c>
      <c r="AR1495" s="151" t="s">
        <v>79</v>
      </c>
      <c r="AT1495" s="159" t="s">
        <v>71</v>
      </c>
      <c r="AU1495" s="159" t="s">
        <v>9</v>
      </c>
      <c r="AY1495" s="151" t="s">
        <v>291</v>
      </c>
      <c r="BK1495" s="160">
        <f>SUM(BK1496:BK1513)</f>
        <v>0</v>
      </c>
    </row>
    <row r="1496" spans="2:65" s="1" customFormat="1" ht="31.5" customHeight="1">
      <c r="B1496" s="164"/>
      <c r="C1496" s="165" t="s">
        <v>2100</v>
      </c>
      <c r="D1496" s="165" t="s">
        <v>293</v>
      </c>
      <c r="E1496" s="166" t="s">
        <v>2101</v>
      </c>
      <c r="F1496" s="167" t="s">
        <v>2102</v>
      </c>
      <c r="G1496" s="168" t="s">
        <v>412</v>
      </c>
      <c r="H1496" s="169">
        <v>69.736</v>
      </c>
      <c r="I1496" s="170"/>
      <c r="J1496" s="171">
        <f>ROUND(I1496*H1496,0)</f>
        <v>0</v>
      </c>
      <c r="K1496" s="167" t="s">
        <v>297</v>
      </c>
      <c r="L1496" s="34"/>
      <c r="M1496" s="172" t="s">
        <v>3</v>
      </c>
      <c r="N1496" s="173" t="s">
        <v>43</v>
      </c>
      <c r="O1496" s="35"/>
      <c r="P1496" s="174">
        <f>O1496*H1496</f>
        <v>0</v>
      </c>
      <c r="Q1496" s="174">
        <v>0</v>
      </c>
      <c r="R1496" s="174">
        <f>Q1496*H1496</f>
        <v>0</v>
      </c>
      <c r="S1496" s="174">
        <v>0</v>
      </c>
      <c r="T1496" s="175">
        <f>S1496*H1496</f>
        <v>0</v>
      </c>
      <c r="AR1496" s="17" t="s">
        <v>369</v>
      </c>
      <c r="AT1496" s="17" t="s">
        <v>293</v>
      </c>
      <c r="AU1496" s="17" t="s">
        <v>79</v>
      </c>
      <c r="AY1496" s="17" t="s">
        <v>291</v>
      </c>
      <c r="BE1496" s="176">
        <f>IF(N1496="základní",J1496,0)</f>
        <v>0</v>
      </c>
      <c r="BF1496" s="176">
        <f>IF(N1496="snížená",J1496,0)</f>
        <v>0</v>
      </c>
      <c r="BG1496" s="176">
        <f>IF(N1496="zákl. přenesená",J1496,0)</f>
        <v>0</v>
      </c>
      <c r="BH1496" s="176">
        <f>IF(N1496="sníž. přenesená",J1496,0)</f>
        <v>0</v>
      </c>
      <c r="BI1496" s="176">
        <f>IF(N1496="nulová",J1496,0)</f>
        <v>0</v>
      </c>
      <c r="BJ1496" s="17" t="s">
        <v>9</v>
      </c>
      <c r="BK1496" s="176">
        <f>ROUND(I1496*H1496,0)</f>
        <v>0</v>
      </c>
      <c r="BL1496" s="17" t="s">
        <v>369</v>
      </c>
      <c r="BM1496" s="17" t="s">
        <v>2103</v>
      </c>
    </row>
    <row r="1497" spans="2:51" s="11" customFormat="1" ht="13.5">
      <c r="B1497" s="177"/>
      <c r="D1497" s="178" t="s">
        <v>299</v>
      </c>
      <c r="E1497" s="179" t="s">
        <v>3</v>
      </c>
      <c r="F1497" s="180" t="s">
        <v>1648</v>
      </c>
      <c r="H1497" s="181">
        <v>4.48</v>
      </c>
      <c r="I1497" s="182"/>
      <c r="L1497" s="177"/>
      <c r="M1497" s="183"/>
      <c r="N1497" s="184"/>
      <c r="O1497" s="184"/>
      <c r="P1497" s="184"/>
      <c r="Q1497" s="184"/>
      <c r="R1497" s="184"/>
      <c r="S1497" s="184"/>
      <c r="T1497" s="185"/>
      <c r="AT1497" s="179" t="s">
        <v>299</v>
      </c>
      <c r="AU1497" s="179" t="s">
        <v>79</v>
      </c>
      <c r="AV1497" s="11" t="s">
        <v>79</v>
      </c>
      <c r="AW1497" s="11" t="s">
        <v>36</v>
      </c>
      <c r="AX1497" s="11" t="s">
        <v>72</v>
      </c>
      <c r="AY1497" s="179" t="s">
        <v>291</v>
      </c>
    </row>
    <row r="1498" spans="2:51" s="11" customFormat="1" ht="13.5">
      <c r="B1498" s="177"/>
      <c r="D1498" s="178" t="s">
        <v>299</v>
      </c>
      <c r="E1498" s="179" t="s">
        <v>3</v>
      </c>
      <c r="F1498" s="180" t="s">
        <v>1649</v>
      </c>
      <c r="H1498" s="181">
        <v>2.1</v>
      </c>
      <c r="I1498" s="182"/>
      <c r="L1498" s="177"/>
      <c r="M1498" s="183"/>
      <c r="N1498" s="184"/>
      <c r="O1498" s="184"/>
      <c r="P1498" s="184"/>
      <c r="Q1498" s="184"/>
      <c r="R1498" s="184"/>
      <c r="S1498" s="184"/>
      <c r="T1498" s="185"/>
      <c r="AT1498" s="179" t="s">
        <v>299</v>
      </c>
      <c r="AU1498" s="179" t="s">
        <v>79</v>
      </c>
      <c r="AV1498" s="11" t="s">
        <v>79</v>
      </c>
      <c r="AW1498" s="11" t="s">
        <v>36</v>
      </c>
      <c r="AX1498" s="11" t="s">
        <v>72</v>
      </c>
      <c r="AY1498" s="179" t="s">
        <v>291</v>
      </c>
    </row>
    <row r="1499" spans="2:51" s="11" customFormat="1" ht="13.5">
      <c r="B1499" s="177"/>
      <c r="D1499" s="178" t="s">
        <v>299</v>
      </c>
      <c r="E1499" s="179" t="s">
        <v>3</v>
      </c>
      <c r="F1499" s="180" t="s">
        <v>1605</v>
      </c>
      <c r="H1499" s="181">
        <v>4.788</v>
      </c>
      <c r="I1499" s="182"/>
      <c r="L1499" s="177"/>
      <c r="M1499" s="183"/>
      <c r="N1499" s="184"/>
      <c r="O1499" s="184"/>
      <c r="P1499" s="184"/>
      <c r="Q1499" s="184"/>
      <c r="R1499" s="184"/>
      <c r="S1499" s="184"/>
      <c r="T1499" s="185"/>
      <c r="AT1499" s="179" t="s">
        <v>299</v>
      </c>
      <c r="AU1499" s="179" t="s">
        <v>79</v>
      </c>
      <c r="AV1499" s="11" t="s">
        <v>79</v>
      </c>
      <c r="AW1499" s="11" t="s">
        <v>36</v>
      </c>
      <c r="AX1499" s="11" t="s">
        <v>72</v>
      </c>
      <c r="AY1499" s="179" t="s">
        <v>291</v>
      </c>
    </row>
    <row r="1500" spans="2:51" s="11" customFormat="1" ht="13.5">
      <c r="B1500" s="177"/>
      <c r="D1500" s="178" t="s">
        <v>299</v>
      </c>
      <c r="E1500" s="179" t="s">
        <v>3</v>
      </c>
      <c r="F1500" s="180" t="s">
        <v>1606</v>
      </c>
      <c r="H1500" s="181">
        <v>5.04</v>
      </c>
      <c r="I1500" s="182"/>
      <c r="L1500" s="177"/>
      <c r="M1500" s="183"/>
      <c r="N1500" s="184"/>
      <c r="O1500" s="184"/>
      <c r="P1500" s="184"/>
      <c r="Q1500" s="184"/>
      <c r="R1500" s="184"/>
      <c r="S1500" s="184"/>
      <c r="T1500" s="185"/>
      <c r="AT1500" s="179" t="s">
        <v>299</v>
      </c>
      <c r="AU1500" s="179" t="s">
        <v>79</v>
      </c>
      <c r="AV1500" s="11" t="s">
        <v>79</v>
      </c>
      <c r="AW1500" s="11" t="s">
        <v>36</v>
      </c>
      <c r="AX1500" s="11" t="s">
        <v>72</v>
      </c>
      <c r="AY1500" s="179" t="s">
        <v>291</v>
      </c>
    </row>
    <row r="1501" spans="2:51" s="11" customFormat="1" ht="13.5">
      <c r="B1501" s="177"/>
      <c r="D1501" s="178" t="s">
        <v>299</v>
      </c>
      <c r="E1501" s="179" t="s">
        <v>3</v>
      </c>
      <c r="F1501" s="180" t="s">
        <v>1607</v>
      </c>
      <c r="H1501" s="181">
        <v>3.36</v>
      </c>
      <c r="I1501" s="182"/>
      <c r="L1501" s="177"/>
      <c r="M1501" s="183"/>
      <c r="N1501" s="184"/>
      <c r="O1501" s="184"/>
      <c r="P1501" s="184"/>
      <c r="Q1501" s="184"/>
      <c r="R1501" s="184"/>
      <c r="S1501" s="184"/>
      <c r="T1501" s="185"/>
      <c r="AT1501" s="179" t="s">
        <v>299</v>
      </c>
      <c r="AU1501" s="179" t="s">
        <v>79</v>
      </c>
      <c r="AV1501" s="11" t="s">
        <v>79</v>
      </c>
      <c r="AW1501" s="11" t="s">
        <v>36</v>
      </c>
      <c r="AX1501" s="11" t="s">
        <v>72</v>
      </c>
      <c r="AY1501" s="179" t="s">
        <v>291</v>
      </c>
    </row>
    <row r="1502" spans="2:51" s="11" customFormat="1" ht="13.5">
      <c r="B1502" s="177"/>
      <c r="D1502" s="178" t="s">
        <v>299</v>
      </c>
      <c r="E1502" s="179" t="s">
        <v>3</v>
      </c>
      <c r="F1502" s="180" t="s">
        <v>1608</v>
      </c>
      <c r="H1502" s="181">
        <v>2.8</v>
      </c>
      <c r="I1502" s="182"/>
      <c r="L1502" s="177"/>
      <c r="M1502" s="183"/>
      <c r="N1502" s="184"/>
      <c r="O1502" s="184"/>
      <c r="P1502" s="184"/>
      <c r="Q1502" s="184"/>
      <c r="R1502" s="184"/>
      <c r="S1502" s="184"/>
      <c r="T1502" s="185"/>
      <c r="AT1502" s="179" t="s">
        <v>299</v>
      </c>
      <c r="AU1502" s="179" t="s">
        <v>79</v>
      </c>
      <c r="AV1502" s="11" t="s">
        <v>79</v>
      </c>
      <c r="AW1502" s="11" t="s">
        <v>36</v>
      </c>
      <c r="AX1502" s="11" t="s">
        <v>72</v>
      </c>
      <c r="AY1502" s="179" t="s">
        <v>291</v>
      </c>
    </row>
    <row r="1503" spans="2:51" s="11" customFormat="1" ht="13.5">
      <c r="B1503" s="177"/>
      <c r="D1503" s="178" t="s">
        <v>299</v>
      </c>
      <c r="E1503" s="179" t="s">
        <v>3</v>
      </c>
      <c r="F1503" s="180" t="s">
        <v>1619</v>
      </c>
      <c r="H1503" s="181">
        <v>1.28</v>
      </c>
      <c r="I1503" s="182"/>
      <c r="L1503" s="177"/>
      <c r="M1503" s="183"/>
      <c r="N1503" s="184"/>
      <c r="O1503" s="184"/>
      <c r="P1503" s="184"/>
      <c r="Q1503" s="184"/>
      <c r="R1503" s="184"/>
      <c r="S1503" s="184"/>
      <c r="T1503" s="185"/>
      <c r="AT1503" s="179" t="s">
        <v>299</v>
      </c>
      <c r="AU1503" s="179" t="s">
        <v>79</v>
      </c>
      <c r="AV1503" s="11" t="s">
        <v>79</v>
      </c>
      <c r="AW1503" s="11" t="s">
        <v>36</v>
      </c>
      <c r="AX1503" s="11" t="s">
        <v>72</v>
      </c>
      <c r="AY1503" s="179" t="s">
        <v>291</v>
      </c>
    </row>
    <row r="1504" spans="2:51" s="11" customFormat="1" ht="13.5">
      <c r="B1504" s="177"/>
      <c r="D1504" s="178" t="s">
        <v>299</v>
      </c>
      <c r="E1504" s="179" t="s">
        <v>3</v>
      </c>
      <c r="F1504" s="180" t="s">
        <v>1620</v>
      </c>
      <c r="H1504" s="181">
        <v>28.8</v>
      </c>
      <c r="I1504" s="182"/>
      <c r="L1504" s="177"/>
      <c r="M1504" s="183"/>
      <c r="N1504" s="184"/>
      <c r="O1504" s="184"/>
      <c r="P1504" s="184"/>
      <c r="Q1504" s="184"/>
      <c r="R1504" s="184"/>
      <c r="S1504" s="184"/>
      <c r="T1504" s="185"/>
      <c r="AT1504" s="179" t="s">
        <v>299</v>
      </c>
      <c r="AU1504" s="179" t="s">
        <v>79</v>
      </c>
      <c r="AV1504" s="11" t="s">
        <v>79</v>
      </c>
      <c r="AW1504" s="11" t="s">
        <v>36</v>
      </c>
      <c r="AX1504" s="11" t="s">
        <v>72</v>
      </c>
      <c r="AY1504" s="179" t="s">
        <v>291</v>
      </c>
    </row>
    <row r="1505" spans="2:51" s="11" customFormat="1" ht="13.5">
      <c r="B1505" s="177"/>
      <c r="D1505" s="178" t="s">
        <v>299</v>
      </c>
      <c r="E1505" s="179" t="s">
        <v>3</v>
      </c>
      <c r="F1505" s="180" t="s">
        <v>1621</v>
      </c>
      <c r="H1505" s="181">
        <v>4.32</v>
      </c>
      <c r="I1505" s="182"/>
      <c r="L1505" s="177"/>
      <c r="M1505" s="183"/>
      <c r="N1505" s="184"/>
      <c r="O1505" s="184"/>
      <c r="P1505" s="184"/>
      <c r="Q1505" s="184"/>
      <c r="R1505" s="184"/>
      <c r="S1505" s="184"/>
      <c r="T1505" s="185"/>
      <c r="AT1505" s="179" t="s">
        <v>299</v>
      </c>
      <c r="AU1505" s="179" t="s">
        <v>79</v>
      </c>
      <c r="AV1505" s="11" t="s">
        <v>79</v>
      </c>
      <c r="AW1505" s="11" t="s">
        <v>36</v>
      </c>
      <c r="AX1505" s="11" t="s">
        <v>72</v>
      </c>
      <c r="AY1505" s="179" t="s">
        <v>291</v>
      </c>
    </row>
    <row r="1506" spans="2:51" s="11" customFormat="1" ht="13.5">
      <c r="B1506" s="177"/>
      <c r="D1506" s="178" t="s">
        <v>299</v>
      </c>
      <c r="E1506" s="179" t="s">
        <v>3</v>
      </c>
      <c r="F1506" s="180" t="s">
        <v>1622</v>
      </c>
      <c r="H1506" s="181">
        <v>1.6</v>
      </c>
      <c r="I1506" s="182"/>
      <c r="L1506" s="177"/>
      <c r="M1506" s="183"/>
      <c r="N1506" s="184"/>
      <c r="O1506" s="184"/>
      <c r="P1506" s="184"/>
      <c r="Q1506" s="184"/>
      <c r="R1506" s="184"/>
      <c r="S1506" s="184"/>
      <c r="T1506" s="185"/>
      <c r="AT1506" s="179" t="s">
        <v>299</v>
      </c>
      <c r="AU1506" s="179" t="s">
        <v>79</v>
      </c>
      <c r="AV1506" s="11" t="s">
        <v>79</v>
      </c>
      <c r="AW1506" s="11" t="s">
        <v>36</v>
      </c>
      <c r="AX1506" s="11" t="s">
        <v>72</v>
      </c>
      <c r="AY1506" s="179" t="s">
        <v>291</v>
      </c>
    </row>
    <row r="1507" spans="2:51" s="11" customFormat="1" ht="13.5">
      <c r="B1507" s="177"/>
      <c r="D1507" s="178" t="s">
        <v>299</v>
      </c>
      <c r="E1507" s="179" t="s">
        <v>3</v>
      </c>
      <c r="F1507" s="180" t="s">
        <v>1623</v>
      </c>
      <c r="H1507" s="181">
        <v>6.987</v>
      </c>
      <c r="I1507" s="182"/>
      <c r="L1507" s="177"/>
      <c r="M1507" s="183"/>
      <c r="N1507" s="184"/>
      <c r="O1507" s="184"/>
      <c r="P1507" s="184"/>
      <c r="Q1507" s="184"/>
      <c r="R1507" s="184"/>
      <c r="S1507" s="184"/>
      <c r="T1507" s="185"/>
      <c r="AT1507" s="179" t="s">
        <v>299</v>
      </c>
      <c r="AU1507" s="179" t="s">
        <v>79</v>
      </c>
      <c r="AV1507" s="11" t="s">
        <v>79</v>
      </c>
      <c r="AW1507" s="11" t="s">
        <v>36</v>
      </c>
      <c r="AX1507" s="11" t="s">
        <v>72</v>
      </c>
      <c r="AY1507" s="179" t="s">
        <v>291</v>
      </c>
    </row>
    <row r="1508" spans="2:51" s="11" customFormat="1" ht="13.5">
      <c r="B1508" s="177"/>
      <c r="D1508" s="178" t="s">
        <v>299</v>
      </c>
      <c r="E1508" s="179" t="s">
        <v>3</v>
      </c>
      <c r="F1508" s="180" t="s">
        <v>1650</v>
      </c>
      <c r="H1508" s="181">
        <v>4.181</v>
      </c>
      <c r="I1508" s="182"/>
      <c r="L1508" s="177"/>
      <c r="M1508" s="183"/>
      <c r="N1508" s="184"/>
      <c r="O1508" s="184"/>
      <c r="P1508" s="184"/>
      <c r="Q1508" s="184"/>
      <c r="R1508" s="184"/>
      <c r="S1508" s="184"/>
      <c r="T1508" s="185"/>
      <c r="AT1508" s="179" t="s">
        <v>299</v>
      </c>
      <c r="AU1508" s="179" t="s">
        <v>79</v>
      </c>
      <c r="AV1508" s="11" t="s">
        <v>79</v>
      </c>
      <c r="AW1508" s="11" t="s">
        <v>36</v>
      </c>
      <c r="AX1508" s="11" t="s">
        <v>72</v>
      </c>
      <c r="AY1508" s="179" t="s">
        <v>291</v>
      </c>
    </row>
    <row r="1509" spans="2:51" s="12" customFormat="1" ht="13.5">
      <c r="B1509" s="186"/>
      <c r="D1509" s="187" t="s">
        <v>299</v>
      </c>
      <c r="E1509" s="188" t="s">
        <v>3</v>
      </c>
      <c r="F1509" s="189" t="s">
        <v>301</v>
      </c>
      <c r="H1509" s="190">
        <v>69.736</v>
      </c>
      <c r="I1509" s="191"/>
      <c r="L1509" s="186"/>
      <c r="M1509" s="192"/>
      <c r="N1509" s="193"/>
      <c r="O1509" s="193"/>
      <c r="P1509" s="193"/>
      <c r="Q1509" s="193"/>
      <c r="R1509" s="193"/>
      <c r="S1509" s="193"/>
      <c r="T1509" s="194"/>
      <c r="AT1509" s="195" t="s">
        <v>299</v>
      </c>
      <c r="AU1509" s="195" t="s">
        <v>79</v>
      </c>
      <c r="AV1509" s="12" t="s">
        <v>82</v>
      </c>
      <c r="AW1509" s="12" t="s">
        <v>36</v>
      </c>
      <c r="AX1509" s="12" t="s">
        <v>9</v>
      </c>
      <c r="AY1509" s="195" t="s">
        <v>291</v>
      </c>
    </row>
    <row r="1510" spans="2:65" s="1" customFormat="1" ht="22.5" customHeight="1">
      <c r="B1510" s="164"/>
      <c r="C1510" s="210" t="s">
        <v>2104</v>
      </c>
      <c r="D1510" s="210" t="s">
        <v>379</v>
      </c>
      <c r="E1510" s="211" t="s">
        <v>2105</v>
      </c>
      <c r="F1510" s="212" t="s">
        <v>2106</v>
      </c>
      <c r="G1510" s="213" t="s">
        <v>412</v>
      </c>
      <c r="H1510" s="214">
        <v>69.736</v>
      </c>
      <c r="I1510" s="215"/>
      <c r="J1510" s="216">
        <f>ROUND(I1510*H1510,0)</f>
        <v>0</v>
      </c>
      <c r="K1510" s="212" t="s">
        <v>297</v>
      </c>
      <c r="L1510" s="217"/>
      <c r="M1510" s="218" t="s">
        <v>3</v>
      </c>
      <c r="N1510" s="219" t="s">
        <v>43</v>
      </c>
      <c r="O1510" s="35"/>
      <c r="P1510" s="174">
        <f>O1510*H1510</f>
        <v>0</v>
      </c>
      <c r="Q1510" s="174">
        <v>0.0013</v>
      </c>
      <c r="R1510" s="174">
        <f>Q1510*H1510</f>
        <v>0.0906568</v>
      </c>
      <c r="S1510" s="174">
        <v>0</v>
      </c>
      <c r="T1510" s="175">
        <f>S1510*H1510</f>
        <v>0</v>
      </c>
      <c r="AR1510" s="17" t="s">
        <v>467</v>
      </c>
      <c r="AT1510" s="17" t="s">
        <v>379</v>
      </c>
      <c r="AU1510" s="17" t="s">
        <v>79</v>
      </c>
      <c r="AY1510" s="17" t="s">
        <v>291</v>
      </c>
      <c r="BE1510" s="176">
        <f>IF(N1510="základní",J1510,0)</f>
        <v>0</v>
      </c>
      <c r="BF1510" s="176">
        <f>IF(N1510="snížená",J1510,0)</f>
        <v>0</v>
      </c>
      <c r="BG1510" s="176">
        <f>IF(N1510="zákl. přenesená",J1510,0)</f>
        <v>0</v>
      </c>
      <c r="BH1510" s="176">
        <f>IF(N1510="sníž. přenesená",J1510,0)</f>
        <v>0</v>
      </c>
      <c r="BI1510" s="176">
        <f>IF(N1510="nulová",J1510,0)</f>
        <v>0</v>
      </c>
      <c r="BJ1510" s="17" t="s">
        <v>9</v>
      </c>
      <c r="BK1510" s="176">
        <f>ROUND(I1510*H1510,0)</f>
        <v>0</v>
      </c>
      <c r="BL1510" s="17" t="s">
        <v>369</v>
      </c>
      <c r="BM1510" s="17" t="s">
        <v>2107</v>
      </c>
    </row>
    <row r="1511" spans="2:65" s="1" customFormat="1" ht="22.5" customHeight="1">
      <c r="B1511" s="164"/>
      <c r="C1511" s="165" t="s">
        <v>2108</v>
      </c>
      <c r="D1511" s="165" t="s">
        <v>293</v>
      </c>
      <c r="E1511" s="166" t="s">
        <v>2109</v>
      </c>
      <c r="F1511" s="167" t="s">
        <v>2110</v>
      </c>
      <c r="G1511" s="168" t="s">
        <v>367</v>
      </c>
      <c r="H1511" s="169">
        <v>14</v>
      </c>
      <c r="I1511" s="170"/>
      <c r="J1511" s="171">
        <f>ROUND(I1511*H1511,0)</f>
        <v>0</v>
      </c>
      <c r="K1511" s="167" t="s">
        <v>297</v>
      </c>
      <c r="L1511" s="34"/>
      <c r="M1511" s="172" t="s">
        <v>3</v>
      </c>
      <c r="N1511" s="173" t="s">
        <v>43</v>
      </c>
      <c r="O1511" s="35"/>
      <c r="P1511" s="174">
        <f>O1511*H1511</f>
        <v>0</v>
      </c>
      <c r="Q1511" s="174">
        <v>0.00162</v>
      </c>
      <c r="R1511" s="174">
        <f>Q1511*H1511</f>
        <v>0.02268</v>
      </c>
      <c r="S1511" s="174">
        <v>0</v>
      </c>
      <c r="T1511" s="175">
        <f>S1511*H1511</f>
        <v>0</v>
      </c>
      <c r="AR1511" s="17" t="s">
        <v>369</v>
      </c>
      <c r="AT1511" s="17" t="s">
        <v>293</v>
      </c>
      <c r="AU1511" s="17" t="s">
        <v>79</v>
      </c>
      <c r="AY1511" s="17" t="s">
        <v>291</v>
      </c>
      <c r="BE1511" s="176">
        <f>IF(N1511="základní",J1511,0)</f>
        <v>0</v>
      </c>
      <c r="BF1511" s="176">
        <f>IF(N1511="snížená",J1511,0)</f>
        <v>0</v>
      </c>
      <c r="BG1511" s="176">
        <f>IF(N1511="zákl. přenesená",J1511,0)</f>
        <v>0</v>
      </c>
      <c r="BH1511" s="176">
        <f>IF(N1511="sníž. přenesená",J1511,0)</f>
        <v>0</v>
      </c>
      <c r="BI1511" s="176">
        <f>IF(N1511="nulová",J1511,0)</f>
        <v>0</v>
      </c>
      <c r="BJ1511" s="17" t="s">
        <v>9</v>
      </c>
      <c r="BK1511" s="176">
        <f>ROUND(I1511*H1511,0)</f>
        <v>0</v>
      </c>
      <c r="BL1511" s="17" t="s">
        <v>369</v>
      </c>
      <c r="BM1511" s="17" t="s">
        <v>2111</v>
      </c>
    </row>
    <row r="1512" spans="2:51" s="11" customFormat="1" ht="13.5">
      <c r="B1512" s="177"/>
      <c r="D1512" s="187" t="s">
        <v>299</v>
      </c>
      <c r="E1512" s="196" t="s">
        <v>3</v>
      </c>
      <c r="F1512" s="197" t="s">
        <v>2112</v>
      </c>
      <c r="H1512" s="198">
        <v>14</v>
      </c>
      <c r="I1512" s="182"/>
      <c r="L1512" s="177"/>
      <c r="M1512" s="183"/>
      <c r="N1512" s="184"/>
      <c r="O1512" s="184"/>
      <c r="P1512" s="184"/>
      <c r="Q1512" s="184"/>
      <c r="R1512" s="184"/>
      <c r="S1512" s="184"/>
      <c r="T1512" s="185"/>
      <c r="AT1512" s="179" t="s">
        <v>299</v>
      </c>
      <c r="AU1512" s="179" t="s">
        <v>79</v>
      </c>
      <c r="AV1512" s="11" t="s">
        <v>79</v>
      </c>
      <c r="AW1512" s="11" t="s">
        <v>36</v>
      </c>
      <c r="AX1512" s="11" t="s">
        <v>9</v>
      </c>
      <c r="AY1512" s="179" t="s">
        <v>291</v>
      </c>
    </row>
    <row r="1513" spans="2:65" s="1" customFormat="1" ht="22.5" customHeight="1">
      <c r="B1513" s="164"/>
      <c r="C1513" s="165" t="s">
        <v>2113</v>
      </c>
      <c r="D1513" s="165" t="s">
        <v>293</v>
      </c>
      <c r="E1513" s="166" t="s">
        <v>2114</v>
      </c>
      <c r="F1513" s="167" t="s">
        <v>2115</v>
      </c>
      <c r="G1513" s="168" t="s">
        <v>822</v>
      </c>
      <c r="H1513" s="169">
        <v>0.113</v>
      </c>
      <c r="I1513" s="170"/>
      <c r="J1513" s="171">
        <f>ROUND(I1513*H1513,0)</f>
        <v>0</v>
      </c>
      <c r="K1513" s="167" t="s">
        <v>297</v>
      </c>
      <c r="L1513" s="34"/>
      <c r="M1513" s="172" t="s">
        <v>3</v>
      </c>
      <c r="N1513" s="173" t="s">
        <v>43</v>
      </c>
      <c r="O1513" s="35"/>
      <c r="P1513" s="174">
        <f>O1513*H1513</f>
        <v>0</v>
      </c>
      <c r="Q1513" s="174">
        <v>0</v>
      </c>
      <c r="R1513" s="174">
        <f>Q1513*H1513</f>
        <v>0</v>
      </c>
      <c r="S1513" s="174">
        <v>0</v>
      </c>
      <c r="T1513" s="175">
        <f>S1513*H1513</f>
        <v>0</v>
      </c>
      <c r="AR1513" s="17" t="s">
        <v>369</v>
      </c>
      <c r="AT1513" s="17" t="s">
        <v>293</v>
      </c>
      <c r="AU1513" s="17" t="s">
        <v>79</v>
      </c>
      <c r="AY1513" s="17" t="s">
        <v>291</v>
      </c>
      <c r="BE1513" s="176">
        <f>IF(N1513="základní",J1513,0)</f>
        <v>0</v>
      </c>
      <c r="BF1513" s="176">
        <f>IF(N1513="snížená",J1513,0)</f>
        <v>0</v>
      </c>
      <c r="BG1513" s="176">
        <f>IF(N1513="zákl. přenesená",J1513,0)</f>
        <v>0</v>
      </c>
      <c r="BH1513" s="176">
        <f>IF(N1513="sníž. přenesená",J1513,0)</f>
        <v>0</v>
      </c>
      <c r="BI1513" s="176">
        <f>IF(N1513="nulová",J1513,0)</f>
        <v>0</v>
      </c>
      <c r="BJ1513" s="17" t="s">
        <v>9</v>
      </c>
      <c r="BK1513" s="176">
        <f>ROUND(I1513*H1513,0)</f>
        <v>0</v>
      </c>
      <c r="BL1513" s="17" t="s">
        <v>369</v>
      </c>
      <c r="BM1513" s="17" t="s">
        <v>2116</v>
      </c>
    </row>
    <row r="1514" spans="2:63" s="10" customFormat="1" ht="37.35" customHeight="1">
      <c r="B1514" s="150"/>
      <c r="D1514" s="151" t="s">
        <v>71</v>
      </c>
      <c r="E1514" s="152" t="s">
        <v>379</v>
      </c>
      <c r="F1514" s="152" t="s">
        <v>2117</v>
      </c>
      <c r="I1514" s="153"/>
      <c r="J1514" s="154">
        <f>BK1514</f>
        <v>0</v>
      </c>
      <c r="L1514" s="150"/>
      <c r="M1514" s="155"/>
      <c r="N1514" s="156"/>
      <c r="O1514" s="156"/>
      <c r="P1514" s="157">
        <f>P1515+P1517+P1519</f>
        <v>0</v>
      </c>
      <c r="Q1514" s="156"/>
      <c r="R1514" s="157">
        <f>R1515+R1517+R1519</f>
        <v>0</v>
      </c>
      <c r="S1514" s="156"/>
      <c r="T1514" s="158">
        <f>T1515+T1517+T1519</f>
        <v>0</v>
      </c>
      <c r="AR1514" s="151" t="s">
        <v>82</v>
      </c>
      <c r="AT1514" s="159" t="s">
        <v>71</v>
      </c>
      <c r="AU1514" s="159" t="s">
        <v>72</v>
      </c>
      <c r="AY1514" s="151" t="s">
        <v>291</v>
      </c>
      <c r="BK1514" s="160">
        <f>BK1515+BK1517+BK1519</f>
        <v>0</v>
      </c>
    </row>
    <row r="1515" spans="2:63" s="10" customFormat="1" ht="19.9" customHeight="1">
      <c r="B1515" s="150"/>
      <c r="D1515" s="161" t="s">
        <v>71</v>
      </c>
      <c r="E1515" s="162" t="s">
        <v>2118</v>
      </c>
      <c r="F1515" s="162" t="s">
        <v>2119</v>
      </c>
      <c r="I1515" s="153"/>
      <c r="J1515" s="163">
        <f>BK1515</f>
        <v>0</v>
      </c>
      <c r="L1515" s="150"/>
      <c r="M1515" s="155"/>
      <c r="N1515" s="156"/>
      <c r="O1515" s="156"/>
      <c r="P1515" s="157">
        <f>P1516</f>
        <v>0</v>
      </c>
      <c r="Q1515" s="156"/>
      <c r="R1515" s="157">
        <f>R1516</f>
        <v>0</v>
      </c>
      <c r="S1515" s="156"/>
      <c r="T1515" s="158">
        <f>T1516</f>
        <v>0</v>
      </c>
      <c r="AR1515" s="151" t="s">
        <v>82</v>
      </c>
      <c r="AT1515" s="159" t="s">
        <v>71</v>
      </c>
      <c r="AU1515" s="159" t="s">
        <v>9</v>
      </c>
      <c r="AY1515" s="151" t="s">
        <v>291</v>
      </c>
      <c r="BK1515" s="160">
        <f>BK1516</f>
        <v>0</v>
      </c>
    </row>
    <row r="1516" spans="2:65" s="1" customFormat="1" ht="22.5" customHeight="1">
      <c r="B1516" s="164"/>
      <c r="C1516" s="210" t="s">
        <v>2120</v>
      </c>
      <c r="D1516" s="210" t="s">
        <v>379</v>
      </c>
      <c r="E1516" s="211" t="s">
        <v>2121</v>
      </c>
      <c r="F1516" s="212" t="s">
        <v>2122</v>
      </c>
      <c r="G1516" s="213" t="s">
        <v>1250</v>
      </c>
      <c r="H1516" s="214">
        <v>1</v>
      </c>
      <c r="I1516" s="215"/>
      <c r="J1516" s="216">
        <f>ROUND(I1516*H1516,0)</f>
        <v>0</v>
      </c>
      <c r="K1516" s="212" t="s">
        <v>3</v>
      </c>
      <c r="L1516" s="217"/>
      <c r="M1516" s="218" t="s">
        <v>3</v>
      </c>
      <c r="N1516" s="219" t="s">
        <v>43</v>
      </c>
      <c r="O1516" s="35"/>
      <c r="P1516" s="174">
        <f>O1516*H1516</f>
        <v>0</v>
      </c>
      <c r="Q1516" s="174">
        <v>0</v>
      </c>
      <c r="R1516" s="174">
        <f>Q1516*H1516</f>
        <v>0</v>
      </c>
      <c r="S1516" s="174">
        <v>0</v>
      </c>
      <c r="T1516" s="175">
        <f>S1516*H1516</f>
        <v>0</v>
      </c>
      <c r="AR1516" s="17" t="s">
        <v>1842</v>
      </c>
      <c r="AT1516" s="17" t="s">
        <v>379</v>
      </c>
      <c r="AU1516" s="17" t="s">
        <v>79</v>
      </c>
      <c r="AY1516" s="17" t="s">
        <v>291</v>
      </c>
      <c r="BE1516" s="176">
        <f>IF(N1516="základní",J1516,0)</f>
        <v>0</v>
      </c>
      <c r="BF1516" s="176">
        <f>IF(N1516="snížená",J1516,0)</f>
        <v>0</v>
      </c>
      <c r="BG1516" s="176">
        <f>IF(N1516="zákl. přenesená",J1516,0)</f>
        <v>0</v>
      </c>
      <c r="BH1516" s="176">
        <f>IF(N1516="sníž. přenesená",J1516,0)</f>
        <v>0</v>
      </c>
      <c r="BI1516" s="176">
        <f>IF(N1516="nulová",J1516,0)</f>
        <v>0</v>
      </c>
      <c r="BJ1516" s="17" t="s">
        <v>9</v>
      </c>
      <c r="BK1516" s="176">
        <f>ROUND(I1516*H1516,0)</f>
        <v>0</v>
      </c>
      <c r="BL1516" s="17" t="s">
        <v>792</v>
      </c>
      <c r="BM1516" s="17" t="s">
        <v>2123</v>
      </c>
    </row>
    <row r="1517" spans="2:63" s="10" customFormat="1" ht="29.85" customHeight="1">
      <c r="B1517" s="150"/>
      <c r="D1517" s="161" t="s">
        <v>71</v>
      </c>
      <c r="E1517" s="162" t="s">
        <v>2124</v>
      </c>
      <c r="F1517" s="162" t="s">
        <v>2125</v>
      </c>
      <c r="I1517" s="153"/>
      <c r="J1517" s="163">
        <f>BK1517</f>
        <v>0</v>
      </c>
      <c r="L1517" s="150"/>
      <c r="M1517" s="155"/>
      <c r="N1517" s="156"/>
      <c r="O1517" s="156"/>
      <c r="P1517" s="157">
        <f>P1518</f>
        <v>0</v>
      </c>
      <c r="Q1517" s="156"/>
      <c r="R1517" s="157">
        <f>R1518</f>
        <v>0</v>
      </c>
      <c r="S1517" s="156"/>
      <c r="T1517" s="158">
        <f>T1518</f>
        <v>0</v>
      </c>
      <c r="AR1517" s="151" t="s">
        <v>82</v>
      </c>
      <c r="AT1517" s="159" t="s">
        <v>71</v>
      </c>
      <c r="AU1517" s="159" t="s">
        <v>9</v>
      </c>
      <c r="AY1517" s="151" t="s">
        <v>291</v>
      </c>
      <c r="BK1517" s="160">
        <f>BK1518</f>
        <v>0</v>
      </c>
    </row>
    <row r="1518" spans="2:65" s="1" customFormat="1" ht="22.5" customHeight="1">
      <c r="B1518" s="164"/>
      <c r="C1518" s="210" t="s">
        <v>2126</v>
      </c>
      <c r="D1518" s="210" t="s">
        <v>379</v>
      </c>
      <c r="E1518" s="211" t="s">
        <v>2127</v>
      </c>
      <c r="F1518" s="212" t="s">
        <v>2128</v>
      </c>
      <c r="G1518" s="213" t="s">
        <v>1250</v>
      </c>
      <c r="H1518" s="214">
        <v>1</v>
      </c>
      <c r="I1518" s="215"/>
      <c r="J1518" s="216">
        <f>ROUND(I1518*H1518,0)</f>
        <v>0</v>
      </c>
      <c r="K1518" s="212" t="s">
        <v>3</v>
      </c>
      <c r="L1518" s="217"/>
      <c r="M1518" s="218" t="s">
        <v>3</v>
      </c>
      <c r="N1518" s="219" t="s">
        <v>43</v>
      </c>
      <c r="O1518" s="35"/>
      <c r="P1518" s="174">
        <f>O1518*H1518</f>
        <v>0</v>
      </c>
      <c r="Q1518" s="174">
        <v>0</v>
      </c>
      <c r="R1518" s="174">
        <f>Q1518*H1518</f>
        <v>0</v>
      </c>
      <c r="S1518" s="174">
        <v>0</v>
      </c>
      <c r="T1518" s="175">
        <f>S1518*H1518</f>
        <v>0</v>
      </c>
      <c r="AR1518" s="17" t="s">
        <v>1842</v>
      </c>
      <c r="AT1518" s="17" t="s">
        <v>379</v>
      </c>
      <c r="AU1518" s="17" t="s">
        <v>79</v>
      </c>
      <c r="AY1518" s="17" t="s">
        <v>291</v>
      </c>
      <c r="BE1518" s="176">
        <f>IF(N1518="základní",J1518,0)</f>
        <v>0</v>
      </c>
      <c r="BF1518" s="176">
        <f>IF(N1518="snížená",J1518,0)</f>
        <v>0</v>
      </c>
      <c r="BG1518" s="176">
        <f>IF(N1518="zákl. přenesená",J1518,0)</f>
        <v>0</v>
      </c>
      <c r="BH1518" s="176">
        <f>IF(N1518="sníž. přenesená",J1518,0)</f>
        <v>0</v>
      </c>
      <c r="BI1518" s="176">
        <f>IF(N1518="nulová",J1518,0)</f>
        <v>0</v>
      </c>
      <c r="BJ1518" s="17" t="s">
        <v>9</v>
      </c>
      <c r="BK1518" s="176">
        <f>ROUND(I1518*H1518,0)</f>
        <v>0</v>
      </c>
      <c r="BL1518" s="17" t="s">
        <v>792</v>
      </c>
      <c r="BM1518" s="17" t="s">
        <v>2129</v>
      </c>
    </row>
    <row r="1519" spans="2:63" s="10" customFormat="1" ht="29.85" customHeight="1">
      <c r="B1519" s="150"/>
      <c r="D1519" s="161" t="s">
        <v>71</v>
      </c>
      <c r="E1519" s="162" t="s">
        <v>2130</v>
      </c>
      <c r="F1519" s="162" t="s">
        <v>2131</v>
      </c>
      <c r="I1519" s="153"/>
      <c r="J1519" s="163">
        <f>BK1519</f>
        <v>0</v>
      </c>
      <c r="L1519" s="150"/>
      <c r="M1519" s="155"/>
      <c r="N1519" s="156"/>
      <c r="O1519" s="156"/>
      <c r="P1519" s="157">
        <f>SUM(P1520:P1521)</f>
        <v>0</v>
      </c>
      <c r="Q1519" s="156"/>
      <c r="R1519" s="157">
        <f>SUM(R1520:R1521)</f>
        <v>0</v>
      </c>
      <c r="S1519" s="156"/>
      <c r="T1519" s="158">
        <f>SUM(T1520:T1521)</f>
        <v>0</v>
      </c>
      <c r="AR1519" s="151" t="s">
        <v>82</v>
      </c>
      <c r="AT1519" s="159" t="s">
        <v>71</v>
      </c>
      <c r="AU1519" s="159" t="s">
        <v>9</v>
      </c>
      <c r="AY1519" s="151" t="s">
        <v>291</v>
      </c>
      <c r="BK1519" s="160">
        <f>SUM(BK1520:BK1521)</f>
        <v>0</v>
      </c>
    </row>
    <row r="1520" spans="2:65" s="1" customFormat="1" ht="22.5" customHeight="1">
      <c r="B1520" s="164"/>
      <c r="C1520" s="210" t="s">
        <v>2132</v>
      </c>
      <c r="D1520" s="210" t="s">
        <v>379</v>
      </c>
      <c r="E1520" s="211" t="s">
        <v>2133</v>
      </c>
      <c r="F1520" s="212" t="s">
        <v>2134</v>
      </c>
      <c r="G1520" s="213" t="s">
        <v>1250</v>
      </c>
      <c r="H1520" s="214">
        <v>1</v>
      </c>
      <c r="I1520" s="215"/>
      <c r="J1520" s="216">
        <f>ROUND(I1520*H1520,0)</f>
        <v>0</v>
      </c>
      <c r="K1520" s="212" t="s">
        <v>3</v>
      </c>
      <c r="L1520" s="217"/>
      <c r="M1520" s="218" t="s">
        <v>3</v>
      </c>
      <c r="N1520" s="219" t="s">
        <v>43</v>
      </c>
      <c r="O1520" s="35"/>
      <c r="P1520" s="174">
        <f>O1520*H1520</f>
        <v>0</v>
      </c>
      <c r="Q1520" s="174">
        <v>0</v>
      </c>
      <c r="R1520" s="174">
        <f>Q1520*H1520</f>
        <v>0</v>
      </c>
      <c r="S1520" s="174">
        <v>0</v>
      </c>
      <c r="T1520" s="175">
        <f>S1520*H1520</f>
        <v>0</v>
      </c>
      <c r="AR1520" s="17" t="s">
        <v>1842</v>
      </c>
      <c r="AT1520" s="17" t="s">
        <v>379</v>
      </c>
      <c r="AU1520" s="17" t="s">
        <v>79</v>
      </c>
      <c r="AY1520" s="17" t="s">
        <v>291</v>
      </c>
      <c r="BE1520" s="176">
        <f>IF(N1520="základní",J1520,0)</f>
        <v>0</v>
      </c>
      <c r="BF1520" s="176">
        <f>IF(N1520="snížená",J1520,0)</f>
        <v>0</v>
      </c>
      <c r="BG1520" s="176">
        <f>IF(N1520="zákl. přenesená",J1520,0)</f>
        <v>0</v>
      </c>
      <c r="BH1520" s="176">
        <f>IF(N1520="sníž. přenesená",J1520,0)</f>
        <v>0</v>
      </c>
      <c r="BI1520" s="176">
        <f>IF(N1520="nulová",J1520,0)</f>
        <v>0</v>
      </c>
      <c r="BJ1520" s="17" t="s">
        <v>9</v>
      </c>
      <c r="BK1520" s="176">
        <f>ROUND(I1520*H1520,0)</f>
        <v>0</v>
      </c>
      <c r="BL1520" s="17" t="s">
        <v>792</v>
      </c>
      <c r="BM1520" s="17" t="s">
        <v>2135</v>
      </c>
    </row>
    <row r="1521" spans="2:65" s="1" customFormat="1" ht="22.5" customHeight="1">
      <c r="B1521" s="164"/>
      <c r="C1521" s="210" t="s">
        <v>2136</v>
      </c>
      <c r="D1521" s="210" t="s">
        <v>379</v>
      </c>
      <c r="E1521" s="211" t="s">
        <v>2137</v>
      </c>
      <c r="F1521" s="212" t="s">
        <v>2138</v>
      </c>
      <c r="G1521" s="213" t="s">
        <v>1250</v>
      </c>
      <c r="H1521" s="214">
        <v>1</v>
      </c>
      <c r="I1521" s="215"/>
      <c r="J1521" s="216">
        <f>ROUND(I1521*H1521,0)</f>
        <v>0</v>
      </c>
      <c r="K1521" s="212" t="s">
        <v>3</v>
      </c>
      <c r="L1521" s="217"/>
      <c r="M1521" s="218" t="s">
        <v>3</v>
      </c>
      <c r="N1521" s="219" t="s">
        <v>43</v>
      </c>
      <c r="O1521" s="35"/>
      <c r="P1521" s="174">
        <f>O1521*H1521</f>
        <v>0</v>
      </c>
      <c r="Q1521" s="174">
        <v>0</v>
      </c>
      <c r="R1521" s="174">
        <f>Q1521*H1521</f>
        <v>0</v>
      </c>
      <c r="S1521" s="174">
        <v>0</v>
      </c>
      <c r="T1521" s="175">
        <f>S1521*H1521</f>
        <v>0</v>
      </c>
      <c r="AR1521" s="17" t="s">
        <v>1842</v>
      </c>
      <c r="AT1521" s="17" t="s">
        <v>379</v>
      </c>
      <c r="AU1521" s="17" t="s">
        <v>79</v>
      </c>
      <c r="AY1521" s="17" t="s">
        <v>291</v>
      </c>
      <c r="BE1521" s="176">
        <f>IF(N1521="základní",J1521,0)</f>
        <v>0</v>
      </c>
      <c r="BF1521" s="176">
        <f>IF(N1521="snížená",J1521,0)</f>
        <v>0</v>
      </c>
      <c r="BG1521" s="176">
        <f>IF(N1521="zákl. přenesená",J1521,0)</f>
        <v>0</v>
      </c>
      <c r="BH1521" s="176">
        <f>IF(N1521="sníž. přenesená",J1521,0)</f>
        <v>0</v>
      </c>
      <c r="BI1521" s="176">
        <f>IF(N1521="nulová",J1521,0)</f>
        <v>0</v>
      </c>
      <c r="BJ1521" s="17" t="s">
        <v>9</v>
      </c>
      <c r="BK1521" s="176">
        <f>ROUND(I1521*H1521,0)</f>
        <v>0</v>
      </c>
      <c r="BL1521" s="17" t="s">
        <v>792</v>
      </c>
      <c r="BM1521" s="17" t="s">
        <v>2139</v>
      </c>
    </row>
    <row r="1522" spans="2:63" s="10" customFormat="1" ht="37.35" customHeight="1">
      <c r="B1522" s="150"/>
      <c r="D1522" s="161" t="s">
        <v>71</v>
      </c>
      <c r="E1522" s="223" t="s">
        <v>2140</v>
      </c>
      <c r="F1522" s="223" t="s">
        <v>2141</v>
      </c>
      <c r="I1522" s="153"/>
      <c r="J1522" s="224">
        <f>BK1522</f>
        <v>0</v>
      </c>
      <c r="L1522" s="150"/>
      <c r="M1522" s="155"/>
      <c r="N1522" s="156"/>
      <c r="O1522" s="156"/>
      <c r="P1522" s="157">
        <f>SUM(P1523:P1526)</f>
        <v>0</v>
      </c>
      <c r="Q1522" s="156"/>
      <c r="R1522" s="157">
        <f>SUM(R1523:R1526)</f>
        <v>0</v>
      </c>
      <c r="S1522" s="156"/>
      <c r="T1522" s="158">
        <f>SUM(T1523:T1526)</f>
        <v>0</v>
      </c>
      <c r="AR1522" s="151" t="s">
        <v>85</v>
      </c>
      <c r="AT1522" s="159" t="s">
        <v>71</v>
      </c>
      <c r="AU1522" s="159" t="s">
        <v>72</v>
      </c>
      <c r="AY1522" s="151" t="s">
        <v>291</v>
      </c>
      <c r="BK1522" s="160">
        <f>SUM(BK1523:BK1526)</f>
        <v>0</v>
      </c>
    </row>
    <row r="1523" spans="2:65" s="1" customFormat="1" ht="22.5" customHeight="1">
      <c r="B1523" s="164"/>
      <c r="C1523" s="165" t="s">
        <v>2142</v>
      </c>
      <c r="D1523" s="165" t="s">
        <v>293</v>
      </c>
      <c r="E1523" s="166" t="s">
        <v>2143</v>
      </c>
      <c r="F1523" s="167" t="s">
        <v>2144</v>
      </c>
      <c r="G1523" s="168" t="s">
        <v>2145</v>
      </c>
      <c r="H1523" s="169">
        <v>300</v>
      </c>
      <c r="I1523" s="170"/>
      <c r="J1523" s="171">
        <f>ROUND(I1523*H1523,0)</f>
        <v>0</v>
      </c>
      <c r="K1523" s="167" t="s">
        <v>297</v>
      </c>
      <c r="L1523" s="34"/>
      <c r="M1523" s="172" t="s">
        <v>3</v>
      </c>
      <c r="N1523" s="173" t="s">
        <v>43</v>
      </c>
      <c r="O1523" s="35"/>
      <c r="P1523" s="174">
        <f>O1523*H1523</f>
        <v>0</v>
      </c>
      <c r="Q1523" s="174">
        <v>0</v>
      </c>
      <c r="R1523" s="174">
        <f>Q1523*H1523</f>
        <v>0</v>
      </c>
      <c r="S1523" s="174">
        <v>0</v>
      </c>
      <c r="T1523" s="175">
        <f>S1523*H1523</f>
        <v>0</v>
      </c>
      <c r="AR1523" s="17" t="s">
        <v>2146</v>
      </c>
      <c r="AT1523" s="17" t="s">
        <v>293</v>
      </c>
      <c r="AU1523" s="17" t="s">
        <v>9</v>
      </c>
      <c r="AY1523" s="17" t="s">
        <v>291</v>
      </c>
      <c r="BE1523" s="176">
        <f>IF(N1523="základní",J1523,0)</f>
        <v>0</v>
      </c>
      <c r="BF1523" s="176">
        <f>IF(N1523="snížená",J1523,0)</f>
        <v>0</v>
      </c>
      <c r="BG1523" s="176">
        <f>IF(N1523="zákl. přenesená",J1523,0)</f>
        <v>0</v>
      </c>
      <c r="BH1523" s="176">
        <f>IF(N1523="sníž. přenesená",J1523,0)</f>
        <v>0</v>
      </c>
      <c r="BI1523" s="176">
        <f>IF(N1523="nulová",J1523,0)</f>
        <v>0</v>
      </c>
      <c r="BJ1523" s="17" t="s">
        <v>9</v>
      </c>
      <c r="BK1523" s="176">
        <f>ROUND(I1523*H1523,0)</f>
        <v>0</v>
      </c>
      <c r="BL1523" s="17" t="s">
        <v>2146</v>
      </c>
      <c r="BM1523" s="17" t="s">
        <v>2147</v>
      </c>
    </row>
    <row r="1524" spans="2:51" s="11" customFormat="1" ht="13.5">
      <c r="B1524" s="177"/>
      <c r="D1524" s="187" t="s">
        <v>299</v>
      </c>
      <c r="E1524" s="196" t="s">
        <v>3</v>
      </c>
      <c r="F1524" s="197" t="s">
        <v>2094</v>
      </c>
      <c r="H1524" s="198">
        <v>300</v>
      </c>
      <c r="I1524" s="182"/>
      <c r="L1524" s="177"/>
      <c r="M1524" s="183"/>
      <c r="N1524" s="184"/>
      <c r="O1524" s="184"/>
      <c r="P1524" s="184"/>
      <c r="Q1524" s="184"/>
      <c r="R1524" s="184"/>
      <c r="S1524" s="184"/>
      <c r="T1524" s="185"/>
      <c r="AT1524" s="179" t="s">
        <v>299</v>
      </c>
      <c r="AU1524" s="179" t="s">
        <v>9</v>
      </c>
      <c r="AV1524" s="11" t="s">
        <v>79</v>
      </c>
      <c r="AW1524" s="11" t="s">
        <v>36</v>
      </c>
      <c r="AX1524" s="11" t="s">
        <v>9</v>
      </c>
      <c r="AY1524" s="179" t="s">
        <v>291</v>
      </c>
    </row>
    <row r="1525" spans="2:65" s="1" customFormat="1" ht="22.5" customHeight="1">
      <c r="B1525" s="164"/>
      <c r="C1525" s="165" t="s">
        <v>2148</v>
      </c>
      <c r="D1525" s="165" t="s">
        <v>293</v>
      </c>
      <c r="E1525" s="166" t="s">
        <v>2149</v>
      </c>
      <c r="F1525" s="167" t="s">
        <v>2150</v>
      </c>
      <c r="G1525" s="168" t="s">
        <v>2145</v>
      </c>
      <c r="H1525" s="169">
        <v>300</v>
      </c>
      <c r="I1525" s="170"/>
      <c r="J1525" s="171">
        <f>ROUND(I1525*H1525,0)</f>
        <v>0</v>
      </c>
      <c r="K1525" s="167" t="s">
        <v>297</v>
      </c>
      <c r="L1525" s="34"/>
      <c r="M1525" s="172" t="s">
        <v>3</v>
      </c>
      <c r="N1525" s="173" t="s">
        <v>43</v>
      </c>
      <c r="O1525" s="35"/>
      <c r="P1525" s="174">
        <f>O1525*H1525</f>
        <v>0</v>
      </c>
      <c r="Q1525" s="174">
        <v>0</v>
      </c>
      <c r="R1525" s="174">
        <f>Q1525*H1525</f>
        <v>0</v>
      </c>
      <c r="S1525" s="174">
        <v>0</v>
      </c>
      <c r="T1525" s="175">
        <f>S1525*H1525</f>
        <v>0</v>
      </c>
      <c r="AR1525" s="17" t="s">
        <v>2146</v>
      </c>
      <c r="AT1525" s="17" t="s">
        <v>293</v>
      </c>
      <c r="AU1525" s="17" t="s">
        <v>9</v>
      </c>
      <c r="AY1525" s="17" t="s">
        <v>291</v>
      </c>
      <c r="BE1525" s="176">
        <f>IF(N1525="základní",J1525,0)</f>
        <v>0</v>
      </c>
      <c r="BF1525" s="176">
        <f>IF(N1525="snížená",J1525,0)</f>
        <v>0</v>
      </c>
      <c r="BG1525" s="176">
        <f>IF(N1525="zákl. přenesená",J1525,0)</f>
        <v>0</v>
      </c>
      <c r="BH1525" s="176">
        <f>IF(N1525="sníž. přenesená",J1525,0)</f>
        <v>0</v>
      </c>
      <c r="BI1525" s="176">
        <f>IF(N1525="nulová",J1525,0)</f>
        <v>0</v>
      </c>
      <c r="BJ1525" s="17" t="s">
        <v>9</v>
      </c>
      <c r="BK1525" s="176">
        <f>ROUND(I1525*H1525,0)</f>
        <v>0</v>
      </c>
      <c r="BL1525" s="17" t="s">
        <v>2146</v>
      </c>
      <c r="BM1525" s="17" t="s">
        <v>2151</v>
      </c>
    </row>
    <row r="1526" spans="2:51" s="11" customFormat="1" ht="13.5">
      <c r="B1526" s="177"/>
      <c r="D1526" s="178" t="s">
        <v>299</v>
      </c>
      <c r="E1526" s="179" t="s">
        <v>3</v>
      </c>
      <c r="F1526" s="180" t="s">
        <v>2094</v>
      </c>
      <c r="H1526" s="181">
        <v>300</v>
      </c>
      <c r="I1526" s="182"/>
      <c r="L1526" s="177"/>
      <c r="M1526" s="225"/>
      <c r="N1526" s="226"/>
      <c r="O1526" s="226"/>
      <c r="P1526" s="226"/>
      <c r="Q1526" s="226"/>
      <c r="R1526" s="226"/>
      <c r="S1526" s="226"/>
      <c r="T1526" s="227"/>
      <c r="AT1526" s="179" t="s">
        <v>299</v>
      </c>
      <c r="AU1526" s="179" t="s">
        <v>9</v>
      </c>
      <c r="AV1526" s="11" t="s">
        <v>79</v>
      </c>
      <c r="AW1526" s="11" t="s">
        <v>36</v>
      </c>
      <c r="AX1526" s="11" t="s">
        <v>9</v>
      </c>
      <c r="AY1526" s="179" t="s">
        <v>291</v>
      </c>
    </row>
    <row r="1527" spans="2:12" s="1" customFormat="1" ht="6.95" customHeight="1">
      <c r="B1527" s="49"/>
      <c r="C1527" s="50"/>
      <c r="D1527" s="50"/>
      <c r="E1527" s="50"/>
      <c r="F1527" s="50"/>
      <c r="G1527" s="50"/>
      <c r="H1527" s="50"/>
      <c r="I1527" s="117"/>
      <c r="J1527" s="50"/>
      <c r="K1527" s="50"/>
      <c r="L1527" s="34"/>
    </row>
  </sheetData>
  <autoFilter ref="C107:K107"/>
  <mergeCells count="9">
    <mergeCell ref="E98:H98"/>
    <mergeCell ref="E100:H10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10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1"/>
  <sheetViews>
    <sheetView showGridLines="0" workbookViewId="0" topLeftCell="A1">
      <pane ySplit="1" topLeftCell="A2" activePane="bottomLeft" state="frozen"/>
      <selection pane="bottomLeft" activeCell="F108" sqref="F10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39"/>
      <c r="C1" s="239"/>
      <c r="D1" s="238" t="s">
        <v>1</v>
      </c>
      <c r="E1" s="239"/>
      <c r="F1" s="240" t="s">
        <v>2557</v>
      </c>
      <c r="G1" s="363" t="s">
        <v>2558</v>
      </c>
      <c r="H1" s="363"/>
      <c r="I1" s="245"/>
      <c r="J1" s="240" t="s">
        <v>2559</v>
      </c>
      <c r="K1" s="238" t="s">
        <v>100</v>
      </c>
      <c r="L1" s="240" t="s">
        <v>2560</v>
      </c>
      <c r="M1" s="240"/>
      <c r="N1" s="240"/>
      <c r="O1" s="240"/>
      <c r="P1" s="240"/>
      <c r="Q1" s="240"/>
      <c r="R1" s="240"/>
      <c r="S1" s="240"/>
      <c r="T1" s="240"/>
      <c r="U1" s="236"/>
      <c r="V1" s="23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354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7" t="s">
        <v>81</v>
      </c>
    </row>
    <row r="3" spans="2:46" ht="6.9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79</v>
      </c>
    </row>
    <row r="4" spans="2:46" ht="36.95" customHeight="1">
      <c r="B4" s="21"/>
      <c r="C4" s="22"/>
      <c r="D4" s="23" t="s">
        <v>107</v>
      </c>
      <c r="E4" s="22"/>
      <c r="F4" s="22"/>
      <c r="G4" s="22"/>
      <c r="H4" s="22"/>
      <c r="I4" s="94"/>
      <c r="J4" s="22"/>
      <c r="K4" s="24"/>
      <c r="M4" s="25" t="s">
        <v>12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18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364" t="str">
        <f>'Rekapitulace stavby'!K6</f>
        <v>Rekonstrukce objektu celní správy v Náchodě</v>
      </c>
      <c r="F7" s="333"/>
      <c r="G7" s="333"/>
      <c r="H7" s="333"/>
      <c r="I7" s="94"/>
      <c r="J7" s="22"/>
      <c r="K7" s="24"/>
    </row>
    <row r="8" spans="2:11" s="1" customFormat="1" ht="15">
      <c r="B8" s="34"/>
      <c r="C8" s="35"/>
      <c r="D8" s="30" t="s">
        <v>119</v>
      </c>
      <c r="E8" s="35"/>
      <c r="F8" s="35"/>
      <c r="G8" s="35"/>
      <c r="H8" s="35"/>
      <c r="I8" s="95"/>
      <c r="J8" s="35"/>
      <c r="K8" s="38"/>
    </row>
    <row r="9" spans="2:11" s="1" customFormat="1" ht="36.95" customHeight="1">
      <c r="B9" s="34"/>
      <c r="C9" s="35"/>
      <c r="D9" s="35"/>
      <c r="E9" s="365" t="s">
        <v>2152</v>
      </c>
      <c r="F9" s="340"/>
      <c r="G9" s="340"/>
      <c r="H9" s="340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45" customHeight="1">
      <c r="B11" s="34"/>
      <c r="C11" s="35"/>
      <c r="D11" s="30" t="s">
        <v>20</v>
      </c>
      <c r="E11" s="35"/>
      <c r="F11" s="28" t="s">
        <v>3</v>
      </c>
      <c r="G11" s="35"/>
      <c r="H11" s="35"/>
      <c r="I11" s="96" t="s">
        <v>21</v>
      </c>
      <c r="J11" s="28" t="s">
        <v>3</v>
      </c>
      <c r="K11" s="38"/>
    </row>
    <row r="12" spans="2:11" s="1" customFormat="1" ht="14.45" customHeight="1">
      <c r="B12" s="34"/>
      <c r="C12" s="35"/>
      <c r="D12" s="30" t="s">
        <v>22</v>
      </c>
      <c r="E12" s="35"/>
      <c r="F12" s="28" t="s">
        <v>23</v>
      </c>
      <c r="G12" s="35"/>
      <c r="H12" s="35"/>
      <c r="I12" s="96" t="s">
        <v>24</v>
      </c>
      <c r="J12" s="97" t="str">
        <f>'Rekapitulace stavby'!AN8</f>
        <v>20.04.2016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45" customHeight="1">
      <c r="B14" s="34"/>
      <c r="C14" s="35"/>
      <c r="D14" s="30" t="s">
        <v>28</v>
      </c>
      <c r="E14" s="35"/>
      <c r="F14" s="35"/>
      <c r="G14" s="35"/>
      <c r="H14" s="35"/>
      <c r="I14" s="96" t="s">
        <v>29</v>
      </c>
      <c r="J14" s="28" t="s">
        <v>3</v>
      </c>
      <c r="K14" s="38"/>
    </row>
    <row r="15" spans="2:11" s="1" customFormat="1" ht="18" customHeight="1">
      <c r="B15" s="34"/>
      <c r="C15" s="35"/>
      <c r="D15" s="35"/>
      <c r="E15" s="28" t="s">
        <v>30</v>
      </c>
      <c r="F15" s="35"/>
      <c r="G15" s="35"/>
      <c r="H15" s="35"/>
      <c r="I15" s="96" t="s">
        <v>31</v>
      </c>
      <c r="J15" s="28" t="s">
        <v>3</v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45" customHeight="1">
      <c r="B17" s="34"/>
      <c r="C17" s="35"/>
      <c r="D17" s="30" t="s">
        <v>32</v>
      </c>
      <c r="E17" s="35"/>
      <c r="F17" s="35"/>
      <c r="G17" s="35"/>
      <c r="H17" s="35"/>
      <c r="I17" s="96" t="s">
        <v>29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96" t="s">
        <v>31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45" customHeight="1">
      <c r="B20" s="34"/>
      <c r="C20" s="35"/>
      <c r="D20" s="30" t="s">
        <v>34</v>
      </c>
      <c r="E20" s="35"/>
      <c r="F20" s="35"/>
      <c r="G20" s="35"/>
      <c r="H20" s="35"/>
      <c r="I20" s="96" t="s">
        <v>29</v>
      </c>
      <c r="J20" s="28" t="s">
        <v>3</v>
      </c>
      <c r="K20" s="38"/>
    </row>
    <row r="21" spans="2:11" s="1" customFormat="1" ht="18" customHeight="1">
      <c r="B21" s="34"/>
      <c r="C21" s="35"/>
      <c r="D21" s="35"/>
      <c r="E21" s="28" t="s">
        <v>35</v>
      </c>
      <c r="F21" s="35"/>
      <c r="G21" s="35"/>
      <c r="H21" s="35"/>
      <c r="I21" s="96" t="s">
        <v>31</v>
      </c>
      <c r="J21" s="28" t="s">
        <v>3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45" customHeight="1">
      <c r="B23" s="34"/>
      <c r="C23" s="35"/>
      <c r="D23" s="30" t="s">
        <v>37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36" t="s">
        <v>3</v>
      </c>
      <c r="F24" s="366"/>
      <c r="G24" s="366"/>
      <c r="H24" s="366"/>
      <c r="I24" s="100"/>
      <c r="J24" s="99"/>
      <c r="K24" s="101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95" customHeight="1">
      <c r="B26" s="34"/>
      <c r="C26" s="35"/>
      <c r="D26" s="61"/>
      <c r="E26" s="61"/>
      <c r="F26" s="61"/>
      <c r="G26" s="61"/>
      <c r="H26" s="61"/>
      <c r="I26" s="103"/>
      <c r="J26" s="61"/>
      <c r="K26" s="104"/>
    </row>
    <row r="27" spans="2:11" s="1" customFormat="1" ht="25.35" customHeight="1">
      <c r="B27" s="34"/>
      <c r="C27" s="35"/>
      <c r="D27" s="105" t="s">
        <v>38</v>
      </c>
      <c r="E27" s="35"/>
      <c r="F27" s="35"/>
      <c r="G27" s="35"/>
      <c r="H27" s="35"/>
      <c r="I27" s="95"/>
      <c r="J27" s="106">
        <f>ROUND(J83,0)</f>
        <v>0</v>
      </c>
      <c r="K27" s="38"/>
    </row>
    <row r="28" spans="2:11" s="1" customFormat="1" ht="6.95" customHeight="1">
      <c r="B28" s="34"/>
      <c r="C28" s="35"/>
      <c r="D28" s="61"/>
      <c r="E28" s="61"/>
      <c r="F28" s="61"/>
      <c r="G28" s="61"/>
      <c r="H28" s="61"/>
      <c r="I28" s="103"/>
      <c r="J28" s="61"/>
      <c r="K28" s="104"/>
    </row>
    <row r="29" spans="2:11" s="1" customFormat="1" ht="14.45" customHeight="1">
      <c r="B29" s="34"/>
      <c r="C29" s="35"/>
      <c r="D29" s="35"/>
      <c r="E29" s="35"/>
      <c r="F29" s="39" t="s">
        <v>40</v>
      </c>
      <c r="G29" s="35"/>
      <c r="H29" s="35"/>
      <c r="I29" s="107" t="s">
        <v>39</v>
      </c>
      <c r="J29" s="39" t="s">
        <v>41</v>
      </c>
      <c r="K29" s="38"/>
    </row>
    <row r="30" spans="2:11" s="1" customFormat="1" ht="14.45" customHeight="1">
      <c r="B30" s="34"/>
      <c r="C30" s="35"/>
      <c r="D30" s="42" t="s">
        <v>42</v>
      </c>
      <c r="E30" s="42" t="s">
        <v>43</v>
      </c>
      <c r="F30" s="108">
        <f>ROUND(SUM(BE83:BE110),0)</f>
        <v>0</v>
      </c>
      <c r="G30" s="35"/>
      <c r="H30" s="35"/>
      <c r="I30" s="109">
        <v>0.21</v>
      </c>
      <c r="J30" s="108">
        <f>ROUND(ROUND((SUM(BE83:BE110)),0)*I30,0)</f>
        <v>0</v>
      </c>
      <c r="K30" s="38"/>
    </row>
    <row r="31" spans="2:11" s="1" customFormat="1" ht="14.45" customHeight="1">
      <c r="B31" s="34"/>
      <c r="C31" s="35"/>
      <c r="D31" s="35"/>
      <c r="E31" s="42" t="s">
        <v>44</v>
      </c>
      <c r="F31" s="108">
        <f>ROUND(SUM(BF83:BF110),0)</f>
        <v>0</v>
      </c>
      <c r="G31" s="35"/>
      <c r="H31" s="35"/>
      <c r="I31" s="109">
        <v>0.15</v>
      </c>
      <c r="J31" s="108">
        <f>ROUND(ROUND((SUM(BF83:BF110)),0)*I31,0)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45</v>
      </c>
      <c r="F32" s="108">
        <f>ROUND(SUM(BG83:BG110),0)</f>
        <v>0</v>
      </c>
      <c r="G32" s="35"/>
      <c r="H32" s="35"/>
      <c r="I32" s="109">
        <v>0.21</v>
      </c>
      <c r="J32" s="108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46</v>
      </c>
      <c r="F33" s="108">
        <f>ROUND(SUM(BH83:BH110),0)</f>
        <v>0</v>
      </c>
      <c r="G33" s="35"/>
      <c r="H33" s="35"/>
      <c r="I33" s="109">
        <v>0.15</v>
      </c>
      <c r="J33" s="108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47</v>
      </c>
      <c r="F34" s="108">
        <f>ROUND(SUM(BI83:BI110),0)</f>
        <v>0</v>
      </c>
      <c r="G34" s="35"/>
      <c r="H34" s="35"/>
      <c r="I34" s="109">
        <v>0</v>
      </c>
      <c r="J34" s="108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5.35" customHeight="1">
      <c r="B36" s="34"/>
      <c r="C36" s="110"/>
      <c r="D36" s="111" t="s">
        <v>48</v>
      </c>
      <c r="E36" s="64"/>
      <c r="F36" s="64"/>
      <c r="G36" s="112" t="s">
        <v>49</v>
      </c>
      <c r="H36" s="113" t="s">
        <v>50</v>
      </c>
      <c r="I36" s="114"/>
      <c r="J36" s="115">
        <f>SUM(J27:J34)</f>
        <v>0</v>
      </c>
      <c r="K36" s="116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17"/>
      <c r="J37" s="50"/>
      <c r="K37" s="51"/>
    </row>
    <row r="41" spans="2:11" s="1" customFormat="1" ht="6.95" customHeight="1">
      <c r="B41" s="52"/>
      <c r="C41" s="53"/>
      <c r="D41" s="53"/>
      <c r="E41" s="53"/>
      <c r="F41" s="53"/>
      <c r="G41" s="53"/>
      <c r="H41" s="53"/>
      <c r="I41" s="118"/>
      <c r="J41" s="53"/>
      <c r="K41" s="119"/>
    </row>
    <row r="42" spans="2:11" s="1" customFormat="1" ht="36.95" customHeight="1">
      <c r="B42" s="34"/>
      <c r="C42" s="23" t="s">
        <v>223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45" customHeight="1">
      <c r="B44" s="34"/>
      <c r="C44" s="30" t="s">
        <v>18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364" t="str">
        <f>E7</f>
        <v>Rekonstrukce objektu celní správy v Náchodě</v>
      </c>
      <c r="F45" s="340"/>
      <c r="G45" s="340"/>
      <c r="H45" s="340"/>
      <c r="I45" s="95"/>
      <c r="J45" s="35"/>
      <c r="K45" s="38"/>
    </row>
    <row r="46" spans="2:11" s="1" customFormat="1" ht="14.45" customHeight="1">
      <c r="B46" s="34"/>
      <c r="C46" s="30" t="s">
        <v>119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365" t="str">
        <f>E9</f>
        <v>2 - SO 02 Stávající objekt s garážovými stáními</v>
      </c>
      <c r="F47" s="340"/>
      <c r="G47" s="340"/>
      <c r="H47" s="340"/>
      <c r="I47" s="95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22</v>
      </c>
      <c r="D49" s="35"/>
      <c r="E49" s="35"/>
      <c r="F49" s="28" t="str">
        <f>F12</f>
        <v>Náchod, Kladská 272</v>
      </c>
      <c r="G49" s="35"/>
      <c r="H49" s="35"/>
      <c r="I49" s="96" t="s">
        <v>24</v>
      </c>
      <c r="J49" s="97" t="str">
        <f>IF(J12="","",J12)</f>
        <v>20.04.2016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28</v>
      </c>
      <c r="D51" s="35"/>
      <c r="E51" s="35"/>
      <c r="F51" s="28" t="str">
        <f>E15</f>
        <v>ČR - GŘC, Budějovická 1387/7, Praha 4</v>
      </c>
      <c r="G51" s="35"/>
      <c r="H51" s="35"/>
      <c r="I51" s="96" t="s">
        <v>34</v>
      </c>
      <c r="J51" s="28" t="str">
        <f>E21</f>
        <v>TENET spol. s r.o., Horská 64, Trutnov</v>
      </c>
      <c r="K51" s="38"/>
    </row>
    <row r="52" spans="2:11" s="1" customFormat="1" ht="14.45" customHeight="1">
      <c r="B52" s="34"/>
      <c r="C52" s="30" t="s">
        <v>32</v>
      </c>
      <c r="D52" s="35"/>
      <c r="E52" s="35"/>
      <c r="F52" s="28" t="str">
        <f>IF(E18="","",E18)</f>
        <v/>
      </c>
      <c r="G52" s="35"/>
      <c r="H52" s="35"/>
      <c r="I52" s="95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20" t="s">
        <v>239</v>
      </c>
      <c r="D54" s="110"/>
      <c r="E54" s="110"/>
      <c r="F54" s="110"/>
      <c r="G54" s="110"/>
      <c r="H54" s="110"/>
      <c r="I54" s="121"/>
      <c r="J54" s="122" t="s">
        <v>240</v>
      </c>
      <c r="K54" s="123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4" t="s">
        <v>241</v>
      </c>
      <c r="D56" s="35"/>
      <c r="E56" s="35"/>
      <c r="F56" s="35"/>
      <c r="G56" s="35"/>
      <c r="H56" s="35"/>
      <c r="I56" s="95"/>
      <c r="J56" s="106">
        <f>J83</f>
        <v>0</v>
      </c>
      <c r="K56" s="38"/>
      <c r="AU56" s="17" t="s">
        <v>242</v>
      </c>
    </row>
    <row r="57" spans="2:11" s="7" customFormat="1" ht="24.95" customHeight="1">
      <c r="B57" s="125"/>
      <c r="C57" s="126"/>
      <c r="D57" s="127" t="s">
        <v>243</v>
      </c>
      <c r="E57" s="128"/>
      <c r="F57" s="128"/>
      <c r="G57" s="128"/>
      <c r="H57" s="128"/>
      <c r="I57" s="129"/>
      <c r="J57" s="130">
        <f>J84</f>
        <v>0</v>
      </c>
      <c r="K57" s="131"/>
    </row>
    <row r="58" spans="2:11" s="8" customFormat="1" ht="19.9" customHeight="1">
      <c r="B58" s="132"/>
      <c r="C58" s="133"/>
      <c r="D58" s="134" t="s">
        <v>246</v>
      </c>
      <c r="E58" s="135"/>
      <c r="F58" s="135"/>
      <c r="G58" s="135"/>
      <c r="H58" s="135"/>
      <c r="I58" s="136"/>
      <c r="J58" s="137">
        <f>J85</f>
        <v>0</v>
      </c>
      <c r="K58" s="138"/>
    </row>
    <row r="59" spans="2:11" s="8" customFormat="1" ht="19.9" customHeight="1">
      <c r="B59" s="132"/>
      <c r="C59" s="133"/>
      <c r="D59" s="134" t="s">
        <v>247</v>
      </c>
      <c r="E59" s="135"/>
      <c r="F59" s="135"/>
      <c r="G59" s="135"/>
      <c r="H59" s="135"/>
      <c r="I59" s="136"/>
      <c r="J59" s="137">
        <f>J89</f>
        <v>0</v>
      </c>
      <c r="K59" s="138"/>
    </row>
    <row r="60" spans="2:11" s="8" customFormat="1" ht="19.9" customHeight="1">
      <c r="B60" s="132"/>
      <c r="C60" s="133"/>
      <c r="D60" s="134" t="s">
        <v>248</v>
      </c>
      <c r="E60" s="135"/>
      <c r="F60" s="135"/>
      <c r="G60" s="135"/>
      <c r="H60" s="135"/>
      <c r="I60" s="136"/>
      <c r="J60" s="137">
        <f>J92</f>
        <v>0</v>
      </c>
      <c r="K60" s="138"/>
    </row>
    <row r="61" spans="2:11" s="8" customFormat="1" ht="19.9" customHeight="1">
      <c r="B61" s="132"/>
      <c r="C61" s="133"/>
      <c r="D61" s="134" t="s">
        <v>250</v>
      </c>
      <c r="E61" s="135"/>
      <c r="F61" s="135"/>
      <c r="G61" s="135"/>
      <c r="H61" s="135"/>
      <c r="I61" s="136"/>
      <c r="J61" s="137">
        <f>J99</f>
        <v>0</v>
      </c>
      <c r="K61" s="138"/>
    </row>
    <row r="62" spans="2:11" s="7" customFormat="1" ht="24.95" customHeight="1">
      <c r="B62" s="125"/>
      <c r="C62" s="126"/>
      <c r="D62" s="127" t="s">
        <v>251</v>
      </c>
      <c r="E62" s="128"/>
      <c r="F62" s="128"/>
      <c r="G62" s="128"/>
      <c r="H62" s="128"/>
      <c r="I62" s="129"/>
      <c r="J62" s="130">
        <f>J101</f>
        <v>0</v>
      </c>
      <c r="K62" s="131"/>
    </row>
    <row r="63" spans="2:11" s="8" customFormat="1" ht="19.9" customHeight="1">
      <c r="B63" s="132"/>
      <c r="C63" s="133"/>
      <c r="D63" s="134" t="s">
        <v>261</v>
      </c>
      <c r="E63" s="135"/>
      <c r="F63" s="135"/>
      <c r="G63" s="135"/>
      <c r="H63" s="135"/>
      <c r="I63" s="136"/>
      <c r="J63" s="137">
        <f>J102</f>
        <v>0</v>
      </c>
      <c r="K63" s="138"/>
    </row>
    <row r="64" spans="2:11" s="1" customFormat="1" ht="21.75" customHeight="1">
      <c r="B64" s="34"/>
      <c r="C64" s="35"/>
      <c r="D64" s="35"/>
      <c r="E64" s="35"/>
      <c r="F64" s="35"/>
      <c r="G64" s="35"/>
      <c r="H64" s="35"/>
      <c r="I64" s="95"/>
      <c r="J64" s="35"/>
      <c r="K64" s="38"/>
    </row>
    <row r="65" spans="2:11" s="1" customFormat="1" ht="6.95" customHeight="1">
      <c r="B65" s="49"/>
      <c r="C65" s="50"/>
      <c r="D65" s="50"/>
      <c r="E65" s="50"/>
      <c r="F65" s="50"/>
      <c r="G65" s="50"/>
      <c r="H65" s="50"/>
      <c r="I65" s="117"/>
      <c r="J65" s="50"/>
      <c r="K65" s="51"/>
    </row>
    <row r="69" spans="2:12" s="1" customFormat="1" ht="6.95" customHeight="1">
      <c r="B69" s="52"/>
      <c r="C69" s="53"/>
      <c r="D69" s="53"/>
      <c r="E69" s="53"/>
      <c r="F69" s="53"/>
      <c r="G69" s="53"/>
      <c r="H69" s="53"/>
      <c r="I69" s="118"/>
      <c r="J69" s="53"/>
      <c r="K69" s="53"/>
      <c r="L69" s="34"/>
    </row>
    <row r="70" spans="2:12" s="1" customFormat="1" ht="36.95" customHeight="1">
      <c r="B70" s="34"/>
      <c r="C70" s="54" t="s">
        <v>275</v>
      </c>
      <c r="L70" s="34"/>
    </row>
    <row r="71" spans="2:12" s="1" customFormat="1" ht="6.95" customHeight="1">
      <c r="B71" s="34"/>
      <c r="L71" s="34"/>
    </row>
    <row r="72" spans="2:12" s="1" customFormat="1" ht="14.45" customHeight="1">
      <c r="B72" s="34"/>
      <c r="C72" s="56" t="s">
        <v>18</v>
      </c>
      <c r="L72" s="34"/>
    </row>
    <row r="73" spans="2:12" s="1" customFormat="1" ht="22.5" customHeight="1">
      <c r="B73" s="34"/>
      <c r="E73" s="362" t="str">
        <f>E7</f>
        <v>Rekonstrukce objektu celní správy v Náchodě</v>
      </c>
      <c r="F73" s="330"/>
      <c r="G73" s="330"/>
      <c r="H73" s="330"/>
      <c r="L73" s="34"/>
    </row>
    <row r="74" spans="2:12" s="1" customFormat="1" ht="14.45" customHeight="1">
      <c r="B74" s="34"/>
      <c r="C74" s="56" t="s">
        <v>119</v>
      </c>
      <c r="L74" s="34"/>
    </row>
    <row r="75" spans="2:12" s="1" customFormat="1" ht="23.25" customHeight="1">
      <c r="B75" s="34"/>
      <c r="E75" s="355" t="str">
        <f>E9</f>
        <v>2 - SO 02 Stávající objekt s garážovými stáními</v>
      </c>
      <c r="F75" s="330"/>
      <c r="G75" s="330"/>
      <c r="H75" s="330"/>
      <c r="L75" s="34"/>
    </row>
    <row r="76" spans="2:12" s="1" customFormat="1" ht="6.95" customHeight="1">
      <c r="B76" s="34"/>
      <c r="L76" s="34"/>
    </row>
    <row r="77" spans="2:12" s="1" customFormat="1" ht="18" customHeight="1">
      <c r="B77" s="34"/>
      <c r="C77" s="56" t="s">
        <v>22</v>
      </c>
      <c r="F77" s="139" t="str">
        <f>F12</f>
        <v>Náchod, Kladská 272</v>
      </c>
      <c r="I77" s="140" t="s">
        <v>24</v>
      </c>
      <c r="J77" s="60" t="str">
        <f>IF(J12="","",J12)</f>
        <v>20.04.2016</v>
      </c>
      <c r="L77" s="34"/>
    </row>
    <row r="78" spans="2:12" s="1" customFormat="1" ht="6.95" customHeight="1">
      <c r="B78" s="34"/>
      <c r="L78" s="34"/>
    </row>
    <row r="79" spans="2:12" s="1" customFormat="1" ht="15">
      <c r="B79" s="34"/>
      <c r="C79" s="56" t="s">
        <v>28</v>
      </c>
      <c r="F79" s="139" t="str">
        <f>E15</f>
        <v>ČR - GŘC, Budějovická 1387/7, Praha 4</v>
      </c>
      <c r="I79" s="140" t="s">
        <v>34</v>
      </c>
      <c r="J79" s="139" t="str">
        <f>E21</f>
        <v>TENET spol. s r.o., Horská 64, Trutnov</v>
      </c>
      <c r="L79" s="34"/>
    </row>
    <row r="80" spans="2:12" s="1" customFormat="1" ht="14.45" customHeight="1">
      <c r="B80" s="34"/>
      <c r="C80" s="56" t="s">
        <v>32</v>
      </c>
      <c r="F80" s="139" t="str">
        <f>IF(E18="","",E18)</f>
        <v/>
      </c>
      <c r="L80" s="34"/>
    </row>
    <row r="81" spans="2:12" s="1" customFormat="1" ht="10.35" customHeight="1">
      <c r="B81" s="34"/>
      <c r="L81" s="34"/>
    </row>
    <row r="82" spans="2:20" s="9" customFormat="1" ht="29.25" customHeight="1">
      <c r="B82" s="141"/>
      <c r="C82" s="142" t="s">
        <v>276</v>
      </c>
      <c r="D82" s="143" t="s">
        <v>57</v>
      </c>
      <c r="E82" s="143" t="s">
        <v>53</v>
      </c>
      <c r="F82" s="143" t="s">
        <v>277</v>
      </c>
      <c r="G82" s="143" t="s">
        <v>278</v>
      </c>
      <c r="H82" s="143" t="s">
        <v>279</v>
      </c>
      <c r="I82" s="144" t="s">
        <v>280</v>
      </c>
      <c r="J82" s="143" t="s">
        <v>240</v>
      </c>
      <c r="K82" s="145" t="s">
        <v>281</v>
      </c>
      <c r="L82" s="141"/>
      <c r="M82" s="66" t="s">
        <v>282</v>
      </c>
      <c r="N82" s="67" t="s">
        <v>42</v>
      </c>
      <c r="O82" s="67" t="s">
        <v>283</v>
      </c>
      <c r="P82" s="67" t="s">
        <v>284</v>
      </c>
      <c r="Q82" s="67" t="s">
        <v>285</v>
      </c>
      <c r="R82" s="67" t="s">
        <v>286</v>
      </c>
      <c r="S82" s="67" t="s">
        <v>287</v>
      </c>
      <c r="T82" s="68" t="s">
        <v>288</v>
      </c>
    </row>
    <row r="83" spans="2:63" s="1" customFormat="1" ht="29.25" customHeight="1">
      <c r="B83" s="34"/>
      <c r="C83" s="70" t="s">
        <v>241</v>
      </c>
      <c r="J83" s="146">
        <f>BK83</f>
        <v>0</v>
      </c>
      <c r="L83" s="34"/>
      <c r="M83" s="69"/>
      <c r="N83" s="61"/>
      <c r="O83" s="61"/>
      <c r="P83" s="147">
        <f>P84+P101</f>
        <v>0</v>
      </c>
      <c r="Q83" s="61"/>
      <c r="R83" s="147">
        <f>R84+R101</f>
        <v>0.59197346</v>
      </c>
      <c r="S83" s="61"/>
      <c r="T83" s="148">
        <f>T84+T101</f>
        <v>0</v>
      </c>
      <c r="AT83" s="17" t="s">
        <v>71</v>
      </c>
      <c r="AU83" s="17" t="s">
        <v>242</v>
      </c>
      <c r="BK83" s="149">
        <f>BK84+BK101</f>
        <v>0</v>
      </c>
    </row>
    <row r="84" spans="2:63" s="10" customFormat="1" ht="37.35" customHeight="1">
      <c r="B84" s="150"/>
      <c r="D84" s="151" t="s">
        <v>71</v>
      </c>
      <c r="E84" s="152" t="s">
        <v>289</v>
      </c>
      <c r="F84" s="152" t="s">
        <v>290</v>
      </c>
      <c r="I84" s="153"/>
      <c r="J84" s="154">
        <f>BK84</f>
        <v>0</v>
      </c>
      <c r="L84" s="150"/>
      <c r="M84" s="155"/>
      <c r="N84" s="156"/>
      <c r="O84" s="156"/>
      <c r="P84" s="157">
        <f>P85+P89+P92+P99</f>
        <v>0</v>
      </c>
      <c r="Q84" s="156"/>
      <c r="R84" s="157">
        <f>R85+R89+R92+R99</f>
        <v>0.33257346</v>
      </c>
      <c r="S84" s="156"/>
      <c r="T84" s="158">
        <f>T85+T89+T92+T99</f>
        <v>0</v>
      </c>
      <c r="AR84" s="151" t="s">
        <v>9</v>
      </c>
      <c r="AT84" s="159" t="s">
        <v>71</v>
      </c>
      <c r="AU84" s="159" t="s">
        <v>72</v>
      </c>
      <c r="AY84" s="151" t="s">
        <v>291</v>
      </c>
      <c r="BK84" s="160">
        <f>BK85+BK89+BK92+BK99</f>
        <v>0</v>
      </c>
    </row>
    <row r="85" spans="2:63" s="10" customFormat="1" ht="19.9" customHeight="1">
      <c r="B85" s="150"/>
      <c r="D85" s="161" t="s">
        <v>71</v>
      </c>
      <c r="E85" s="162" t="s">
        <v>82</v>
      </c>
      <c r="F85" s="162" t="s">
        <v>341</v>
      </c>
      <c r="I85" s="153"/>
      <c r="J85" s="163">
        <f>BK85</f>
        <v>0</v>
      </c>
      <c r="L85" s="150"/>
      <c r="M85" s="155"/>
      <c r="N85" s="156"/>
      <c r="O85" s="156"/>
      <c r="P85" s="157">
        <f>SUM(P86:P88)</f>
        <v>0</v>
      </c>
      <c r="Q85" s="156"/>
      <c r="R85" s="157">
        <f>SUM(R86:R88)</f>
        <v>0.16194138</v>
      </c>
      <c r="S85" s="156"/>
      <c r="T85" s="158">
        <f>SUM(T86:T88)</f>
        <v>0</v>
      </c>
      <c r="AR85" s="151" t="s">
        <v>9</v>
      </c>
      <c r="AT85" s="159" t="s">
        <v>71</v>
      </c>
      <c r="AU85" s="159" t="s">
        <v>9</v>
      </c>
      <c r="AY85" s="151" t="s">
        <v>291</v>
      </c>
      <c r="BK85" s="160">
        <f>SUM(BK86:BK88)</f>
        <v>0</v>
      </c>
    </row>
    <row r="86" spans="2:65" s="1" customFormat="1" ht="22.5" customHeight="1">
      <c r="B86" s="164"/>
      <c r="C86" s="165" t="s">
        <v>9</v>
      </c>
      <c r="D86" s="165" t="s">
        <v>293</v>
      </c>
      <c r="E86" s="166" t="s">
        <v>2153</v>
      </c>
      <c r="F86" s="167" t="s">
        <v>2154</v>
      </c>
      <c r="G86" s="168" t="s">
        <v>412</v>
      </c>
      <c r="H86" s="169">
        <v>0.606</v>
      </c>
      <c r="I86" s="170"/>
      <c r="J86" s="171">
        <f>ROUND(I86*H86,0)</f>
        <v>0</v>
      </c>
      <c r="K86" s="167" t="s">
        <v>297</v>
      </c>
      <c r="L86" s="34"/>
      <c r="M86" s="172" t="s">
        <v>3</v>
      </c>
      <c r="N86" s="173" t="s">
        <v>43</v>
      </c>
      <c r="O86" s="35"/>
      <c r="P86" s="174">
        <f>O86*H86</f>
        <v>0</v>
      </c>
      <c r="Q86" s="174">
        <v>0.26723</v>
      </c>
      <c r="R86" s="174">
        <f>Q86*H86</f>
        <v>0.16194138</v>
      </c>
      <c r="S86" s="174">
        <v>0</v>
      </c>
      <c r="T86" s="175">
        <f>S86*H86</f>
        <v>0</v>
      </c>
      <c r="AR86" s="17" t="s">
        <v>85</v>
      </c>
      <c r="AT86" s="17" t="s">
        <v>293</v>
      </c>
      <c r="AU86" s="17" t="s">
        <v>79</v>
      </c>
      <c r="AY86" s="17" t="s">
        <v>291</v>
      </c>
      <c r="BE86" s="176">
        <f>IF(N86="základní",J86,0)</f>
        <v>0</v>
      </c>
      <c r="BF86" s="176">
        <f>IF(N86="snížená",J86,0)</f>
        <v>0</v>
      </c>
      <c r="BG86" s="176">
        <f>IF(N86="zákl. přenesená",J86,0)</f>
        <v>0</v>
      </c>
      <c r="BH86" s="176">
        <f>IF(N86="sníž. přenesená",J86,0)</f>
        <v>0</v>
      </c>
      <c r="BI86" s="176">
        <f>IF(N86="nulová",J86,0)</f>
        <v>0</v>
      </c>
      <c r="BJ86" s="17" t="s">
        <v>9</v>
      </c>
      <c r="BK86" s="176">
        <f>ROUND(I86*H86,0)</f>
        <v>0</v>
      </c>
      <c r="BL86" s="17" t="s">
        <v>85</v>
      </c>
      <c r="BM86" s="17" t="s">
        <v>2155</v>
      </c>
    </row>
    <row r="87" spans="2:51" s="11" customFormat="1" ht="13.5">
      <c r="B87" s="177"/>
      <c r="D87" s="178" t="s">
        <v>299</v>
      </c>
      <c r="E87" s="179" t="s">
        <v>3</v>
      </c>
      <c r="F87" s="180" t="s">
        <v>2156</v>
      </c>
      <c r="H87" s="181">
        <v>0.606</v>
      </c>
      <c r="I87" s="182"/>
      <c r="L87" s="177"/>
      <c r="M87" s="183"/>
      <c r="N87" s="184"/>
      <c r="O87" s="184"/>
      <c r="P87" s="184"/>
      <c r="Q87" s="184"/>
      <c r="R87" s="184"/>
      <c r="S87" s="184"/>
      <c r="T87" s="185"/>
      <c r="AT87" s="179" t="s">
        <v>299</v>
      </c>
      <c r="AU87" s="179" t="s">
        <v>79</v>
      </c>
      <c r="AV87" s="11" t="s">
        <v>79</v>
      </c>
      <c r="AW87" s="11" t="s">
        <v>36</v>
      </c>
      <c r="AX87" s="11" t="s">
        <v>72</v>
      </c>
      <c r="AY87" s="179" t="s">
        <v>291</v>
      </c>
    </row>
    <row r="88" spans="2:51" s="12" customFormat="1" ht="13.5">
      <c r="B88" s="186"/>
      <c r="D88" s="178" t="s">
        <v>299</v>
      </c>
      <c r="E88" s="195" t="s">
        <v>3</v>
      </c>
      <c r="F88" s="199" t="s">
        <v>301</v>
      </c>
      <c r="H88" s="200">
        <v>0.606</v>
      </c>
      <c r="I88" s="191"/>
      <c r="L88" s="186"/>
      <c r="M88" s="192"/>
      <c r="N88" s="193"/>
      <c r="O88" s="193"/>
      <c r="P88" s="193"/>
      <c r="Q88" s="193"/>
      <c r="R88" s="193"/>
      <c r="S88" s="193"/>
      <c r="T88" s="194"/>
      <c r="AT88" s="195" t="s">
        <v>299</v>
      </c>
      <c r="AU88" s="195" t="s">
        <v>79</v>
      </c>
      <c r="AV88" s="12" t="s">
        <v>82</v>
      </c>
      <c r="AW88" s="12" t="s">
        <v>36</v>
      </c>
      <c r="AX88" s="12" t="s">
        <v>9</v>
      </c>
      <c r="AY88" s="195" t="s">
        <v>291</v>
      </c>
    </row>
    <row r="89" spans="2:63" s="10" customFormat="1" ht="29.85" customHeight="1">
      <c r="B89" s="150"/>
      <c r="D89" s="161" t="s">
        <v>71</v>
      </c>
      <c r="E89" s="162" t="s">
        <v>91</v>
      </c>
      <c r="F89" s="162" t="s">
        <v>496</v>
      </c>
      <c r="I89" s="153"/>
      <c r="J89" s="163">
        <f>BK89</f>
        <v>0</v>
      </c>
      <c r="L89" s="150"/>
      <c r="M89" s="155"/>
      <c r="N89" s="156"/>
      <c r="O89" s="156"/>
      <c r="P89" s="157">
        <f>SUM(P90:P91)</f>
        <v>0</v>
      </c>
      <c r="Q89" s="156"/>
      <c r="R89" s="157">
        <f>SUM(R90:R91)</f>
        <v>0.1575</v>
      </c>
      <c r="S89" s="156"/>
      <c r="T89" s="158">
        <f>SUM(T90:T91)</f>
        <v>0</v>
      </c>
      <c r="AR89" s="151" t="s">
        <v>9</v>
      </c>
      <c r="AT89" s="159" t="s">
        <v>71</v>
      </c>
      <c r="AU89" s="159" t="s">
        <v>9</v>
      </c>
      <c r="AY89" s="151" t="s">
        <v>291</v>
      </c>
      <c r="BK89" s="160">
        <f>SUM(BK90:BK91)</f>
        <v>0</v>
      </c>
    </row>
    <row r="90" spans="2:65" s="1" customFormat="1" ht="22.5" customHeight="1">
      <c r="B90" s="164"/>
      <c r="C90" s="165" t="s">
        <v>79</v>
      </c>
      <c r="D90" s="165" t="s">
        <v>293</v>
      </c>
      <c r="E90" s="166" t="s">
        <v>2157</v>
      </c>
      <c r="F90" s="167" t="s">
        <v>2158</v>
      </c>
      <c r="G90" s="168" t="s">
        <v>367</v>
      </c>
      <c r="H90" s="169">
        <v>1</v>
      </c>
      <c r="I90" s="170"/>
      <c r="J90" s="171">
        <f>ROUND(I90*H90,0)</f>
        <v>0</v>
      </c>
      <c r="K90" s="167" t="s">
        <v>297</v>
      </c>
      <c r="L90" s="34"/>
      <c r="M90" s="172" t="s">
        <v>3</v>
      </c>
      <c r="N90" s="173" t="s">
        <v>43</v>
      </c>
      <c r="O90" s="35"/>
      <c r="P90" s="174">
        <f>O90*H90</f>
        <v>0</v>
      </c>
      <c r="Q90" s="174">
        <v>0.1575</v>
      </c>
      <c r="R90" s="174">
        <f>Q90*H90</f>
        <v>0.1575</v>
      </c>
      <c r="S90" s="174">
        <v>0</v>
      </c>
      <c r="T90" s="175">
        <f>S90*H90</f>
        <v>0</v>
      </c>
      <c r="AR90" s="17" t="s">
        <v>85</v>
      </c>
      <c r="AT90" s="17" t="s">
        <v>293</v>
      </c>
      <c r="AU90" s="17" t="s">
        <v>79</v>
      </c>
      <c r="AY90" s="17" t="s">
        <v>291</v>
      </c>
      <c r="BE90" s="176">
        <f>IF(N90="základní",J90,0)</f>
        <v>0</v>
      </c>
      <c r="BF90" s="176">
        <f>IF(N90="snížená",J90,0)</f>
        <v>0</v>
      </c>
      <c r="BG90" s="176">
        <f>IF(N90="zákl. přenesená",J90,0)</f>
        <v>0</v>
      </c>
      <c r="BH90" s="176">
        <f>IF(N90="sníž. přenesená",J90,0)</f>
        <v>0</v>
      </c>
      <c r="BI90" s="176">
        <f>IF(N90="nulová",J90,0)</f>
        <v>0</v>
      </c>
      <c r="BJ90" s="17" t="s">
        <v>9</v>
      </c>
      <c r="BK90" s="176">
        <f>ROUND(I90*H90,0)</f>
        <v>0</v>
      </c>
      <c r="BL90" s="17" t="s">
        <v>85</v>
      </c>
      <c r="BM90" s="17" t="s">
        <v>2159</v>
      </c>
    </row>
    <row r="91" spans="2:51" s="11" customFormat="1" ht="13.5">
      <c r="B91" s="177"/>
      <c r="D91" s="178" t="s">
        <v>299</v>
      </c>
      <c r="E91" s="179" t="s">
        <v>3</v>
      </c>
      <c r="F91" s="180" t="s">
        <v>2160</v>
      </c>
      <c r="H91" s="181">
        <v>1</v>
      </c>
      <c r="I91" s="182"/>
      <c r="L91" s="177"/>
      <c r="M91" s="183"/>
      <c r="N91" s="184"/>
      <c r="O91" s="184"/>
      <c r="P91" s="184"/>
      <c r="Q91" s="184"/>
      <c r="R91" s="184"/>
      <c r="S91" s="184"/>
      <c r="T91" s="185"/>
      <c r="AT91" s="179" t="s">
        <v>299</v>
      </c>
      <c r="AU91" s="179" t="s">
        <v>79</v>
      </c>
      <c r="AV91" s="11" t="s">
        <v>79</v>
      </c>
      <c r="AW91" s="11" t="s">
        <v>36</v>
      </c>
      <c r="AX91" s="11" t="s">
        <v>9</v>
      </c>
      <c r="AY91" s="179" t="s">
        <v>291</v>
      </c>
    </row>
    <row r="92" spans="2:63" s="10" customFormat="1" ht="29.85" customHeight="1">
      <c r="B92" s="150"/>
      <c r="D92" s="161" t="s">
        <v>71</v>
      </c>
      <c r="E92" s="162" t="s">
        <v>325</v>
      </c>
      <c r="F92" s="162" t="s">
        <v>854</v>
      </c>
      <c r="I92" s="153"/>
      <c r="J92" s="163">
        <f>BK92</f>
        <v>0</v>
      </c>
      <c r="L92" s="150"/>
      <c r="M92" s="155"/>
      <c r="N92" s="156"/>
      <c r="O92" s="156"/>
      <c r="P92" s="157">
        <f>SUM(P93:P98)</f>
        <v>0</v>
      </c>
      <c r="Q92" s="156"/>
      <c r="R92" s="157">
        <f>SUM(R93:R98)</f>
        <v>0.01313208</v>
      </c>
      <c r="S92" s="156"/>
      <c r="T92" s="158">
        <f>SUM(T93:T98)</f>
        <v>0</v>
      </c>
      <c r="AR92" s="151" t="s">
        <v>9</v>
      </c>
      <c r="AT92" s="159" t="s">
        <v>71</v>
      </c>
      <c r="AU92" s="159" t="s">
        <v>9</v>
      </c>
      <c r="AY92" s="151" t="s">
        <v>291</v>
      </c>
      <c r="BK92" s="160">
        <f>SUM(BK93:BK98)</f>
        <v>0</v>
      </c>
    </row>
    <row r="93" spans="2:65" s="1" customFormat="1" ht="31.5" customHeight="1">
      <c r="B93" s="164"/>
      <c r="C93" s="165" t="s">
        <v>82</v>
      </c>
      <c r="D93" s="165" t="s">
        <v>293</v>
      </c>
      <c r="E93" s="166" t="s">
        <v>870</v>
      </c>
      <c r="F93" s="167" t="s">
        <v>871</v>
      </c>
      <c r="G93" s="168" t="s">
        <v>412</v>
      </c>
      <c r="H93" s="169">
        <v>86.436</v>
      </c>
      <c r="I93" s="170"/>
      <c r="J93" s="171">
        <f>ROUND(I93*H93,0)</f>
        <v>0</v>
      </c>
      <c r="K93" s="167" t="s">
        <v>297</v>
      </c>
      <c r="L93" s="34"/>
      <c r="M93" s="172" t="s">
        <v>3</v>
      </c>
      <c r="N93" s="173" t="s">
        <v>43</v>
      </c>
      <c r="O93" s="35"/>
      <c r="P93" s="174">
        <f>O93*H93</f>
        <v>0</v>
      </c>
      <c r="Q93" s="174">
        <v>0.00013</v>
      </c>
      <c r="R93" s="174">
        <f>Q93*H93</f>
        <v>0.01123668</v>
      </c>
      <c r="S93" s="174">
        <v>0</v>
      </c>
      <c r="T93" s="175">
        <f>S93*H93</f>
        <v>0</v>
      </c>
      <c r="AR93" s="17" t="s">
        <v>85</v>
      </c>
      <c r="AT93" s="17" t="s">
        <v>293</v>
      </c>
      <c r="AU93" s="17" t="s">
        <v>79</v>
      </c>
      <c r="AY93" s="17" t="s">
        <v>291</v>
      </c>
      <c r="BE93" s="176">
        <f>IF(N93="základní",J93,0)</f>
        <v>0</v>
      </c>
      <c r="BF93" s="176">
        <f>IF(N93="snížená",J93,0)</f>
        <v>0</v>
      </c>
      <c r="BG93" s="176">
        <f>IF(N93="zákl. přenesená",J93,0)</f>
        <v>0</v>
      </c>
      <c r="BH93" s="176">
        <f>IF(N93="sníž. přenesená",J93,0)</f>
        <v>0</v>
      </c>
      <c r="BI93" s="176">
        <f>IF(N93="nulová",J93,0)</f>
        <v>0</v>
      </c>
      <c r="BJ93" s="17" t="s">
        <v>9</v>
      </c>
      <c r="BK93" s="176">
        <f>ROUND(I93*H93,0)</f>
        <v>0</v>
      </c>
      <c r="BL93" s="17" t="s">
        <v>85</v>
      </c>
      <c r="BM93" s="17" t="s">
        <v>2161</v>
      </c>
    </row>
    <row r="94" spans="2:51" s="11" customFormat="1" ht="13.5">
      <c r="B94" s="177"/>
      <c r="D94" s="178" t="s">
        <v>299</v>
      </c>
      <c r="E94" s="179" t="s">
        <v>3</v>
      </c>
      <c r="F94" s="180" t="s">
        <v>2162</v>
      </c>
      <c r="H94" s="181">
        <v>40.446</v>
      </c>
      <c r="I94" s="182"/>
      <c r="L94" s="177"/>
      <c r="M94" s="183"/>
      <c r="N94" s="184"/>
      <c r="O94" s="184"/>
      <c r="P94" s="184"/>
      <c r="Q94" s="184"/>
      <c r="R94" s="184"/>
      <c r="S94" s="184"/>
      <c r="T94" s="185"/>
      <c r="AT94" s="179" t="s">
        <v>299</v>
      </c>
      <c r="AU94" s="179" t="s">
        <v>79</v>
      </c>
      <c r="AV94" s="11" t="s">
        <v>79</v>
      </c>
      <c r="AW94" s="11" t="s">
        <v>36</v>
      </c>
      <c r="AX94" s="11" t="s">
        <v>72</v>
      </c>
      <c r="AY94" s="179" t="s">
        <v>291</v>
      </c>
    </row>
    <row r="95" spans="2:51" s="11" customFormat="1" ht="13.5">
      <c r="B95" s="177"/>
      <c r="D95" s="178" t="s">
        <v>299</v>
      </c>
      <c r="E95" s="179" t="s">
        <v>3</v>
      </c>
      <c r="F95" s="180" t="s">
        <v>2163</v>
      </c>
      <c r="H95" s="181">
        <v>45.99</v>
      </c>
      <c r="I95" s="182"/>
      <c r="L95" s="177"/>
      <c r="M95" s="183"/>
      <c r="N95" s="184"/>
      <c r="O95" s="184"/>
      <c r="P95" s="184"/>
      <c r="Q95" s="184"/>
      <c r="R95" s="184"/>
      <c r="S95" s="184"/>
      <c r="T95" s="185"/>
      <c r="AT95" s="179" t="s">
        <v>299</v>
      </c>
      <c r="AU95" s="179" t="s">
        <v>79</v>
      </c>
      <c r="AV95" s="11" t="s">
        <v>79</v>
      </c>
      <c r="AW95" s="11" t="s">
        <v>36</v>
      </c>
      <c r="AX95" s="11" t="s">
        <v>72</v>
      </c>
      <c r="AY95" s="179" t="s">
        <v>291</v>
      </c>
    </row>
    <row r="96" spans="2:51" s="12" customFormat="1" ht="13.5">
      <c r="B96" s="186"/>
      <c r="D96" s="187" t="s">
        <v>299</v>
      </c>
      <c r="E96" s="188" t="s">
        <v>3</v>
      </c>
      <c r="F96" s="189" t="s">
        <v>301</v>
      </c>
      <c r="H96" s="190">
        <v>86.436</v>
      </c>
      <c r="I96" s="191"/>
      <c r="L96" s="186"/>
      <c r="M96" s="192"/>
      <c r="N96" s="193"/>
      <c r="O96" s="193"/>
      <c r="P96" s="193"/>
      <c r="Q96" s="193"/>
      <c r="R96" s="193"/>
      <c r="S96" s="193"/>
      <c r="T96" s="194"/>
      <c r="AT96" s="195" t="s">
        <v>299</v>
      </c>
      <c r="AU96" s="195" t="s">
        <v>79</v>
      </c>
      <c r="AV96" s="12" t="s">
        <v>82</v>
      </c>
      <c r="AW96" s="12" t="s">
        <v>36</v>
      </c>
      <c r="AX96" s="12" t="s">
        <v>9</v>
      </c>
      <c r="AY96" s="195" t="s">
        <v>291</v>
      </c>
    </row>
    <row r="97" spans="2:65" s="1" customFormat="1" ht="22.5" customHeight="1">
      <c r="B97" s="164"/>
      <c r="C97" s="165" t="s">
        <v>85</v>
      </c>
      <c r="D97" s="165" t="s">
        <v>293</v>
      </c>
      <c r="E97" s="166" t="s">
        <v>2164</v>
      </c>
      <c r="F97" s="167" t="s">
        <v>2165</v>
      </c>
      <c r="G97" s="168" t="s">
        <v>412</v>
      </c>
      <c r="H97" s="169">
        <v>50.544</v>
      </c>
      <c r="I97" s="170"/>
      <c r="J97" s="171">
        <f>ROUND(I97*H97,0)</f>
        <v>0</v>
      </c>
      <c r="K97" s="167" t="s">
        <v>297</v>
      </c>
      <c r="L97" s="34"/>
      <c r="M97" s="172" t="s">
        <v>3</v>
      </c>
      <c r="N97" s="173" t="s">
        <v>43</v>
      </c>
      <c r="O97" s="35"/>
      <c r="P97" s="174">
        <f>O97*H97</f>
        <v>0</v>
      </c>
      <c r="Q97" s="174">
        <v>3.75E-05</v>
      </c>
      <c r="R97" s="174">
        <f>Q97*H97</f>
        <v>0.0018953999999999998</v>
      </c>
      <c r="S97" s="174">
        <v>0</v>
      </c>
      <c r="T97" s="175">
        <f>S97*H97</f>
        <v>0</v>
      </c>
      <c r="AR97" s="17" t="s">
        <v>85</v>
      </c>
      <c r="AT97" s="17" t="s">
        <v>293</v>
      </c>
      <c r="AU97" s="17" t="s">
        <v>79</v>
      </c>
      <c r="AY97" s="17" t="s">
        <v>291</v>
      </c>
      <c r="BE97" s="176">
        <f>IF(N97="základní",J97,0)</f>
        <v>0</v>
      </c>
      <c r="BF97" s="176">
        <f>IF(N97="snížená",J97,0)</f>
        <v>0</v>
      </c>
      <c r="BG97" s="176">
        <f>IF(N97="zákl. přenesená",J97,0)</f>
        <v>0</v>
      </c>
      <c r="BH97" s="176">
        <f>IF(N97="sníž. přenesená",J97,0)</f>
        <v>0</v>
      </c>
      <c r="BI97" s="176">
        <f>IF(N97="nulová",J97,0)</f>
        <v>0</v>
      </c>
      <c r="BJ97" s="17" t="s">
        <v>9</v>
      </c>
      <c r="BK97" s="176">
        <f>ROUND(I97*H97,0)</f>
        <v>0</v>
      </c>
      <c r="BL97" s="17" t="s">
        <v>85</v>
      </c>
      <c r="BM97" s="17" t="s">
        <v>2166</v>
      </c>
    </row>
    <row r="98" spans="2:51" s="11" customFormat="1" ht="13.5">
      <c r="B98" s="177"/>
      <c r="D98" s="178" t="s">
        <v>299</v>
      </c>
      <c r="E98" s="179" t="s">
        <v>3</v>
      </c>
      <c r="F98" s="180" t="s">
        <v>2167</v>
      </c>
      <c r="H98" s="181">
        <v>50.544</v>
      </c>
      <c r="I98" s="182"/>
      <c r="L98" s="177"/>
      <c r="M98" s="183"/>
      <c r="N98" s="184"/>
      <c r="O98" s="184"/>
      <c r="P98" s="184"/>
      <c r="Q98" s="184"/>
      <c r="R98" s="184"/>
      <c r="S98" s="184"/>
      <c r="T98" s="185"/>
      <c r="AT98" s="179" t="s">
        <v>299</v>
      </c>
      <c r="AU98" s="179" t="s">
        <v>79</v>
      </c>
      <c r="AV98" s="11" t="s">
        <v>79</v>
      </c>
      <c r="AW98" s="11" t="s">
        <v>36</v>
      </c>
      <c r="AX98" s="11" t="s">
        <v>9</v>
      </c>
      <c r="AY98" s="179" t="s">
        <v>291</v>
      </c>
    </row>
    <row r="99" spans="2:63" s="10" customFormat="1" ht="29.85" customHeight="1">
      <c r="B99" s="150"/>
      <c r="D99" s="161" t="s">
        <v>71</v>
      </c>
      <c r="E99" s="162" t="s">
        <v>1103</v>
      </c>
      <c r="F99" s="162" t="s">
        <v>1104</v>
      </c>
      <c r="I99" s="153"/>
      <c r="J99" s="163">
        <f>BK99</f>
        <v>0</v>
      </c>
      <c r="L99" s="150"/>
      <c r="M99" s="155"/>
      <c r="N99" s="156"/>
      <c r="O99" s="156"/>
      <c r="P99" s="157">
        <f>P100</f>
        <v>0</v>
      </c>
      <c r="Q99" s="156"/>
      <c r="R99" s="157">
        <f>R100</f>
        <v>0</v>
      </c>
      <c r="S99" s="156"/>
      <c r="T99" s="158">
        <f>T100</f>
        <v>0</v>
      </c>
      <c r="AR99" s="151" t="s">
        <v>9</v>
      </c>
      <c r="AT99" s="159" t="s">
        <v>71</v>
      </c>
      <c r="AU99" s="159" t="s">
        <v>9</v>
      </c>
      <c r="AY99" s="151" t="s">
        <v>291</v>
      </c>
      <c r="BK99" s="160">
        <f>BK100</f>
        <v>0</v>
      </c>
    </row>
    <row r="100" spans="2:65" s="1" customFormat="1" ht="22.5" customHeight="1">
      <c r="B100" s="164"/>
      <c r="C100" s="165" t="s">
        <v>88</v>
      </c>
      <c r="D100" s="165" t="s">
        <v>293</v>
      </c>
      <c r="E100" s="166" t="s">
        <v>2168</v>
      </c>
      <c r="F100" s="167" t="s">
        <v>2169</v>
      </c>
      <c r="G100" s="168" t="s">
        <v>822</v>
      </c>
      <c r="H100" s="169">
        <v>0.333</v>
      </c>
      <c r="I100" s="170"/>
      <c r="J100" s="171">
        <f>ROUND(I100*H100,0)</f>
        <v>0</v>
      </c>
      <c r="K100" s="167" t="s">
        <v>297</v>
      </c>
      <c r="L100" s="34"/>
      <c r="M100" s="172" t="s">
        <v>3</v>
      </c>
      <c r="N100" s="173" t="s">
        <v>43</v>
      </c>
      <c r="O100" s="35"/>
      <c r="P100" s="174">
        <f>O100*H100</f>
        <v>0</v>
      </c>
      <c r="Q100" s="174">
        <v>0</v>
      </c>
      <c r="R100" s="174">
        <f>Q100*H100</f>
        <v>0</v>
      </c>
      <c r="S100" s="174">
        <v>0</v>
      </c>
      <c r="T100" s="175">
        <f>S100*H100</f>
        <v>0</v>
      </c>
      <c r="AR100" s="17" t="s">
        <v>85</v>
      </c>
      <c r="AT100" s="17" t="s">
        <v>293</v>
      </c>
      <c r="AU100" s="17" t="s">
        <v>79</v>
      </c>
      <c r="AY100" s="17" t="s">
        <v>291</v>
      </c>
      <c r="BE100" s="176">
        <f>IF(N100="základní",J100,0)</f>
        <v>0</v>
      </c>
      <c r="BF100" s="176">
        <f>IF(N100="snížená",J100,0)</f>
        <v>0</v>
      </c>
      <c r="BG100" s="176">
        <f>IF(N100="zákl. přenesená",J100,0)</f>
        <v>0</v>
      </c>
      <c r="BH100" s="176">
        <f>IF(N100="sníž. přenesená",J100,0)</f>
        <v>0</v>
      </c>
      <c r="BI100" s="176">
        <f>IF(N100="nulová",J100,0)</f>
        <v>0</v>
      </c>
      <c r="BJ100" s="17" t="s">
        <v>9</v>
      </c>
      <c r="BK100" s="176">
        <f>ROUND(I100*H100,0)</f>
        <v>0</v>
      </c>
      <c r="BL100" s="17" t="s">
        <v>85</v>
      </c>
      <c r="BM100" s="17" t="s">
        <v>2170</v>
      </c>
    </row>
    <row r="101" spans="2:63" s="10" customFormat="1" ht="37.35" customHeight="1">
      <c r="B101" s="150"/>
      <c r="D101" s="151" t="s">
        <v>71</v>
      </c>
      <c r="E101" s="152" t="s">
        <v>1109</v>
      </c>
      <c r="F101" s="152" t="s">
        <v>1110</v>
      </c>
      <c r="I101" s="153"/>
      <c r="J101" s="154">
        <f>BK101</f>
        <v>0</v>
      </c>
      <c r="L101" s="150"/>
      <c r="M101" s="155"/>
      <c r="N101" s="156"/>
      <c r="O101" s="156"/>
      <c r="P101" s="157">
        <f>P102</f>
        <v>0</v>
      </c>
      <c r="Q101" s="156"/>
      <c r="R101" s="157">
        <f>R102</f>
        <v>0.25939999999999996</v>
      </c>
      <c r="S101" s="156"/>
      <c r="T101" s="158">
        <f>T102</f>
        <v>0</v>
      </c>
      <c r="AR101" s="151" t="s">
        <v>79</v>
      </c>
      <c r="AT101" s="159" t="s">
        <v>71</v>
      </c>
      <c r="AU101" s="159" t="s">
        <v>72</v>
      </c>
      <c r="AY101" s="151" t="s">
        <v>291</v>
      </c>
      <c r="BK101" s="160">
        <f>BK102</f>
        <v>0</v>
      </c>
    </row>
    <row r="102" spans="2:63" s="10" customFormat="1" ht="19.9" customHeight="1">
      <c r="B102" s="150"/>
      <c r="D102" s="161" t="s">
        <v>71</v>
      </c>
      <c r="E102" s="162" t="s">
        <v>1846</v>
      </c>
      <c r="F102" s="162" t="s">
        <v>1847</v>
      </c>
      <c r="I102" s="153"/>
      <c r="J102" s="163">
        <f>BK102</f>
        <v>0</v>
      </c>
      <c r="L102" s="150"/>
      <c r="M102" s="155"/>
      <c r="N102" s="156"/>
      <c r="O102" s="156"/>
      <c r="P102" s="157">
        <f>SUM(P103:P110)</f>
        <v>0</v>
      </c>
      <c r="Q102" s="156"/>
      <c r="R102" s="157">
        <f>SUM(R103:R110)</f>
        <v>0.25939999999999996</v>
      </c>
      <c r="S102" s="156"/>
      <c r="T102" s="158">
        <f>SUM(T103:T110)</f>
        <v>0</v>
      </c>
      <c r="AR102" s="151" t="s">
        <v>79</v>
      </c>
      <c r="AT102" s="159" t="s">
        <v>71</v>
      </c>
      <c r="AU102" s="159" t="s">
        <v>9</v>
      </c>
      <c r="AY102" s="151" t="s">
        <v>291</v>
      </c>
      <c r="BK102" s="160">
        <f>SUM(BK103:BK110)</f>
        <v>0</v>
      </c>
    </row>
    <row r="103" spans="2:65" s="1" customFormat="1" ht="22.5" customHeight="1">
      <c r="B103" s="164"/>
      <c r="C103" s="165" t="s">
        <v>91</v>
      </c>
      <c r="D103" s="165" t="s">
        <v>293</v>
      </c>
      <c r="E103" s="166" t="s">
        <v>2171</v>
      </c>
      <c r="F103" s="167" t="s">
        <v>2172</v>
      </c>
      <c r="G103" s="168" t="s">
        <v>367</v>
      </c>
      <c r="H103" s="169">
        <v>2</v>
      </c>
      <c r="I103" s="170"/>
      <c r="J103" s="171">
        <f>ROUND(I103*H103,0)</f>
        <v>0</v>
      </c>
      <c r="K103" s="167" t="s">
        <v>297</v>
      </c>
      <c r="L103" s="34"/>
      <c r="M103" s="172" t="s">
        <v>3</v>
      </c>
      <c r="N103" s="173" t="s">
        <v>43</v>
      </c>
      <c r="O103" s="35"/>
      <c r="P103" s="174">
        <f>O103*H103</f>
        <v>0</v>
      </c>
      <c r="Q103" s="174">
        <v>0</v>
      </c>
      <c r="R103" s="174">
        <f>Q103*H103</f>
        <v>0</v>
      </c>
      <c r="S103" s="174">
        <v>0</v>
      </c>
      <c r="T103" s="175">
        <f>S103*H103</f>
        <v>0</v>
      </c>
      <c r="AR103" s="17" t="s">
        <v>369</v>
      </c>
      <c r="AT103" s="17" t="s">
        <v>293</v>
      </c>
      <c r="AU103" s="17" t="s">
        <v>79</v>
      </c>
      <c r="AY103" s="17" t="s">
        <v>291</v>
      </c>
      <c r="BE103" s="176">
        <f>IF(N103="základní",J103,0)</f>
        <v>0</v>
      </c>
      <c r="BF103" s="176">
        <f>IF(N103="snížená",J103,0)</f>
        <v>0</v>
      </c>
      <c r="BG103" s="176">
        <f>IF(N103="zákl. přenesená",J103,0)</f>
        <v>0</v>
      </c>
      <c r="BH103" s="176">
        <f>IF(N103="sníž. přenesená",J103,0)</f>
        <v>0</v>
      </c>
      <c r="BI103" s="176">
        <f>IF(N103="nulová",J103,0)</f>
        <v>0</v>
      </c>
      <c r="BJ103" s="17" t="s">
        <v>9</v>
      </c>
      <c r="BK103" s="176">
        <f>ROUND(I103*H103,0)</f>
        <v>0</v>
      </c>
      <c r="BL103" s="17" t="s">
        <v>369</v>
      </c>
      <c r="BM103" s="17" t="s">
        <v>2173</v>
      </c>
    </row>
    <row r="104" spans="2:51" s="11" customFormat="1" ht="13.5">
      <c r="B104" s="177"/>
      <c r="D104" s="187" t="s">
        <v>299</v>
      </c>
      <c r="E104" s="196" t="s">
        <v>3</v>
      </c>
      <c r="F104" s="197" t="s">
        <v>79</v>
      </c>
      <c r="H104" s="198">
        <v>2</v>
      </c>
      <c r="I104" s="182"/>
      <c r="L104" s="177"/>
      <c r="M104" s="183"/>
      <c r="N104" s="184"/>
      <c r="O104" s="184"/>
      <c r="P104" s="184"/>
      <c r="Q104" s="184"/>
      <c r="R104" s="184"/>
      <c r="S104" s="184"/>
      <c r="T104" s="185"/>
      <c r="AT104" s="179" t="s">
        <v>299</v>
      </c>
      <c r="AU104" s="179" t="s">
        <v>79</v>
      </c>
      <c r="AV104" s="11" t="s">
        <v>79</v>
      </c>
      <c r="AW104" s="11" t="s">
        <v>36</v>
      </c>
      <c r="AX104" s="11" t="s">
        <v>9</v>
      </c>
      <c r="AY104" s="179" t="s">
        <v>291</v>
      </c>
    </row>
    <row r="105" spans="2:65" s="1" customFormat="1" ht="22.5" customHeight="1">
      <c r="B105" s="164"/>
      <c r="C105" s="210" t="s">
        <v>94</v>
      </c>
      <c r="D105" s="210" t="s">
        <v>379</v>
      </c>
      <c r="E105" s="211" t="s">
        <v>2174</v>
      </c>
      <c r="F105" s="212" t="s">
        <v>2743</v>
      </c>
      <c r="G105" s="213" t="s">
        <v>367</v>
      </c>
      <c r="H105" s="214">
        <v>2</v>
      </c>
      <c r="I105" s="215"/>
      <c r="J105" s="216">
        <f aca="true" t="shared" si="0" ref="J105:J110">ROUND(I105*H105,0)</f>
        <v>0</v>
      </c>
      <c r="K105" s="212" t="s">
        <v>3</v>
      </c>
      <c r="L105" s="217"/>
      <c r="M105" s="218" t="s">
        <v>3</v>
      </c>
      <c r="N105" s="219" t="s">
        <v>43</v>
      </c>
      <c r="O105" s="35"/>
      <c r="P105" s="174">
        <f aca="true" t="shared" si="1" ref="P105:P110">O105*H105</f>
        <v>0</v>
      </c>
      <c r="Q105" s="174">
        <v>0.1176</v>
      </c>
      <c r="R105" s="174">
        <f aca="true" t="shared" si="2" ref="R105:R110">Q105*H105</f>
        <v>0.2352</v>
      </c>
      <c r="S105" s="174">
        <v>0</v>
      </c>
      <c r="T105" s="175">
        <f aca="true" t="shared" si="3" ref="T105:T110">S105*H105</f>
        <v>0</v>
      </c>
      <c r="AR105" s="17" t="s">
        <v>467</v>
      </c>
      <c r="AT105" s="17" t="s">
        <v>379</v>
      </c>
      <c r="AU105" s="17" t="s">
        <v>79</v>
      </c>
      <c r="AY105" s="17" t="s">
        <v>291</v>
      </c>
      <c r="BE105" s="176">
        <f aca="true" t="shared" si="4" ref="BE105:BE110">IF(N105="základní",J105,0)</f>
        <v>0</v>
      </c>
      <c r="BF105" s="176">
        <f aca="true" t="shared" si="5" ref="BF105:BF110">IF(N105="snížená",J105,0)</f>
        <v>0</v>
      </c>
      <c r="BG105" s="176">
        <f aca="true" t="shared" si="6" ref="BG105:BG110">IF(N105="zákl. přenesená",J105,0)</f>
        <v>0</v>
      </c>
      <c r="BH105" s="176">
        <f aca="true" t="shared" si="7" ref="BH105:BH110">IF(N105="sníž. přenesená",J105,0)</f>
        <v>0</v>
      </c>
      <c r="BI105" s="176">
        <f aca="true" t="shared" si="8" ref="BI105:BI110">IF(N105="nulová",J105,0)</f>
        <v>0</v>
      </c>
      <c r="BJ105" s="17" t="s">
        <v>9</v>
      </c>
      <c r="BK105" s="176">
        <f aca="true" t="shared" si="9" ref="BK105:BK110">ROUND(I105*H105,0)</f>
        <v>0</v>
      </c>
      <c r="BL105" s="17" t="s">
        <v>369</v>
      </c>
      <c r="BM105" s="17" t="s">
        <v>2175</v>
      </c>
    </row>
    <row r="106" spans="2:65" s="1" customFormat="1" ht="22.5" customHeight="1">
      <c r="B106" s="164"/>
      <c r="C106" s="165" t="s">
        <v>97</v>
      </c>
      <c r="D106" s="165" t="s">
        <v>293</v>
      </c>
      <c r="E106" s="166" t="s">
        <v>2176</v>
      </c>
      <c r="F106" s="167" t="s">
        <v>2177</v>
      </c>
      <c r="G106" s="168" t="s">
        <v>367</v>
      </c>
      <c r="H106" s="169">
        <v>2</v>
      </c>
      <c r="I106" s="170"/>
      <c r="J106" s="171">
        <f t="shared" si="0"/>
        <v>0</v>
      </c>
      <c r="K106" s="167" t="s">
        <v>297</v>
      </c>
      <c r="L106" s="34"/>
      <c r="M106" s="172" t="s">
        <v>3</v>
      </c>
      <c r="N106" s="173" t="s">
        <v>43</v>
      </c>
      <c r="O106" s="35"/>
      <c r="P106" s="174">
        <f t="shared" si="1"/>
        <v>0</v>
      </c>
      <c r="Q106" s="174">
        <v>0</v>
      </c>
      <c r="R106" s="174">
        <f t="shared" si="2"/>
        <v>0</v>
      </c>
      <c r="S106" s="174">
        <v>0</v>
      </c>
      <c r="T106" s="175">
        <f t="shared" si="3"/>
        <v>0</v>
      </c>
      <c r="AR106" s="17" t="s">
        <v>369</v>
      </c>
      <c r="AT106" s="17" t="s">
        <v>293</v>
      </c>
      <c r="AU106" s="17" t="s">
        <v>79</v>
      </c>
      <c r="AY106" s="17" t="s">
        <v>291</v>
      </c>
      <c r="BE106" s="176">
        <f t="shared" si="4"/>
        <v>0</v>
      </c>
      <c r="BF106" s="176">
        <f t="shared" si="5"/>
        <v>0</v>
      </c>
      <c r="BG106" s="176">
        <f t="shared" si="6"/>
        <v>0</v>
      </c>
      <c r="BH106" s="176">
        <f t="shared" si="7"/>
        <v>0</v>
      </c>
      <c r="BI106" s="176">
        <f t="shared" si="8"/>
        <v>0</v>
      </c>
      <c r="BJ106" s="17" t="s">
        <v>9</v>
      </c>
      <c r="BK106" s="176">
        <f t="shared" si="9"/>
        <v>0</v>
      </c>
      <c r="BL106" s="17" t="s">
        <v>369</v>
      </c>
      <c r="BM106" s="17" t="s">
        <v>2178</v>
      </c>
    </row>
    <row r="107" spans="2:65" s="1" customFormat="1" ht="22.5" customHeight="1">
      <c r="B107" s="164"/>
      <c r="C107" s="210" t="s">
        <v>325</v>
      </c>
      <c r="D107" s="210" t="s">
        <v>379</v>
      </c>
      <c r="E107" s="211" t="s">
        <v>2179</v>
      </c>
      <c r="F107" s="212" t="s">
        <v>2744</v>
      </c>
      <c r="G107" s="213" t="s">
        <v>367</v>
      </c>
      <c r="H107" s="214">
        <v>2</v>
      </c>
      <c r="I107" s="215"/>
      <c r="J107" s="216">
        <f t="shared" si="0"/>
        <v>0</v>
      </c>
      <c r="K107" s="212" t="s">
        <v>297</v>
      </c>
      <c r="L107" s="217"/>
      <c r="M107" s="218" t="s">
        <v>3</v>
      </c>
      <c r="N107" s="219" t="s">
        <v>43</v>
      </c>
      <c r="O107" s="35"/>
      <c r="P107" s="174">
        <f t="shared" si="1"/>
        <v>0</v>
      </c>
      <c r="Q107" s="174">
        <v>0.012</v>
      </c>
      <c r="R107" s="174">
        <f t="shared" si="2"/>
        <v>0.024</v>
      </c>
      <c r="S107" s="174">
        <v>0</v>
      </c>
      <c r="T107" s="175">
        <f t="shared" si="3"/>
        <v>0</v>
      </c>
      <c r="AR107" s="17" t="s">
        <v>467</v>
      </c>
      <c r="AT107" s="17" t="s">
        <v>379</v>
      </c>
      <c r="AU107" s="17" t="s">
        <v>79</v>
      </c>
      <c r="AY107" s="17" t="s">
        <v>291</v>
      </c>
      <c r="BE107" s="176">
        <f t="shared" si="4"/>
        <v>0</v>
      </c>
      <c r="BF107" s="176">
        <f t="shared" si="5"/>
        <v>0</v>
      </c>
      <c r="BG107" s="176">
        <f t="shared" si="6"/>
        <v>0</v>
      </c>
      <c r="BH107" s="176">
        <f t="shared" si="7"/>
        <v>0</v>
      </c>
      <c r="BI107" s="176">
        <f t="shared" si="8"/>
        <v>0</v>
      </c>
      <c r="BJ107" s="17" t="s">
        <v>9</v>
      </c>
      <c r="BK107" s="176">
        <f t="shared" si="9"/>
        <v>0</v>
      </c>
      <c r="BL107" s="17" t="s">
        <v>369</v>
      </c>
      <c r="BM107" s="17" t="s">
        <v>2180</v>
      </c>
    </row>
    <row r="108" spans="2:65" s="1" customFormat="1" ht="22.5" customHeight="1">
      <c r="B108" s="164"/>
      <c r="C108" s="165" t="s">
        <v>26</v>
      </c>
      <c r="D108" s="165" t="s">
        <v>293</v>
      </c>
      <c r="E108" s="166" t="s">
        <v>2181</v>
      </c>
      <c r="F108" s="167" t="s">
        <v>2182</v>
      </c>
      <c r="G108" s="168" t="s">
        <v>2183</v>
      </c>
      <c r="H108" s="169">
        <v>2</v>
      </c>
      <c r="I108" s="170"/>
      <c r="J108" s="171">
        <f t="shared" si="0"/>
        <v>0</v>
      </c>
      <c r="K108" s="167" t="s">
        <v>297</v>
      </c>
      <c r="L108" s="34"/>
      <c r="M108" s="172" t="s">
        <v>3</v>
      </c>
      <c r="N108" s="173" t="s">
        <v>43</v>
      </c>
      <c r="O108" s="35"/>
      <c r="P108" s="174">
        <f t="shared" si="1"/>
        <v>0</v>
      </c>
      <c r="Q108" s="174">
        <v>0</v>
      </c>
      <c r="R108" s="174">
        <f t="shared" si="2"/>
        <v>0</v>
      </c>
      <c r="S108" s="174">
        <v>0</v>
      </c>
      <c r="T108" s="175">
        <f t="shared" si="3"/>
        <v>0</v>
      </c>
      <c r="AR108" s="17" t="s">
        <v>369</v>
      </c>
      <c r="AT108" s="17" t="s">
        <v>293</v>
      </c>
      <c r="AU108" s="17" t="s">
        <v>79</v>
      </c>
      <c r="AY108" s="17" t="s">
        <v>291</v>
      </c>
      <c r="BE108" s="176">
        <f t="shared" si="4"/>
        <v>0</v>
      </c>
      <c r="BF108" s="176">
        <f t="shared" si="5"/>
        <v>0</v>
      </c>
      <c r="BG108" s="176">
        <f t="shared" si="6"/>
        <v>0</v>
      </c>
      <c r="BH108" s="176">
        <f t="shared" si="7"/>
        <v>0</v>
      </c>
      <c r="BI108" s="176">
        <f t="shared" si="8"/>
        <v>0</v>
      </c>
      <c r="BJ108" s="17" t="s">
        <v>9</v>
      </c>
      <c r="BK108" s="176">
        <f t="shared" si="9"/>
        <v>0</v>
      </c>
      <c r="BL108" s="17" t="s">
        <v>369</v>
      </c>
      <c r="BM108" s="17" t="s">
        <v>2184</v>
      </c>
    </row>
    <row r="109" spans="2:65" s="1" customFormat="1" ht="22.5" customHeight="1">
      <c r="B109" s="164"/>
      <c r="C109" s="210" t="s">
        <v>335</v>
      </c>
      <c r="D109" s="210" t="s">
        <v>379</v>
      </c>
      <c r="E109" s="211" t="s">
        <v>2185</v>
      </c>
      <c r="F109" s="212" t="s">
        <v>2186</v>
      </c>
      <c r="G109" s="213" t="s">
        <v>367</v>
      </c>
      <c r="H109" s="214">
        <v>2</v>
      </c>
      <c r="I109" s="215"/>
      <c r="J109" s="216">
        <f t="shared" si="0"/>
        <v>0</v>
      </c>
      <c r="K109" s="212" t="s">
        <v>297</v>
      </c>
      <c r="L109" s="217"/>
      <c r="M109" s="218" t="s">
        <v>3</v>
      </c>
      <c r="N109" s="219" t="s">
        <v>43</v>
      </c>
      <c r="O109" s="35"/>
      <c r="P109" s="174">
        <f t="shared" si="1"/>
        <v>0</v>
      </c>
      <c r="Q109" s="174">
        <v>0.0001</v>
      </c>
      <c r="R109" s="174">
        <f t="shared" si="2"/>
        <v>0.0002</v>
      </c>
      <c r="S109" s="174">
        <v>0</v>
      </c>
      <c r="T109" s="175">
        <f t="shared" si="3"/>
        <v>0</v>
      </c>
      <c r="AR109" s="17" t="s">
        <v>467</v>
      </c>
      <c r="AT109" s="17" t="s">
        <v>379</v>
      </c>
      <c r="AU109" s="17" t="s">
        <v>79</v>
      </c>
      <c r="AY109" s="17" t="s">
        <v>291</v>
      </c>
      <c r="BE109" s="176">
        <f t="shared" si="4"/>
        <v>0</v>
      </c>
      <c r="BF109" s="176">
        <f t="shared" si="5"/>
        <v>0</v>
      </c>
      <c r="BG109" s="176">
        <f t="shared" si="6"/>
        <v>0</v>
      </c>
      <c r="BH109" s="176">
        <f t="shared" si="7"/>
        <v>0</v>
      </c>
      <c r="BI109" s="176">
        <f t="shared" si="8"/>
        <v>0</v>
      </c>
      <c r="BJ109" s="17" t="s">
        <v>9</v>
      </c>
      <c r="BK109" s="176">
        <f t="shared" si="9"/>
        <v>0</v>
      </c>
      <c r="BL109" s="17" t="s">
        <v>369</v>
      </c>
      <c r="BM109" s="17" t="s">
        <v>2187</v>
      </c>
    </row>
    <row r="110" spans="2:65" s="1" customFormat="1" ht="22.5" customHeight="1">
      <c r="B110" s="164"/>
      <c r="C110" s="165" t="s">
        <v>342</v>
      </c>
      <c r="D110" s="165" t="s">
        <v>293</v>
      </c>
      <c r="E110" s="166" t="s">
        <v>2188</v>
      </c>
      <c r="F110" s="167" t="s">
        <v>2189</v>
      </c>
      <c r="G110" s="168" t="s">
        <v>822</v>
      </c>
      <c r="H110" s="169">
        <v>0.259</v>
      </c>
      <c r="I110" s="170"/>
      <c r="J110" s="171">
        <f t="shared" si="0"/>
        <v>0</v>
      </c>
      <c r="K110" s="167" t="s">
        <v>297</v>
      </c>
      <c r="L110" s="34"/>
      <c r="M110" s="172" t="s">
        <v>3</v>
      </c>
      <c r="N110" s="228" t="s">
        <v>43</v>
      </c>
      <c r="O110" s="229"/>
      <c r="P110" s="230">
        <f t="shared" si="1"/>
        <v>0</v>
      </c>
      <c r="Q110" s="230">
        <v>0</v>
      </c>
      <c r="R110" s="230">
        <f t="shared" si="2"/>
        <v>0</v>
      </c>
      <c r="S110" s="230">
        <v>0</v>
      </c>
      <c r="T110" s="231">
        <f t="shared" si="3"/>
        <v>0</v>
      </c>
      <c r="AR110" s="17" t="s">
        <v>369</v>
      </c>
      <c r="AT110" s="17" t="s">
        <v>293</v>
      </c>
      <c r="AU110" s="17" t="s">
        <v>79</v>
      </c>
      <c r="AY110" s="17" t="s">
        <v>291</v>
      </c>
      <c r="BE110" s="176">
        <f t="shared" si="4"/>
        <v>0</v>
      </c>
      <c r="BF110" s="176">
        <f t="shared" si="5"/>
        <v>0</v>
      </c>
      <c r="BG110" s="176">
        <f t="shared" si="6"/>
        <v>0</v>
      </c>
      <c r="BH110" s="176">
        <f t="shared" si="7"/>
        <v>0</v>
      </c>
      <c r="BI110" s="176">
        <f t="shared" si="8"/>
        <v>0</v>
      </c>
      <c r="BJ110" s="17" t="s">
        <v>9</v>
      </c>
      <c r="BK110" s="176">
        <f t="shared" si="9"/>
        <v>0</v>
      </c>
      <c r="BL110" s="17" t="s">
        <v>369</v>
      </c>
      <c r="BM110" s="17" t="s">
        <v>2190</v>
      </c>
    </row>
    <row r="111" spans="2:12" s="1" customFormat="1" ht="6.95" customHeight="1">
      <c r="B111" s="49"/>
      <c r="C111" s="50"/>
      <c r="D111" s="50"/>
      <c r="E111" s="50"/>
      <c r="F111" s="50"/>
      <c r="G111" s="50"/>
      <c r="H111" s="50"/>
      <c r="I111" s="117"/>
      <c r="J111" s="50"/>
      <c r="K111" s="50"/>
      <c r="L111" s="34"/>
    </row>
  </sheetData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39"/>
      <c r="C1" s="239"/>
      <c r="D1" s="238" t="s">
        <v>1</v>
      </c>
      <c r="E1" s="239"/>
      <c r="F1" s="240" t="s">
        <v>2557</v>
      </c>
      <c r="G1" s="363" t="s">
        <v>2558</v>
      </c>
      <c r="H1" s="363"/>
      <c r="I1" s="245"/>
      <c r="J1" s="240" t="s">
        <v>2559</v>
      </c>
      <c r="K1" s="238" t="s">
        <v>100</v>
      </c>
      <c r="L1" s="240" t="s">
        <v>2560</v>
      </c>
      <c r="M1" s="240"/>
      <c r="N1" s="240"/>
      <c r="O1" s="240"/>
      <c r="P1" s="240"/>
      <c r="Q1" s="240"/>
      <c r="R1" s="240"/>
      <c r="S1" s="240"/>
      <c r="T1" s="240"/>
      <c r="U1" s="236"/>
      <c r="V1" s="23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56" ht="36.95" customHeight="1">
      <c r="L2" s="354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7" t="s">
        <v>84</v>
      </c>
      <c r="AZ2" s="92" t="s">
        <v>101</v>
      </c>
      <c r="BA2" s="92" t="s">
        <v>2191</v>
      </c>
      <c r="BB2" s="92" t="s">
        <v>3</v>
      </c>
      <c r="BC2" s="92" t="s">
        <v>2192</v>
      </c>
      <c r="BD2" s="92" t="s">
        <v>79</v>
      </c>
    </row>
    <row r="3" spans="2:56" ht="6.9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79</v>
      </c>
      <c r="AZ3" s="92" t="s">
        <v>136</v>
      </c>
      <c r="BA3" s="92" t="s">
        <v>2193</v>
      </c>
      <c r="BB3" s="92" t="s">
        <v>3</v>
      </c>
      <c r="BC3" s="92" t="s">
        <v>2194</v>
      </c>
      <c r="BD3" s="92" t="s">
        <v>79</v>
      </c>
    </row>
    <row r="4" spans="2:46" ht="36.95" customHeight="1">
      <c r="B4" s="21"/>
      <c r="C4" s="22"/>
      <c r="D4" s="23" t="s">
        <v>107</v>
      </c>
      <c r="E4" s="22"/>
      <c r="F4" s="22"/>
      <c r="G4" s="22"/>
      <c r="H4" s="22"/>
      <c r="I4" s="94"/>
      <c r="J4" s="22"/>
      <c r="K4" s="24"/>
      <c r="M4" s="25" t="s">
        <v>12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18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364" t="str">
        <f>'Rekapitulace stavby'!K6</f>
        <v>Rekonstrukce objektu celní správy v Náchodě</v>
      </c>
      <c r="F7" s="333"/>
      <c r="G7" s="333"/>
      <c r="H7" s="333"/>
      <c r="I7" s="94"/>
      <c r="J7" s="22"/>
      <c r="K7" s="24"/>
    </row>
    <row r="8" spans="2:11" s="1" customFormat="1" ht="15">
      <c r="B8" s="34"/>
      <c r="C8" s="35"/>
      <c r="D8" s="30" t="s">
        <v>119</v>
      </c>
      <c r="E8" s="35"/>
      <c r="F8" s="35"/>
      <c r="G8" s="35"/>
      <c r="H8" s="35"/>
      <c r="I8" s="95"/>
      <c r="J8" s="35"/>
      <c r="K8" s="38"/>
    </row>
    <row r="9" spans="2:11" s="1" customFormat="1" ht="36.95" customHeight="1">
      <c r="B9" s="34"/>
      <c r="C9" s="35"/>
      <c r="D9" s="35"/>
      <c r="E9" s="365" t="s">
        <v>2195</v>
      </c>
      <c r="F9" s="340"/>
      <c r="G9" s="340"/>
      <c r="H9" s="340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45" customHeight="1">
      <c r="B11" s="34"/>
      <c r="C11" s="35"/>
      <c r="D11" s="30" t="s">
        <v>20</v>
      </c>
      <c r="E11" s="35"/>
      <c r="F11" s="28" t="s">
        <v>3</v>
      </c>
      <c r="G11" s="35"/>
      <c r="H11" s="35"/>
      <c r="I11" s="96" t="s">
        <v>21</v>
      </c>
      <c r="J11" s="28" t="s">
        <v>3</v>
      </c>
      <c r="K11" s="38"/>
    </row>
    <row r="12" spans="2:11" s="1" customFormat="1" ht="14.45" customHeight="1">
      <c r="B12" s="34"/>
      <c r="C12" s="35"/>
      <c r="D12" s="30" t="s">
        <v>22</v>
      </c>
      <c r="E12" s="35"/>
      <c r="F12" s="28" t="s">
        <v>23</v>
      </c>
      <c r="G12" s="35"/>
      <c r="H12" s="35"/>
      <c r="I12" s="96" t="s">
        <v>24</v>
      </c>
      <c r="J12" s="97" t="str">
        <f>'Rekapitulace stavby'!AN8</f>
        <v>20.04.2016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45" customHeight="1">
      <c r="B14" s="34"/>
      <c r="C14" s="35"/>
      <c r="D14" s="30" t="s">
        <v>28</v>
      </c>
      <c r="E14" s="35"/>
      <c r="F14" s="35"/>
      <c r="G14" s="35"/>
      <c r="H14" s="35"/>
      <c r="I14" s="96" t="s">
        <v>29</v>
      </c>
      <c r="J14" s="28" t="s">
        <v>3</v>
      </c>
      <c r="K14" s="38"/>
    </row>
    <row r="15" spans="2:11" s="1" customFormat="1" ht="18" customHeight="1">
      <c r="B15" s="34"/>
      <c r="C15" s="35"/>
      <c r="D15" s="35"/>
      <c r="E15" s="28" t="s">
        <v>30</v>
      </c>
      <c r="F15" s="35"/>
      <c r="G15" s="35"/>
      <c r="H15" s="35"/>
      <c r="I15" s="96" t="s">
        <v>31</v>
      </c>
      <c r="J15" s="28" t="s">
        <v>3</v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45" customHeight="1">
      <c r="B17" s="34"/>
      <c r="C17" s="35"/>
      <c r="D17" s="30" t="s">
        <v>32</v>
      </c>
      <c r="E17" s="35"/>
      <c r="F17" s="35"/>
      <c r="G17" s="35"/>
      <c r="H17" s="35"/>
      <c r="I17" s="96" t="s">
        <v>29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96" t="s">
        <v>31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45" customHeight="1">
      <c r="B20" s="34"/>
      <c r="C20" s="35"/>
      <c r="D20" s="30" t="s">
        <v>34</v>
      </c>
      <c r="E20" s="35"/>
      <c r="F20" s="35"/>
      <c r="G20" s="35"/>
      <c r="H20" s="35"/>
      <c r="I20" s="96" t="s">
        <v>29</v>
      </c>
      <c r="J20" s="28" t="s">
        <v>3</v>
      </c>
      <c r="K20" s="38"/>
    </row>
    <row r="21" spans="2:11" s="1" customFormat="1" ht="18" customHeight="1">
      <c r="B21" s="34"/>
      <c r="C21" s="35"/>
      <c r="D21" s="35"/>
      <c r="E21" s="28" t="s">
        <v>35</v>
      </c>
      <c r="F21" s="35"/>
      <c r="G21" s="35"/>
      <c r="H21" s="35"/>
      <c r="I21" s="96" t="s">
        <v>31</v>
      </c>
      <c r="J21" s="28" t="s">
        <v>3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45" customHeight="1">
      <c r="B23" s="34"/>
      <c r="C23" s="35"/>
      <c r="D23" s="30" t="s">
        <v>37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36" t="s">
        <v>3</v>
      </c>
      <c r="F24" s="366"/>
      <c r="G24" s="366"/>
      <c r="H24" s="366"/>
      <c r="I24" s="100"/>
      <c r="J24" s="99"/>
      <c r="K24" s="101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95" customHeight="1">
      <c r="B26" s="34"/>
      <c r="C26" s="35"/>
      <c r="D26" s="61"/>
      <c r="E26" s="61"/>
      <c r="F26" s="61"/>
      <c r="G26" s="61"/>
      <c r="H26" s="61"/>
      <c r="I26" s="103"/>
      <c r="J26" s="61"/>
      <c r="K26" s="104"/>
    </row>
    <row r="27" spans="2:11" s="1" customFormat="1" ht="25.35" customHeight="1">
      <c r="B27" s="34"/>
      <c r="C27" s="35"/>
      <c r="D27" s="105" t="s">
        <v>38</v>
      </c>
      <c r="E27" s="35"/>
      <c r="F27" s="35"/>
      <c r="G27" s="35"/>
      <c r="H27" s="35"/>
      <c r="I27" s="95"/>
      <c r="J27" s="106">
        <f>ROUND(J81,0)</f>
        <v>0</v>
      </c>
      <c r="K27" s="38"/>
    </row>
    <row r="28" spans="2:11" s="1" customFormat="1" ht="6.95" customHeight="1">
      <c r="B28" s="34"/>
      <c r="C28" s="35"/>
      <c r="D28" s="61"/>
      <c r="E28" s="61"/>
      <c r="F28" s="61"/>
      <c r="G28" s="61"/>
      <c r="H28" s="61"/>
      <c r="I28" s="103"/>
      <c r="J28" s="61"/>
      <c r="K28" s="104"/>
    </row>
    <row r="29" spans="2:11" s="1" customFormat="1" ht="14.45" customHeight="1">
      <c r="B29" s="34"/>
      <c r="C29" s="35"/>
      <c r="D29" s="35"/>
      <c r="E29" s="35"/>
      <c r="F29" s="39" t="s">
        <v>40</v>
      </c>
      <c r="G29" s="35"/>
      <c r="H29" s="35"/>
      <c r="I29" s="107" t="s">
        <v>39</v>
      </c>
      <c r="J29" s="39" t="s">
        <v>41</v>
      </c>
      <c r="K29" s="38"/>
    </row>
    <row r="30" spans="2:11" s="1" customFormat="1" ht="14.45" customHeight="1">
      <c r="B30" s="34"/>
      <c r="C30" s="35"/>
      <c r="D30" s="42" t="s">
        <v>42</v>
      </c>
      <c r="E30" s="42" t="s">
        <v>43</v>
      </c>
      <c r="F30" s="108">
        <f>ROUND(SUM(BE81:BE133),0)</f>
        <v>0</v>
      </c>
      <c r="G30" s="35"/>
      <c r="H30" s="35"/>
      <c r="I30" s="109">
        <v>0.21</v>
      </c>
      <c r="J30" s="108">
        <f>ROUND(ROUND((SUM(BE81:BE133)),0)*I30,0)</f>
        <v>0</v>
      </c>
      <c r="K30" s="38"/>
    </row>
    <row r="31" spans="2:11" s="1" customFormat="1" ht="14.45" customHeight="1">
      <c r="B31" s="34"/>
      <c r="C31" s="35"/>
      <c r="D31" s="35"/>
      <c r="E31" s="42" t="s">
        <v>44</v>
      </c>
      <c r="F31" s="108">
        <f>ROUND(SUM(BF81:BF133),0)</f>
        <v>0</v>
      </c>
      <c r="G31" s="35"/>
      <c r="H31" s="35"/>
      <c r="I31" s="109">
        <v>0.15</v>
      </c>
      <c r="J31" s="108">
        <f>ROUND(ROUND((SUM(BF81:BF133)),0)*I31,0)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45</v>
      </c>
      <c r="F32" s="108">
        <f>ROUND(SUM(BG81:BG133),0)</f>
        <v>0</v>
      </c>
      <c r="G32" s="35"/>
      <c r="H32" s="35"/>
      <c r="I32" s="109">
        <v>0.21</v>
      </c>
      <c r="J32" s="108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46</v>
      </c>
      <c r="F33" s="108">
        <f>ROUND(SUM(BH81:BH133),0)</f>
        <v>0</v>
      </c>
      <c r="G33" s="35"/>
      <c r="H33" s="35"/>
      <c r="I33" s="109">
        <v>0.15</v>
      </c>
      <c r="J33" s="108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47</v>
      </c>
      <c r="F34" s="108">
        <f>ROUND(SUM(BI81:BI133),0)</f>
        <v>0</v>
      </c>
      <c r="G34" s="35"/>
      <c r="H34" s="35"/>
      <c r="I34" s="109">
        <v>0</v>
      </c>
      <c r="J34" s="108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5.35" customHeight="1">
      <c r="B36" s="34"/>
      <c r="C36" s="110"/>
      <c r="D36" s="111" t="s">
        <v>48</v>
      </c>
      <c r="E36" s="64"/>
      <c r="F36" s="64"/>
      <c r="G36" s="112" t="s">
        <v>49</v>
      </c>
      <c r="H36" s="113" t="s">
        <v>50</v>
      </c>
      <c r="I36" s="114"/>
      <c r="J36" s="115">
        <f>SUM(J27:J34)</f>
        <v>0</v>
      </c>
      <c r="K36" s="116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17"/>
      <c r="J37" s="50"/>
      <c r="K37" s="51"/>
    </row>
    <row r="41" spans="2:11" s="1" customFormat="1" ht="6.95" customHeight="1">
      <c r="B41" s="52"/>
      <c r="C41" s="53"/>
      <c r="D41" s="53"/>
      <c r="E41" s="53"/>
      <c r="F41" s="53"/>
      <c r="G41" s="53"/>
      <c r="H41" s="53"/>
      <c r="I41" s="118"/>
      <c r="J41" s="53"/>
      <c r="K41" s="119"/>
    </row>
    <row r="42" spans="2:11" s="1" customFormat="1" ht="36.95" customHeight="1">
      <c r="B42" s="34"/>
      <c r="C42" s="23" t="s">
        <v>223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45" customHeight="1">
      <c r="B44" s="34"/>
      <c r="C44" s="30" t="s">
        <v>18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364" t="str">
        <f>E7</f>
        <v>Rekonstrukce objektu celní správy v Náchodě</v>
      </c>
      <c r="F45" s="340"/>
      <c r="G45" s="340"/>
      <c r="H45" s="340"/>
      <c r="I45" s="95"/>
      <c r="J45" s="35"/>
      <c r="K45" s="38"/>
    </row>
    <row r="46" spans="2:11" s="1" customFormat="1" ht="14.45" customHeight="1">
      <c r="B46" s="34"/>
      <c r="C46" s="30" t="s">
        <v>119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365" t="str">
        <f>E9</f>
        <v>3 - SO 03 Nová dvougaráž</v>
      </c>
      <c r="F47" s="340"/>
      <c r="G47" s="340"/>
      <c r="H47" s="340"/>
      <c r="I47" s="95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22</v>
      </c>
      <c r="D49" s="35"/>
      <c r="E49" s="35"/>
      <c r="F49" s="28" t="str">
        <f>F12</f>
        <v>Náchod, Kladská 272</v>
      </c>
      <c r="G49" s="35"/>
      <c r="H49" s="35"/>
      <c r="I49" s="96" t="s">
        <v>24</v>
      </c>
      <c r="J49" s="97" t="str">
        <f>IF(J12="","",J12)</f>
        <v>20.04.2016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28</v>
      </c>
      <c r="D51" s="35"/>
      <c r="E51" s="35"/>
      <c r="F51" s="28" t="str">
        <f>E15</f>
        <v>ČR - GŘC, Budějovická 1387/7, Praha 4</v>
      </c>
      <c r="G51" s="35"/>
      <c r="H51" s="35"/>
      <c r="I51" s="96" t="s">
        <v>34</v>
      </c>
      <c r="J51" s="28" t="str">
        <f>E21</f>
        <v>TENET spol. s r.o., Horská 64, Trutnov</v>
      </c>
      <c r="K51" s="38"/>
    </row>
    <row r="52" spans="2:11" s="1" customFormat="1" ht="14.45" customHeight="1">
      <c r="B52" s="34"/>
      <c r="C52" s="30" t="s">
        <v>32</v>
      </c>
      <c r="D52" s="35"/>
      <c r="E52" s="35"/>
      <c r="F52" s="28" t="str">
        <f>IF(E18="","",E18)</f>
        <v/>
      </c>
      <c r="G52" s="35"/>
      <c r="H52" s="35"/>
      <c r="I52" s="95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20" t="s">
        <v>239</v>
      </c>
      <c r="D54" s="110"/>
      <c r="E54" s="110"/>
      <c r="F54" s="110"/>
      <c r="G54" s="110"/>
      <c r="H54" s="110"/>
      <c r="I54" s="121"/>
      <c r="J54" s="122" t="s">
        <v>240</v>
      </c>
      <c r="K54" s="123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4" t="s">
        <v>241</v>
      </c>
      <c r="D56" s="35"/>
      <c r="E56" s="35"/>
      <c r="F56" s="35"/>
      <c r="G56" s="35"/>
      <c r="H56" s="35"/>
      <c r="I56" s="95"/>
      <c r="J56" s="106">
        <f>J81</f>
        <v>0</v>
      </c>
      <c r="K56" s="38"/>
      <c r="AU56" s="17" t="s">
        <v>242</v>
      </c>
    </row>
    <row r="57" spans="2:11" s="7" customFormat="1" ht="24.95" customHeight="1">
      <c r="B57" s="125"/>
      <c r="C57" s="126"/>
      <c r="D57" s="127" t="s">
        <v>243</v>
      </c>
      <c r="E57" s="128"/>
      <c r="F57" s="128"/>
      <c r="G57" s="128"/>
      <c r="H57" s="128"/>
      <c r="I57" s="129"/>
      <c r="J57" s="130">
        <f>J82</f>
        <v>0</v>
      </c>
      <c r="K57" s="131"/>
    </row>
    <row r="58" spans="2:11" s="8" customFormat="1" ht="19.9" customHeight="1">
      <c r="B58" s="132"/>
      <c r="C58" s="133"/>
      <c r="D58" s="134" t="s">
        <v>244</v>
      </c>
      <c r="E58" s="135"/>
      <c r="F58" s="135"/>
      <c r="G58" s="135"/>
      <c r="H58" s="135"/>
      <c r="I58" s="136"/>
      <c r="J58" s="137">
        <f>J83</f>
        <v>0</v>
      </c>
      <c r="K58" s="138"/>
    </row>
    <row r="59" spans="2:11" s="8" customFormat="1" ht="19.9" customHeight="1">
      <c r="B59" s="132"/>
      <c r="C59" s="133"/>
      <c r="D59" s="134" t="s">
        <v>245</v>
      </c>
      <c r="E59" s="135"/>
      <c r="F59" s="135"/>
      <c r="G59" s="135"/>
      <c r="H59" s="135"/>
      <c r="I59" s="136"/>
      <c r="J59" s="137">
        <f>J105</f>
        <v>0</v>
      </c>
      <c r="K59" s="138"/>
    </row>
    <row r="60" spans="2:11" s="8" customFormat="1" ht="19.9" customHeight="1">
      <c r="B60" s="132"/>
      <c r="C60" s="133"/>
      <c r="D60" s="134" t="s">
        <v>246</v>
      </c>
      <c r="E60" s="135"/>
      <c r="F60" s="135"/>
      <c r="G60" s="135"/>
      <c r="H60" s="135"/>
      <c r="I60" s="136"/>
      <c r="J60" s="137">
        <f>J120</f>
        <v>0</v>
      </c>
      <c r="K60" s="138"/>
    </row>
    <row r="61" spans="2:11" s="8" customFormat="1" ht="19.9" customHeight="1">
      <c r="B61" s="132"/>
      <c r="C61" s="133"/>
      <c r="D61" s="134" t="s">
        <v>250</v>
      </c>
      <c r="E61" s="135"/>
      <c r="F61" s="135"/>
      <c r="G61" s="135"/>
      <c r="H61" s="135"/>
      <c r="I61" s="136"/>
      <c r="J61" s="137">
        <f>J132</f>
        <v>0</v>
      </c>
      <c r="K61" s="138"/>
    </row>
    <row r="62" spans="2:11" s="1" customFormat="1" ht="21.75" customHeight="1">
      <c r="B62" s="34"/>
      <c r="C62" s="35"/>
      <c r="D62" s="35"/>
      <c r="E62" s="35"/>
      <c r="F62" s="35"/>
      <c r="G62" s="35"/>
      <c r="H62" s="35"/>
      <c r="I62" s="95"/>
      <c r="J62" s="35"/>
      <c r="K62" s="38"/>
    </row>
    <row r="63" spans="2:11" s="1" customFormat="1" ht="6.95" customHeight="1">
      <c r="B63" s="49"/>
      <c r="C63" s="50"/>
      <c r="D63" s="50"/>
      <c r="E63" s="50"/>
      <c r="F63" s="50"/>
      <c r="G63" s="50"/>
      <c r="H63" s="50"/>
      <c r="I63" s="117"/>
      <c r="J63" s="50"/>
      <c r="K63" s="51"/>
    </row>
    <row r="67" spans="2:12" s="1" customFormat="1" ht="6.95" customHeight="1">
      <c r="B67" s="52"/>
      <c r="C67" s="53"/>
      <c r="D67" s="53"/>
      <c r="E67" s="53"/>
      <c r="F67" s="53"/>
      <c r="G67" s="53"/>
      <c r="H67" s="53"/>
      <c r="I67" s="118"/>
      <c r="J67" s="53"/>
      <c r="K67" s="53"/>
      <c r="L67" s="34"/>
    </row>
    <row r="68" spans="2:12" s="1" customFormat="1" ht="36.95" customHeight="1">
      <c r="B68" s="34"/>
      <c r="C68" s="54" t="s">
        <v>275</v>
      </c>
      <c r="L68" s="34"/>
    </row>
    <row r="69" spans="2:12" s="1" customFormat="1" ht="6.95" customHeight="1">
      <c r="B69" s="34"/>
      <c r="L69" s="34"/>
    </row>
    <row r="70" spans="2:12" s="1" customFormat="1" ht="14.45" customHeight="1">
      <c r="B70" s="34"/>
      <c r="C70" s="56" t="s">
        <v>18</v>
      </c>
      <c r="L70" s="34"/>
    </row>
    <row r="71" spans="2:12" s="1" customFormat="1" ht="22.5" customHeight="1">
      <c r="B71" s="34"/>
      <c r="E71" s="362" t="str">
        <f>E7</f>
        <v>Rekonstrukce objektu celní správy v Náchodě</v>
      </c>
      <c r="F71" s="330"/>
      <c r="G71" s="330"/>
      <c r="H71" s="330"/>
      <c r="L71" s="34"/>
    </row>
    <row r="72" spans="2:12" s="1" customFormat="1" ht="14.45" customHeight="1">
      <c r="B72" s="34"/>
      <c r="C72" s="56" t="s">
        <v>119</v>
      </c>
      <c r="L72" s="34"/>
    </row>
    <row r="73" spans="2:12" s="1" customFormat="1" ht="23.25" customHeight="1">
      <c r="B73" s="34"/>
      <c r="E73" s="355" t="str">
        <f>E9</f>
        <v>3 - SO 03 Nová dvougaráž</v>
      </c>
      <c r="F73" s="330"/>
      <c r="G73" s="330"/>
      <c r="H73" s="330"/>
      <c r="L73" s="34"/>
    </row>
    <row r="74" spans="2:12" s="1" customFormat="1" ht="6.95" customHeight="1">
      <c r="B74" s="34"/>
      <c r="L74" s="34"/>
    </row>
    <row r="75" spans="2:12" s="1" customFormat="1" ht="18" customHeight="1">
      <c r="B75" s="34"/>
      <c r="C75" s="56" t="s">
        <v>22</v>
      </c>
      <c r="F75" s="139" t="str">
        <f>F12</f>
        <v>Náchod, Kladská 272</v>
      </c>
      <c r="I75" s="140" t="s">
        <v>24</v>
      </c>
      <c r="J75" s="60" t="str">
        <f>IF(J12="","",J12)</f>
        <v>20.04.2016</v>
      </c>
      <c r="L75" s="34"/>
    </row>
    <row r="76" spans="2:12" s="1" customFormat="1" ht="6.95" customHeight="1">
      <c r="B76" s="34"/>
      <c r="L76" s="34"/>
    </row>
    <row r="77" spans="2:12" s="1" customFormat="1" ht="15">
      <c r="B77" s="34"/>
      <c r="C77" s="56" t="s">
        <v>28</v>
      </c>
      <c r="F77" s="139" t="str">
        <f>E15</f>
        <v>ČR - GŘC, Budějovická 1387/7, Praha 4</v>
      </c>
      <c r="I77" s="140" t="s">
        <v>34</v>
      </c>
      <c r="J77" s="139" t="str">
        <f>E21</f>
        <v>TENET spol. s r.o., Horská 64, Trutnov</v>
      </c>
      <c r="L77" s="34"/>
    </row>
    <row r="78" spans="2:12" s="1" customFormat="1" ht="14.45" customHeight="1">
      <c r="B78" s="34"/>
      <c r="C78" s="56" t="s">
        <v>32</v>
      </c>
      <c r="F78" s="139" t="str">
        <f>IF(E18="","",E18)</f>
        <v/>
      </c>
      <c r="L78" s="34"/>
    </row>
    <row r="79" spans="2:12" s="1" customFormat="1" ht="10.35" customHeight="1">
      <c r="B79" s="34"/>
      <c r="L79" s="34"/>
    </row>
    <row r="80" spans="2:20" s="9" customFormat="1" ht="29.25" customHeight="1">
      <c r="B80" s="141"/>
      <c r="C80" s="142" t="s">
        <v>276</v>
      </c>
      <c r="D80" s="143" t="s">
        <v>57</v>
      </c>
      <c r="E80" s="143" t="s">
        <v>53</v>
      </c>
      <c r="F80" s="143" t="s">
        <v>277</v>
      </c>
      <c r="G80" s="143" t="s">
        <v>278</v>
      </c>
      <c r="H80" s="143" t="s">
        <v>279</v>
      </c>
      <c r="I80" s="144" t="s">
        <v>280</v>
      </c>
      <c r="J80" s="143" t="s">
        <v>240</v>
      </c>
      <c r="K80" s="145" t="s">
        <v>281</v>
      </c>
      <c r="L80" s="141"/>
      <c r="M80" s="66" t="s">
        <v>282</v>
      </c>
      <c r="N80" s="67" t="s">
        <v>42</v>
      </c>
      <c r="O80" s="67" t="s">
        <v>283</v>
      </c>
      <c r="P80" s="67" t="s">
        <v>284</v>
      </c>
      <c r="Q80" s="67" t="s">
        <v>285</v>
      </c>
      <c r="R80" s="67" t="s">
        <v>286</v>
      </c>
      <c r="S80" s="67" t="s">
        <v>287</v>
      </c>
      <c r="T80" s="68" t="s">
        <v>288</v>
      </c>
    </row>
    <row r="81" spans="2:63" s="1" customFormat="1" ht="29.25" customHeight="1">
      <c r="B81" s="34"/>
      <c r="C81" s="70" t="s">
        <v>241</v>
      </c>
      <c r="J81" s="146">
        <f>BK81</f>
        <v>0</v>
      </c>
      <c r="L81" s="34"/>
      <c r="M81" s="69"/>
      <c r="N81" s="61"/>
      <c r="O81" s="61"/>
      <c r="P81" s="147">
        <f>P82</f>
        <v>0</v>
      </c>
      <c r="Q81" s="61"/>
      <c r="R81" s="147">
        <f>R82</f>
        <v>68.35963262447599</v>
      </c>
      <c r="S81" s="61"/>
      <c r="T81" s="148">
        <f>T82</f>
        <v>0</v>
      </c>
      <c r="AT81" s="17" t="s">
        <v>71</v>
      </c>
      <c r="AU81" s="17" t="s">
        <v>242</v>
      </c>
      <c r="BK81" s="149">
        <f>BK82</f>
        <v>0</v>
      </c>
    </row>
    <row r="82" spans="2:63" s="10" customFormat="1" ht="37.35" customHeight="1">
      <c r="B82" s="150"/>
      <c r="D82" s="151" t="s">
        <v>71</v>
      </c>
      <c r="E82" s="152" t="s">
        <v>289</v>
      </c>
      <c r="F82" s="152" t="s">
        <v>290</v>
      </c>
      <c r="I82" s="153"/>
      <c r="J82" s="154">
        <f>BK82</f>
        <v>0</v>
      </c>
      <c r="L82" s="150"/>
      <c r="M82" s="155"/>
      <c r="N82" s="156"/>
      <c r="O82" s="156"/>
      <c r="P82" s="157">
        <f>P83+P105+P120+P132</f>
        <v>0</v>
      </c>
      <c r="Q82" s="156"/>
      <c r="R82" s="157">
        <f>R83+R105+R120+R132</f>
        <v>68.35963262447599</v>
      </c>
      <c r="S82" s="156"/>
      <c r="T82" s="158">
        <f>T83+T105+T120+T132</f>
        <v>0</v>
      </c>
      <c r="AR82" s="151" t="s">
        <v>9</v>
      </c>
      <c r="AT82" s="159" t="s">
        <v>71</v>
      </c>
      <c r="AU82" s="159" t="s">
        <v>72</v>
      </c>
      <c r="AY82" s="151" t="s">
        <v>291</v>
      </c>
      <c r="BK82" s="160">
        <f>BK83+BK105+BK120+BK132</f>
        <v>0</v>
      </c>
    </row>
    <row r="83" spans="2:63" s="10" customFormat="1" ht="19.9" customHeight="1">
      <c r="B83" s="150"/>
      <c r="D83" s="161" t="s">
        <v>71</v>
      </c>
      <c r="E83" s="162" t="s">
        <v>9</v>
      </c>
      <c r="F83" s="162" t="s">
        <v>292</v>
      </c>
      <c r="I83" s="153"/>
      <c r="J83" s="163">
        <f>BK83</f>
        <v>0</v>
      </c>
      <c r="L83" s="150"/>
      <c r="M83" s="155"/>
      <c r="N83" s="156"/>
      <c r="O83" s="156"/>
      <c r="P83" s="157">
        <f>SUM(P84:P104)</f>
        <v>0</v>
      </c>
      <c r="Q83" s="156"/>
      <c r="R83" s="157">
        <f>SUM(R84:R104)</f>
        <v>0</v>
      </c>
      <c r="S83" s="156"/>
      <c r="T83" s="158">
        <f>SUM(T84:T104)</f>
        <v>0</v>
      </c>
      <c r="AR83" s="151" t="s">
        <v>9</v>
      </c>
      <c r="AT83" s="159" t="s">
        <v>71</v>
      </c>
      <c r="AU83" s="159" t="s">
        <v>9</v>
      </c>
      <c r="AY83" s="151" t="s">
        <v>291</v>
      </c>
      <c r="BK83" s="160">
        <f>SUM(BK84:BK104)</f>
        <v>0</v>
      </c>
    </row>
    <row r="84" spans="2:65" s="1" customFormat="1" ht="22.5" customHeight="1">
      <c r="B84" s="164"/>
      <c r="C84" s="165" t="s">
        <v>9</v>
      </c>
      <c r="D84" s="165" t="s">
        <v>293</v>
      </c>
      <c r="E84" s="166" t="s">
        <v>2196</v>
      </c>
      <c r="F84" s="167" t="s">
        <v>2197</v>
      </c>
      <c r="G84" s="168" t="s">
        <v>296</v>
      </c>
      <c r="H84" s="169">
        <v>8.308</v>
      </c>
      <c r="I84" s="170"/>
      <c r="J84" s="171">
        <f>ROUND(I84*H84,0)</f>
        <v>0</v>
      </c>
      <c r="K84" s="167" t="s">
        <v>297</v>
      </c>
      <c r="L84" s="34"/>
      <c r="M84" s="172" t="s">
        <v>3</v>
      </c>
      <c r="N84" s="173" t="s">
        <v>43</v>
      </c>
      <c r="O84" s="35"/>
      <c r="P84" s="174">
        <f>O84*H84</f>
        <v>0</v>
      </c>
      <c r="Q84" s="174">
        <v>0</v>
      </c>
      <c r="R84" s="174">
        <f>Q84*H84</f>
        <v>0</v>
      </c>
      <c r="S84" s="174">
        <v>0</v>
      </c>
      <c r="T84" s="175">
        <f>S84*H84</f>
        <v>0</v>
      </c>
      <c r="AR84" s="17" t="s">
        <v>85</v>
      </c>
      <c r="AT84" s="17" t="s">
        <v>293</v>
      </c>
      <c r="AU84" s="17" t="s">
        <v>79</v>
      </c>
      <c r="AY84" s="17" t="s">
        <v>291</v>
      </c>
      <c r="BE84" s="176">
        <f>IF(N84="základní",J84,0)</f>
        <v>0</v>
      </c>
      <c r="BF84" s="176">
        <f>IF(N84="snížená",J84,0)</f>
        <v>0</v>
      </c>
      <c r="BG84" s="176">
        <f>IF(N84="zákl. přenesená",J84,0)</f>
        <v>0</v>
      </c>
      <c r="BH84" s="176">
        <f>IF(N84="sníž. přenesená",J84,0)</f>
        <v>0</v>
      </c>
      <c r="BI84" s="176">
        <f>IF(N84="nulová",J84,0)</f>
        <v>0</v>
      </c>
      <c r="BJ84" s="17" t="s">
        <v>9</v>
      </c>
      <c r="BK84" s="176">
        <f>ROUND(I84*H84,0)</f>
        <v>0</v>
      </c>
      <c r="BL84" s="17" t="s">
        <v>85</v>
      </c>
      <c r="BM84" s="17" t="s">
        <v>2198</v>
      </c>
    </row>
    <row r="85" spans="2:51" s="11" customFormat="1" ht="13.5">
      <c r="B85" s="177"/>
      <c r="D85" s="178" t="s">
        <v>299</v>
      </c>
      <c r="E85" s="179" t="s">
        <v>3</v>
      </c>
      <c r="F85" s="180" t="s">
        <v>2199</v>
      </c>
      <c r="H85" s="181">
        <v>8.308</v>
      </c>
      <c r="I85" s="182"/>
      <c r="L85" s="177"/>
      <c r="M85" s="183"/>
      <c r="N85" s="184"/>
      <c r="O85" s="184"/>
      <c r="P85" s="184"/>
      <c r="Q85" s="184"/>
      <c r="R85" s="184"/>
      <c r="S85" s="184"/>
      <c r="T85" s="185"/>
      <c r="AT85" s="179" t="s">
        <v>299</v>
      </c>
      <c r="AU85" s="179" t="s">
        <v>79</v>
      </c>
      <c r="AV85" s="11" t="s">
        <v>79</v>
      </c>
      <c r="AW85" s="11" t="s">
        <v>36</v>
      </c>
      <c r="AX85" s="11" t="s">
        <v>72</v>
      </c>
      <c r="AY85" s="179" t="s">
        <v>291</v>
      </c>
    </row>
    <row r="86" spans="2:51" s="12" customFormat="1" ht="13.5">
      <c r="B86" s="186"/>
      <c r="D86" s="187" t="s">
        <v>299</v>
      </c>
      <c r="E86" s="188" t="s">
        <v>101</v>
      </c>
      <c r="F86" s="189" t="s">
        <v>301</v>
      </c>
      <c r="H86" s="190">
        <v>8.308</v>
      </c>
      <c r="I86" s="191"/>
      <c r="L86" s="186"/>
      <c r="M86" s="192"/>
      <c r="N86" s="193"/>
      <c r="O86" s="193"/>
      <c r="P86" s="193"/>
      <c r="Q86" s="193"/>
      <c r="R86" s="193"/>
      <c r="S86" s="193"/>
      <c r="T86" s="194"/>
      <c r="AT86" s="195" t="s">
        <v>299</v>
      </c>
      <c r="AU86" s="195" t="s">
        <v>79</v>
      </c>
      <c r="AV86" s="12" t="s">
        <v>82</v>
      </c>
      <c r="AW86" s="12" t="s">
        <v>36</v>
      </c>
      <c r="AX86" s="12" t="s">
        <v>9</v>
      </c>
      <c r="AY86" s="195" t="s">
        <v>291</v>
      </c>
    </row>
    <row r="87" spans="2:65" s="1" customFormat="1" ht="22.5" customHeight="1">
      <c r="B87" s="164"/>
      <c r="C87" s="165" t="s">
        <v>79</v>
      </c>
      <c r="D87" s="165" t="s">
        <v>293</v>
      </c>
      <c r="E87" s="166" t="s">
        <v>305</v>
      </c>
      <c r="F87" s="167" t="s">
        <v>306</v>
      </c>
      <c r="G87" s="168" t="s">
        <v>296</v>
      </c>
      <c r="H87" s="169">
        <v>11.085</v>
      </c>
      <c r="I87" s="170"/>
      <c r="J87" s="171">
        <f>ROUND(I87*H87,0)</f>
        <v>0</v>
      </c>
      <c r="K87" s="167" t="s">
        <v>297</v>
      </c>
      <c r="L87" s="34"/>
      <c r="M87" s="172" t="s">
        <v>3</v>
      </c>
      <c r="N87" s="173" t="s">
        <v>43</v>
      </c>
      <c r="O87" s="35"/>
      <c r="P87" s="174">
        <f>O87*H87</f>
        <v>0</v>
      </c>
      <c r="Q87" s="174">
        <v>0</v>
      </c>
      <c r="R87" s="174">
        <f>Q87*H87</f>
        <v>0</v>
      </c>
      <c r="S87" s="174">
        <v>0</v>
      </c>
      <c r="T87" s="175">
        <f>S87*H87</f>
        <v>0</v>
      </c>
      <c r="AR87" s="17" t="s">
        <v>85</v>
      </c>
      <c r="AT87" s="17" t="s">
        <v>293</v>
      </c>
      <c r="AU87" s="17" t="s">
        <v>79</v>
      </c>
      <c r="AY87" s="17" t="s">
        <v>291</v>
      </c>
      <c r="BE87" s="176">
        <f>IF(N87="základní",J87,0)</f>
        <v>0</v>
      </c>
      <c r="BF87" s="176">
        <f>IF(N87="snížená",J87,0)</f>
        <v>0</v>
      </c>
      <c r="BG87" s="176">
        <f>IF(N87="zákl. přenesená",J87,0)</f>
        <v>0</v>
      </c>
      <c r="BH87" s="176">
        <f>IF(N87="sníž. přenesená",J87,0)</f>
        <v>0</v>
      </c>
      <c r="BI87" s="176">
        <f>IF(N87="nulová",J87,0)</f>
        <v>0</v>
      </c>
      <c r="BJ87" s="17" t="s">
        <v>9</v>
      </c>
      <c r="BK87" s="176">
        <f>ROUND(I87*H87,0)</f>
        <v>0</v>
      </c>
      <c r="BL87" s="17" t="s">
        <v>85</v>
      </c>
      <c r="BM87" s="17" t="s">
        <v>2200</v>
      </c>
    </row>
    <row r="88" spans="2:51" s="11" customFormat="1" ht="13.5">
      <c r="B88" s="177"/>
      <c r="D88" s="178" t="s">
        <v>299</v>
      </c>
      <c r="E88" s="179" t="s">
        <v>3</v>
      </c>
      <c r="F88" s="180" t="s">
        <v>2201</v>
      </c>
      <c r="H88" s="181">
        <v>6.6</v>
      </c>
      <c r="I88" s="182"/>
      <c r="L88" s="177"/>
      <c r="M88" s="183"/>
      <c r="N88" s="184"/>
      <c r="O88" s="184"/>
      <c r="P88" s="184"/>
      <c r="Q88" s="184"/>
      <c r="R88" s="184"/>
      <c r="S88" s="184"/>
      <c r="T88" s="185"/>
      <c r="AT88" s="179" t="s">
        <v>299</v>
      </c>
      <c r="AU88" s="179" t="s">
        <v>79</v>
      </c>
      <c r="AV88" s="11" t="s">
        <v>79</v>
      </c>
      <c r="AW88" s="11" t="s">
        <v>36</v>
      </c>
      <c r="AX88" s="11" t="s">
        <v>72</v>
      </c>
      <c r="AY88" s="179" t="s">
        <v>291</v>
      </c>
    </row>
    <row r="89" spans="2:51" s="11" customFormat="1" ht="13.5">
      <c r="B89" s="177"/>
      <c r="D89" s="178" t="s">
        <v>299</v>
      </c>
      <c r="E89" s="179" t="s">
        <v>3</v>
      </c>
      <c r="F89" s="180" t="s">
        <v>2202</v>
      </c>
      <c r="H89" s="181">
        <v>4.485</v>
      </c>
      <c r="I89" s="182"/>
      <c r="L89" s="177"/>
      <c r="M89" s="183"/>
      <c r="N89" s="184"/>
      <c r="O89" s="184"/>
      <c r="P89" s="184"/>
      <c r="Q89" s="184"/>
      <c r="R89" s="184"/>
      <c r="S89" s="184"/>
      <c r="T89" s="185"/>
      <c r="AT89" s="179" t="s">
        <v>299</v>
      </c>
      <c r="AU89" s="179" t="s">
        <v>79</v>
      </c>
      <c r="AV89" s="11" t="s">
        <v>79</v>
      </c>
      <c r="AW89" s="11" t="s">
        <v>36</v>
      </c>
      <c r="AX89" s="11" t="s">
        <v>72</v>
      </c>
      <c r="AY89" s="179" t="s">
        <v>291</v>
      </c>
    </row>
    <row r="90" spans="2:51" s="12" customFormat="1" ht="13.5">
      <c r="B90" s="186"/>
      <c r="D90" s="187" t="s">
        <v>299</v>
      </c>
      <c r="E90" s="188" t="s">
        <v>136</v>
      </c>
      <c r="F90" s="189" t="s">
        <v>301</v>
      </c>
      <c r="H90" s="190">
        <v>11.085</v>
      </c>
      <c r="I90" s="191"/>
      <c r="L90" s="186"/>
      <c r="M90" s="192"/>
      <c r="N90" s="193"/>
      <c r="O90" s="193"/>
      <c r="P90" s="193"/>
      <c r="Q90" s="193"/>
      <c r="R90" s="193"/>
      <c r="S90" s="193"/>
      <c r="T90" s="194"/>
      <c r="AT90" s="195" t="s">
        <v>299</v>
      </c>
      <c r="AU90" s="195" t="s">
        <v>79</v>
      </c>
      <c r="AV90" s="12" t="s">
        <v>82</v>
      </c>
      <c r="AW90" s="12" t="s">
        <v>36</v>
      </c>
      <c r="AX90" s="12" t="s">
        <v>9</v>
      </c>
      <c r="AY90" s="195" t="s">
        <v>291</v>
      </c>
    </row>
    <row r="91" spans="2:65" s="1" customFormat="1" ht="22.5" customHeight="1">
      <c r="B91" s="164"/>
      <c r="C91" s="165" t="s">
        <v>82</v>
      </c>
      <c r="D91" s="165" t="s">
        <v>293</v>
      </c>
      <c r="E91" s="166" t="s">
        <v>310</v>
      </c>
      <c r="F91" s="167" t="s">
        <v>311</v>
      </c>
      <c r="G91" s="168" t="s">
        <v>296</v>
      </c>
      <c r="H91" s="169">
        <v>11.085</v>
      </c>
      <c r="I91" s="170"/>
      <c r="J91" s="171">
        <f>ROUND(I91*H91,0)</f>
        <v>0</v>
      </c>
      <c r="K91" s="167" t="s">
        <v>297</v>
      </c>
      <c r="L91" s="34"/>
      <c r="M91" s="172" t="s">
        <v>3</v>
      </c>
      <c r="N91" s="173" t="s">
        <v>43</v>
      </c>
      <c r="O91" s="35"/>
      <c r="P91" s="174">
        <f>O91*H91</f>
        <v>0</v>
      </c>
      <c r="Q91" s="174">
        <v>0</v>
      </c>
      <c r="R91" s="174">
        <f>Q91*H91</f>
        <v>0</v>
      </c>
      <c r="S91" s="174">
        <v>0</v>
      </c>
      <c r="T91" s="175">
        <f>S91*H91</f>
        <v>0</v>
      </c>
      <c r="AR91" s="17" t="s">
        <v>85</v>
      </c>
      <c r="AT91" s="17" t="s">
        <v>293</v>
      </c>
      <c r="AU91" s="17" t="s">
        <v>79</v>
      </c>
      <c r="AY91" s="17" t="s">
        <v>291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7" t="s">
        <v>9</v>
      </c>
      <c r="BK91" s="176">
        <f>ROUND(I91*H91,0)</f>
        <v>0</v>
      </c>
      <c r="BL91" s="17" t="s">
        <v>85</v>
      </c>
      <c r="BM91" s="17" t="s">
        <v>2203</v>
      </c>
    </row>
    <row r="92" spans="2:51" s="11" customFormat="1" ht="13.5">
      <c r="B92" s="177"/>
      <c r="D92" s="187" t="s">
        <v>299</v>
      </c>
      <c r="E92" s="196" t="s">
        <v>3</v>
      </c>
      <c r="F92" s="197" t="s">
        <v>136</v>
      </c>
      <c r="H92" s="198">
        <v>11.085</v>
      </c>
      <c r="I92" s="182"/>
      <c r="L92" s="177"/>
      <c r="M92" s="183"/>
      <c r="N92" s="184"/>
      <c r="O92" s="184"/>
      <c r="P92" s="184"/>
      <c r="Q92" s="184"/>
      <c r="R92" s="184"/>
      <c r="S92" s="184"/>
      <c r="T92" s="185"/>
      <c r="AT92" s="179" t="s">
        <v>299</v>
      </c>
      <c r="AU92" s="179" t="s">
        <v>79</v>
      </c>
      <c r="AV92" s="11" t="s">
        <v>79</v>
      </c>
      <c r="AW92" s="11" t="s">
        <v>36</v>
      </c>
      <c r="AX92" s="11" t="s">
        <v>9</v>
      </c>
      <c r="AY92" s="179" t="s">
        <v>291</v>
      </c>
    </row>
    <row r="93" spans="2:65" s="1" customFormat="1" ht="22.5" customHeight="1">
      <c r="B93" s="164"/>
      <c r="C93" s="165" t="s">
        <v>85</v>
      </c>
      <c r="D93" s="165" t="s">
        <v>293</v>
      </c>
      <c r="E93" s="166" t="s">
        <v>316</v>
      </c>
      <c r="F93" s="167" t="s">
        <v>317</v>
      </c>
      <c r="G93" s="168" t="s">
        <v>296</v>
      </c>
      <c r="H93" s="169">
        <v>19.393</v>
      </c>
      <c r="I93" s="170"/>
      <c r="J93" s="171">
        <f>ROUND(I93*H93,0)</f>
        <v>0</v>
      </c>
      <c r="K93" s="167" t="s">
        <v>297</v>
      </c>
      <c r="L93" s="34"/>
      <c r="M93" s="172" t="s">
        <v>3</v>
      </c>
      <c r="N93" s="173" t="s">
        <v>43</v>
      </c>
      <c r="O93" s="35"/>
      <c r="P93" s="174">
        <f>O93*H93</f>
        <v>0</v>
      </c>
      <c r="Q93" s="174">
        <v>0</v>
      </c>
      <c r="R93" s="174">
        <f>Q93*H93</f>
        <v>0</v>
      </c>
      <c r="S93" s="174">
        <v>0</v>
      </c>
      <c r="T93" s="175">
        <f>S93*H93</f>
        <v>0</v>
      </c>
      <c r="AR93" s="17" t="s">
        <v>85</v>
      </c>
      <c r="AT93" s="17" t="s">
        <v>293</v>
      </c>
      <c r="AU93" s="17" t="s">
        <v>79</v>
      </c>
      <c r="AY93" s="17" t="s">
        <v>291</v>
      </c>
      <c r="BE93" s="176">
        <f>IF(N93="základní",J93,0)</f>
        <v>0</v>
      </c>
      <c r="BF93" s="176">
        <f>IF(N93="snížená",J93,0)</f>
        <v>0</v>
      </c>
      <c r="BG93" s="176">
        <f>IF(N93="zákl. přenesená",J93,0)</f>
        <v>0</v>
      </c>
      <c r="BH93" s="176">
        <f>IF(N93="sníž. přenesená",J93,0)</f>
        <v>0</v>
      </c>
      <c r="BI93" s="176">
        <f>IF(N93="nulová",J93,0)</f>
        <v>0</v>
      </c>
      <c r="BJ93" s="17" t="s">
        <v>9</v>
      </c>
      <c r="BK93" s="176">
        <f>ROUND(I93*H93,0)</f>
        <v>0</v>
      </c>
      <c r="BL93" s="17" t="s">
        <v>85</v>
      </c>
      <c r="BM93" s="17" t="s">
        <v>2204</v>
      </c>
    </row>
    <row r="94" spans="2:51" s="11" customFormat="1" ht="13.5">
      <c r="B94" s="177"/>
      <c r="D94" s="178" t="s">
        <v>299</v>
      </c>
      <c r="E94" s="179" t="s">
        <v>3</v>
      </c>
      <c r="F94" s="180" t="s">
        <v>101</v>
      </c>
      <c r="H94" s="181">
        <v>8.308</v>
      </c>
      <c r="I94" s="182"/>
      <c r="L94" s="177"/>
      <c r="M94" s="183"/>
      <c r="N94" s="184"/>
      <c r="O94" s="184"/>
      <c r="P94" s="184"/>
      <c r="Q94" s="184"/>
      <c r="R94" s="184"/>
      <c r="S94" s="184"/>
      <c r="T94" s="185"/>
      <c r="AT94" s="179" t="s">
        <v>299</v>
      </c>
      <c r="AU94" s="179" t="s">
        <v>79</v>
      </c>
      <c r="AV94" s="11" t="s">
        <v>79</v>
      </c>
      <c r="AW94" s="11" t="s">
        <v>36</v>
      </c>
      <c r="AX94" s="11" t="s">
        <v>72</v>
      </c>
      <c r="AY94" s="179" t="s">
        <v>291</v>
      </c>
    </row>
    <row r="95" spans="2:51" s="11" customFormat="1" ht="13.5">
      <c r="B95" s="177"/>
      <c r="D95" s="178" t="s">
        <v>299</v>
      </c>
      <c r="E95" s="179" t="s">
        <v>3</v>
      </c>
      <c r="F95" s="180" t="s">
        <v>136</v>
      </c>
      <c r="H95" s="181">
        <v>11.085</v>
      </c>
      <c r="I95" s="182"/>
      <c r="L95" s="177"/>
      <c r="M95" s="183"/>
      <c r="N95" s="184"/>
      <c r="O95" s="184"/>
      <c r="P95" s="184"/>
      <c r="Q95" s="184"/>
      <c r="R95" s="184"/>
      <c r="S95" s="184"/>
      <c r="T95" s="185"/>
      <c r="AT95" s="179" t="s">
        <v>299</v>
      </c>
      <c r="AU95" s="179" t="s">
        <v>79</v>
      </c>
      <c r="AV95" s="11" t="s">
        <v>79</v>
      </c>
      <c r="AW95" s="11" t="s">
        <v>36</v>
      </c>
      <c r="AX95" s="11" t="s">
        <v>72</v>
      </c>
      <c r="AY95" s="179" t="s">
        <v>291</v>
      </c>
    </row>
    <row r="96" spans="2:51" s="12" customFormat="1" ht="13.5">
      <c r="B96" s="186"/>
      <c r="D96" s="187" t="s">
        <v>299</v>
      </c>
      <c r="E96" s="188" t="s">
        <v>3</v>
      </c>
      <c r="F96" s="189" t="s">
        <v>301</v>
      </c>
      <c r="H96" s="190">
        <v>19.393</v>
      </c>
      <c r="I96" s="191"/>
      <c r="L96" s="186"/>
      <c r="M96" s="192"/>
      <c r="N96" s="193"/>
      <c r="O96" s="193"/>
      <c r="P96" s="193"/>
      <c r="Q96" s="193"/>
      <c r="R96" s="193"/>
      <c r="S96" s="193"/>
      <c r="T96" s="194"/>
      <c r="AT96" s="195" t="s">
        <v>299</v>
      </c>
      <c r="AU96" s="195" t="s">
        <v>79</v>
      </c>
      <c r="AV96" s="12" t="s">
        <v>82</v>
      </c>
      <c r="AW96" s="12" t="s">
        <v>36</v>
      </c>
      <c r="AX96" s="12" t="s">
        <v>9</v>
      </c>
      <c r="AY96" s="195" t="s">
        <v>291</v>
      </c>
    </row>
    <row r="97" spans="2:65" s="1" customFormat="1" ht="22.5" customHeight="1">
      <c r="B97" s="164"/>
      <c r="C97" s="165" t="s">
        <v>88</v>
      </c>
      <c r="D97" s="165" t="s">
        <v>293</v>
      </c>
      <c r="E97" s="166" t="s">
        <v>319</v>
      </c>
      <c r="F97" s="167" t="s">
        <v>320</v>
      </c>
      <c r="G97" s="168" t="s">
        <v>296</v>
      </c>
      <c r="H97" s="169">
        <v>19.393</v>
      </c>
      <c r="I97" s="170"/>
      <c r="J97" s="171">
        <f>ROUND(I97*H97,0)</f>
        <v>0</v>
      </c>
      <c r="K97" s="167" t="s">
        <v>297</v>
      </c>
      <c r="L97" s="34"/>
      <c r="M97" s="172" t="s">
        <v>3</v>
      </c>
      <c r="N97" s="173" t="s">
        <v>43</v>
      </c>
      <c r="O97" s="35"/>
      <c r="P97" s="174">
        <f>O97*H97</f>
        <v>0</v>
      </c>
      <c r="Q97" s="174">
        <v>0</v>
      </c>
      <c r="R97" s="174">
        <f>Q97*H97</f>
        <v>0</v>
      </c>
      <c r="S97" s="174">
        <v>0</v>
      </c>
      <c r="T97" s="175">
        <f>S97*H97</f>
        <v>0</v>
      </c>
      <c r="AR97" s="17" t="s">
        <v>85</v>
      </c>
      <c r="AT97" s="17" t="s">
        <v>293</v>
      </c>
      <c r="AU97" s="17" t="s">
        <v>79</v>
      </c>
      <c r="AY97" s="17" t="s">
        <v>291</v>
      </c>
      <c r="BE97" s="176">
        <f>IF(N97="základní",J97,0)</f>
        <v>0</v>
      </c>
      <c r="BF97" s="176">
        <f>IF(N97="snížená",J97,0)</f>
        <v>0</v>
      </c>
      <c r="BG97" s="176">
        <f>IF(N97="zákl. přenesená",J97,0)</f>
        <v>0</v>
      </c>
      <c r="BH97" s="176">
        <f>IF(N97="sníž. přenesená",J97,0)</f>
        <v>0</v>
      </c>
      <c r="BI97" s="176">
        <f>IF(N97="nulová",J97,0)</f>
        <v>0</v>
      </c>
      <c r="BJ97" s="17" t="s">
        <v>9</v>
      </c>
      <c r="BK97" s="176">
        <f>ROUND(I97*H97,0)</f>
        <v>0</v>
      </c>
      <c r="BL97" s="17" t="s">
        <v>85</v>
      </c>
      <c r="BM97" s="17" t="s">
        <v>2205</v>
      </c>
    </row>
    <row r="98" spans="2:51" s="11" customFormat="1" ht="13.5">
      <c r="B98" s="177"/>
      <c r="D98" s="178" t="s">
        <v>299</v>
      </c>
      <c r="E98" s="179" t="s">
        <v>3</v>
      </c>
      <c r="F98" s="180" t="s">
        <v>101</v>
      </c>
      <c r="H98" s="181">
        <v>8.308</v>
      </c>
      <c r="I98" s="182"/>
      <c r="L98" s="177"/>
      <c r="M98" s="183"/>
      <c r="N98" s="184"/>
      <c r="O98" s="184"/>
      <c r="P98" s="184"/>
      <c r="Q98" s="184"/>
      <c r="R98" s="184"/>
      <c r="S98" s="184"/>
      <c r="T98" s="185"/>
      <c r="AT98" s="179" t="s">
        <v>299</v>
      </c>
      <c r="AU98" s="179" t="s">
        <v>79</v>
      </c>
      <c r="AV98" s="11" t="s">
        <v>79</v>
      </c>
      <c r="AW98" s="11" t="s">
        <v>36</v>
      </c>
      <c r="AX98" s="11" t="s">
        <v>72</v>
      </c>
      <c r="AY98" s="179" t="s">
        <v>291</v>
      </c>
    </row>
    <row r="99" spans="2:51" s="11" customFormat="1" ht="13.5">
      <c r="B99" s="177"/>
      <c r="D99" s="178" t="s">
        <v>299</v>
      </c>
      <c r="E99" s="179" t="s">
        <v>3</v>
      </c>
      <c r="F99" s="180" t="s">
        <v>136</v>
      </c>
      <c r="H99" s="181">
        <v>11.085</v>
      </c>
      <c r="I99" s="182"/>
      <c r="L99" s="177"/>
      <c r="M99" s="183"/>
      <c r="N99" s="184"/>
      <c r="O99" s="184"/>
      <c r="P99" s="184"/>
      <c r="Q99" s="184"/>
      <c r="R99" s="184"/>
      <c r="S99" s="184"/>
      <c r="T99" s="185"/>
      <c r="AT99" s="179" t="s">
        <v>299</v>
      </c>
      <c r="AU99" s="179" t="s">
        <v>79</v>
      </c>
      <c r="AV99" s="11" t="s">
        <v>79</v>
      </c>
      <c r="AW99" s="11" t="s">
        <v>36</v>
      </c>
      <c r="AX99" s="11" t="s">
        <v>72</v>
      </c>
      <c r="AY99" s="179" t="s">
        <v>291</v>
      </c>
    </row>
    <row r="100" spans="2:51" s="12" customFormat="1" ht="13.5">
      <c r="B100" s="186"/>
      <c r="D100" s="187" t="s">
        <v>299</v>
      </c>
      <c r="E100" s="188" t="s">
        <v>3</v>
      </c>
      <c r="F100" s="189" t="s">
        <v>301</v>
      </c>
      <c r="H100" s="190">
        <v>19.393</v>
      </c>
      <c r="I100" s="191"/>
      <c r="L100" s="186"/>
      <c r="M100" s="192"/>
      <c r="N100" s="193"/>
      <c r="O100" s="193"/>
      <c r="P100" s="193"/>
      <c r="Q100" s="193"/>
      <c r="R100" s="193"/>
      <c r="S100" s="193"/>
      <c r="T100" s="194"/>
      <c r="AT100" s="195" t="s">
        <v>299</v>
      </c>
      <c r="AU100" s="195" t="s">
        <v>79</v>
      </c>
      <c r="AV100" s="12" t="s">
        <v>82</v>
      </c>
      <c r="AW100" s="12" t="s">
        <v>36</v>
      </c>
      <c r="AX100" s="12" t="s">
        <v>9</v>
      </c>
      <c r="AY100" s="195" t="s">
        <v>291</v>
      </c>
    </row>
    <row r="101" spans="2:65" s="1" customFormat="1" ht="22.5" customHeight="1">
      <c r="B101" s="164"/>
      <c r="C101" s="165" t="s">
        <v>91</v>
      </c>
      <c r="D101" s="165" t="s">
        <v>293</v>
      </c>
      <c r="E101" s="166" t="s">
        <v>322</v>
      </c>
      <c r="F101" s="167" t="s">
        <v>323</v>
      </c>
      <c r="G101" s="168" t="s">
        <v>296</v>
      </c>
      <c r="H101" s="169">
        <v>19.393</v>
      </c>
      <c r="I101" s="170"/>
      <c r="J101" s="171">
        <f>ROUND(I101*H101,0)</f>
        <v>0</v>
      </c>
      <c r="K101" s="167" t="s">
        <v>3</v>
      </c>
      <c r="L101" s="34"/>
      <c r="M101" s="172" t="s">
        <v>3</v>
      </c>
      <c r="N101" s="173" t="s">
        <v>43</v>
      </c>
      <c r="O101" s="35"/>
      <c r="P101" s="174">
        <f>O101*H101</f>
        <v>0</v>
      </c>
      <c r="Q101" s="174">
        <v>0</v>
      </c>
      <c r="R101" s="174">
        <f>Q101*H101</f>
        <v>0</v>
      </c>
      <c r="S101" s="174">
        <v>0</v>
      </c>
      <c r="T101" s="175">
        <f>S101*H101</f>
        <v>0</v>
      </c>
      <c r="AR101" s="17" t="s">
        <v>85</v>
      </c>
      <c r="AT101" s="17" t="s">
        <v>293</v>
      </c>
      <c r="AU101" s="17" t="s">
        <v>79</v>
      </c>
      <c r="AY101" s="17" t="s">
        <v>291</v>
      </c>
      <c r="BE101" s="176">
        <f>IF(N101="základní",J101,0)</f>
        <v>0</v>
      </c>
      <c r="BF101" s="176">
        <f>IF(N101="snížená",J101,0)</f>
        <v>0</v>
      </c>
      <c r="BG101" s="176">
        <f>IF(N101="zákl. přenesená",J101,0)</f>
        <v>0</v>
      </c>
      <c r="BH101" s="176">
        <f>IF(N101="sníž. přenesená",J101,0)</f>
        <v>0</v>
      </c>
      <c r="BI101" s="176">
        <f>IF(N101="nulová",J101,0)</f>
        <v>0</v>
      </c>
      <c r="BJ101" s="17" t="s">
        <v>9</v>
      </c>
      <c r="BK101" s="176">
        <f>ROUND(I101*H101,0)</f>
        <v>0</v>
      </c>
      <c r="BL101" s="17" t="s">
        <v>85</v>
      </c>
      <c r="BM101" s="17" t="s">
        <v>2206</v>
      </c>
    </row>
    <row r="102" spans="2:51" s="11" customFormat="1" ht="13.5">
      <c r="B102" s="177"/>
      <c r="D102" s="178" t="s">
        <v>299</v>
      </c>
      <c r="E102" s="179" t="s">
        <v>3</v>
      </c>
      <c r="F102" s="180" t="s">
        <v>101</v>
      </c>
      <c r="H102" s="181">
        <v>8.308</v>
      </c>
      <c r="I102" s="182"/>
      <c r="L102" s="177"/>
      <c r="M102" s="183"/>
      <c r="N102" s="184"/>
      <c r="O102" s="184"/>
      <c r="P102" s="184"/>
      <c r="Q102" s="184"/>
      <c r="R102" s="184"/>
      <c r="S102" s="184"/>
      <c r="T102" s="185"/>
      <c r="AT102" s="179" t="s">
        <v>299</v>
      </c>
      <c r="AU102" s="179" t="s">
        <v>79</v>
      </c>
      <c r="AV102" s="11" t="s">
        <v>79</v>
      </c>
      <c r="AW102" s="11" t="s">
        <v>36</v>
      </c>
      <c r="AX102" s="11" t="s">
        <v>72</v>
      </c>
      <c r="AY102" s="179" t="s">
        <v>291</v>
      </c>
    </row>
    <row r="103" spans="2:51" s="11" customFormat="1" ht="13.5">
      <c r="B103" s="177"/>
      <c r="D103" s="178" t="s">
        <v>299</v>
      </c>
      <c r="E103" s="179" t="s">
        <v>3</v>
      </c>
      <c r="F103" s="180" t="s">
        <v>136</v>
      </c>
      <c r="H103" s="181">
        <v>11.085</v>
      </c>
      <c r="I103" s="182"/>
      <c r="L103" s="177"/>
      <c r="M103" s="183"/>
      <c r="N103" s="184"/>
      <c r="O103" s="184"/>
      <c r="P103" s="184"/>
      <c r="Q103" s="184"/>
      <c r="R103" s="184"/>
      <c r="S103" s="184"/>
      <c r="T103" s="185"/>
      <c r="AT103" s="179" t="s">
        <v>299</v>
      </c>
      <c r="AU103" s="179" t="s">
        <v>79</v>
      </c>
      <c r="AV103" s="11" t="s">
        <v>79</v>
      </c>
      <c r="AW103" s="11" t="s">
        <v>36</v>
      </c>
      <c r="AX103" s="11" t="s">
        <v>72</v>
      </c>
      <c r="AY103" s="179" t="s">
        <v>291</v>
      </c>
    </row>
    <row r="104" spans="2:51" s="12" customFormat="1" ht="13.5">
      <c r="B104" s="186"/>
      <c r="D104" s="178" t="s">
        <v>299</v>
      </c>
      <c r="E104" s="195" t="s">
        <v>3</v>
      </c>
      <c r="F104" s="199" t="s">
        <v>301</v>
      </c>
      <c r="H104" s="200">
        <v>19.393</v>
      </c>
      <c r="I104" s="191"/>
      <c r="L104" s="186"/>
      <c r="M104" s="192"/>
      <c r="N104" s="193"/>
      <c r="O104" s="193"/>
      <c r="P104" s="193"/>
      <c r="Q104" s="193"/>
      <c r="R104" s="193"/>
      <c r="S104" s="193"/>
      <c r="T104" s="194"/>
      <c r="AT104" s="195" t="s">
        <v>299</v>
      </c>
      <c r="AU104" s="195" t="s">
        <v>79</v>
      </c>
      <c r="AV104" s="12" t="s">
        <v>82</v>
      </c>
      <c r="AW104" s="12" t="s">
        <v>36</v>
      </c>
      <c r="AX104" s="12" t="s">
        <v>9</v>
      </c>
      <c r="AY104" s="195" t="s">
        <v>291</v>
      </c>
    </row>
    <row r="105" spans="2:63" s="10" customFormat="1" ht="29.85" customHeight="1">
      <c r="B105" s="150"/>
      <c r="D105" s="161" t="s">
        <v>71</v>
      </c>
      <c r="E105" s="162" t="s">
        <v>79</v>
      </c>
      <c r="F105" s="162" t="s">
        <v>329</v>
      </c>
      <c r="I105" s="153"/>
      <c r="J105" s="163">
        <f>BK105</f>
        <v>0</v>
      </c>
      <c r="L105" s="150"/>
      <c r="M105" s="155"/>
      <c r="N105" s="156"/>
      <c r="O105" s="156"/>
      <c r="P105" s="157">
        <f>SUM(P106:P119)</f>
        <v>0</v>
      </c>
      <c r="Q105" s="156"/>
      <c r="R105" s="157">
        <f>SUM(R106:R119)</f>
        <v>56.271958488475995</v>
      </c>
      <c r="S105" s="156"/>
      <c r="T105" s="158">
        <f>SUM(T106:T119)</f>
        <v>0</v>
      </c>
      <c r="AR105" s="151" t="s">
        <v>9</v>
      </c>
      <c r="AT105" s="159" t="s">
        <v>71</v>
      </c>
      <c r="AU105" s="159" t="s">
        <v>9</v>
      </c>
      <c r="AY105" s="151" t="s">
        <v>291</v>
      </c>
      <c r="BK105" s="160">
        <f>SUM(BK106:BK119)</f>
        <v>0</v>
      </c>
    </row>
    <row r="106" spans="2:65" s="1" customFormat="1" ht="22.5" customHeight="1">
      <c r="B106" s="164"/>
      <c r="C106" s="165" t="s">
        <v>94</v>
      </c>
      <c r="D106" s="165" t="s">
        <v>293</v>
      </c>
      <c r="E106" s="166" t="s">
        <v>2207</v>
      </c>
      <c r="F106" s="167" t="s">
        <v>2208</v>
      </c>
      <c r="G106" s="168" t="s">
        <v>296</v>
      </c>
      <c r="H106" s="169">
        <v>2.964</v>
      </c>
      <c r="I106" s="170"/>
      <c r="J106" s="171">
        <f>ROUND(I106*H106,0)</f>
        <v>0</v>
      </c>
      <c r="K106" s="167" t="s">
        <v>297</v>
      </c>
      <c r="L106" s="34"/>
      <c r="M106" s="172" t="s">
        <v>3</v>
      </c>
      <c r="N106" s="173" t="s">
        <v>43</v>
      </c>
      <c r="O106" s="35"/>
      <c r="P106" s="174">
        <f>O106*H106</f>
        <v>0</v>
      </c>
      <c r="Q106" s="174">
        <v>1.98</v>
      </c>
      <c r="R106" s="174">
        <f>Q106*H106</f>
        <v>5.86872</v>
      </c>
      <c r="S106" s="174">
        <v>0</v>
      </c>
      <c r="T106" s="175">
        <f>S106*H106</f>
        <v>0</v>
      </c>
      <c r="AR106" s="17" t="s">
        <v>85</v>
      </c>
      <c r="AT106" s="17" t="s">
        <v>293</v>
      </c>
      <c r="AU106" s="17" t="s">
        <v>79</v>
      </c>
      <c r="AY106" s="17" t="s">
        <v>291</v>
      </c>
      <c r="BE106" s="176">
        <f>IF(N106="základní",J106,0)</f>
        <v>0</v>
      </c>
      <c r="BF106" s="176">
        <f>IF(N106="snížená",J106,0)</f>
        <v>0</v>
      </c>
      <c r="BG106" s="176">
        <f>IF(N106="zákl. přenesená",J106,0)</f>
        <v>0</v>
      </c>
      <c r="BH106" s="176">
        <f>IF(N106="sníž. přenesená",J106,0)</f>
        <v>0</v>
      </c>
      <c r="BI106" s="176">
        <f>IF(N106="nulová",J106,0)</f>
        <v>0</v>
      </c>
      <c r="BJ106" s="17" t="s">
        <v>9</v>
      </c>
      <c r="BK106" s="176">
        <f>ROUND(I106*H106,0)</f>
        <v>0</v>
      </c>
      <c r="BL106" s="17" t="s">
        <v>85</v>
      </c>
      <c r="BM106" s="17" t="s">
        <v>2209</v>
      </c>
    </row>
    <row r="107" spans="2:51" s="11" customFormat="1" ht="13.5">
      <c r="B107" s="177"/>
      <c r="D107" s="187" t="s">
        <v>299</v>
      </c>
      <c r="E107" s="196" t="s">
        <v>3</v>
      </c>
      <c r="F107" s="197" t="s">
        <v>2210</v>
      </c>
      <c r="H107" s="198">
        <v>2.964</v>
      </c>
      <c r="I107" s="182"/>
      <c r="L107" s="177"/>
      <c r="M107" s="183"/>
      <c r="N107" s="184"/>
      <c r="O107" s="184"/>
      <c r="P107" s="184"/>
      <c r="Q107" s="184"/>
      <c r="R107" s="184"/>
      <c r="S107" s="184"/>
      <c r="T107" s="185"/>
      <c r="AT107" s="179" t="s">
        <v>299</v>
      </c>
      <c r="AU107" s="179" t="s">
        <v>79</v>
      </c>
      <c r="AV107" s="11" t="s">
        <v>79</v>
      </c>
      <c r="AW107" s="11" t="s">
        <v>36</v>
      </c>
      <c r="AX107" s="11" t="s">
        <v>9</v>
      </c>
      <c r="AY107" s="179" t="s">
        <v>291</v>
      </c>
    </row>
    <row r="108" spans="2:65" s="1" customFormat="1" ht="22.5" customHeight="1">
      <c r="B108" s="164"/>
      <c r="C108" s="165" t="s">
        <v>97</v>
      </c>
      <c r="D108" s="165" t="s">
        <v>293</v>
      </c>
      <c r="E108" s="166" t="s">
        <v>2211</v>
      </c>
      <c r="F108" s="167" t="s">
        <v>2212</v>
      </c>
      <c r="G108" s="168" t="s">
        <v>296</v>
      </c>
      <c r="H108" s="169">
        <v>8.884</v>
      </c>
      <c r="I108" s="170"/>
      <c r="J108" s="171">
        <f>ROUND(I108*H108,0)</f>
        <v>0</v>
      </c>
      <c r="K108" s="167" t="s">
        <v>297</v>
      </c>
      <c r="L108" s="34"/>
      <c r="M108" s="172" t="s">
        <v>3</v>
      </c>
      <c r="N108" s="173" t="s">
        <v>43</v>
      </c>
      <c r="O108" s="35"/>
      <c r="P108" s="174">
        <f>O108*H108</f>
        <v>0</v>
      </c>
      <c r="Q108" s="174">
        <v>2.453292204</v>
      </c>
      <c r="R108" s="174">
        <f>Q108*H108</f>
        <v>21.795047940335998</v>
      </c>
      <c r="S108" s="174">
        <v>0</v>
      </c>
      <c r="T108" s="175">
        <f>S108*H108</f>
        <v>0</v>
      </c>
      <c r="AR108" s="17" t="s">
        <v>85</v>
      </c>
      <c r="AT108" s="17" t="s">
        <v>293</v>
      </c>
      <c r="AU108" s="17" t="s">
        <v>79</v>
      </c>
      <c r="AY108" s="17" t="s">
        <v>291</v>
      </c>
      <c r="BE108" s="176">
        <f>IF(N108="základní",J108,0)</f>
        <v>0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7" t="s">
        <v>9</v>
      </c>
      <c r="BK108" s="176">
        <f>ROUND(I108*H108,0)</f>
        <v>0</v>
      </c>
      <c r="BL108" s="17" t="s">
        <v>85</v>
      </c>
      <c r="BM108" s="17" t="s">
        <v>2213</v>
      </c>
    </row>
    <row r="109" spans="2:51" s="11" customFormat="1" ht="13.5">
      <c r="B109" s="177"/>
      <c r="D109" s="178" t="s">
        <v>299</v>
      </c>
      <c r="E109" s="179" t="s">
        <v>3</v>
      </c>
      <c r="F109" s="180" t="s">
        <v>2214</v>
      </c>
      <c r="H109" s="181">
        <v>8.06</v>
      </c>
      <c r="I109" s="182"/>
      <c r="L109" s="177"/>
      <c r="M109" s="183"/>
      <c r="N109" s="184"/>
      <c r="O109" s="184"/>
      <c r="P109" s="184"/>
      <c r="Q109" s="184"/>
      <c r="R109" s="184"/>
      <c r="S109" s="184"/>
      <c r="T109" s="185"/>
      <c r="AT109" s="179" t="s">
        <v>299</v>
      </c>
      <c r="AU109" s="179" t="s">
        <v>79</v>
      </c>
      <c r="AV109" s="11" t="s">
        <v>79</v>
      </c>
      <c r="AW109" s="11" t="s">
        <v>36</v>
      </c>
      <c r="AX109" s="11" t="s">
        <v>72</v>
      </c>
      <c r="AY109" s="179" t="s">
        <v>291</v>
      </c>
    </row>
    <row r="110" spans="2:51" s="11" customFormat="1" ht="13.5">
      <c r="B110" s="177"/>
      <c r="D110" s="178" t="s">
        <v>299</v>
      </c>
      <c r="E110" s="179" t="s">
        <v>3</v>
      </c>
      <c r="F110" s="180" t="s">
        <v>2215</v>
      </c>
      <c r="H110" s="181">
        <v>0.752</v>
      </c>
      <c r="I110" s="182"/>
      <c r="L110" s="177"/>
      <c r="M110" s="183"/>
      <c r="N110" s="184"/>
      <c r="O110" s="184"/>
      <c r="P110" s="184"/>
      <c r="Q110" s="184"/>
      <c r="R110" s="184"/>
      <c r="S110" s="184"/>
      <c r="T110" s="185"/>
      <c r="AT110" s="179" t="s">
        <v>299</v>
      </c>
      <c r="AU110" s="179" t="s">
        <v>79</v>
      </c>
      <c r="AV110" s="11" t="s">
        <v>79</v>
      </c>
      <c r="AW110" s="11" t="s">
        <v>36</v>
      </c>
      <c r="AX110" s="11" t="s">
        <v>72</v>
      </c>
      <c r="AY110" s="179" t="s">
        <v>291</v>
      </c>
    </row>
    <row r="111" spans="2:51" s="11" customFormat="1" ht="13.5">
      <c r="B111" s="177"/>
      <c r="D111" s="178" t="s">
        <v>299</v>
      </c>
      <c r="E111" s="179" t="s">
        <v>3</v>
      </c>
      <c r="F111" s="180" t="s">
        <v>2216</v>
      </c>
      <c r="H111" s="181">
        <v>0.072</v>
      </c>
      <c r="I111" s="182"/>
      <c r="L111" s="177"/>
      <c r="M111" s="183"/>
      <c r="N111" s="184"/>
      <c r="O111" s="184"/>
      <c r="P111" s="184"/>
      <c r="Q111" s="184"/>
      <c r="R111" s="184"/>
      <c r="S111" s="184"/>
      <c r="T111" s="185"/>
      <c r="AT111" s="179" t="s">
        <v>299</v>
      </c>
      <c r="AU111" s="179" t="s">
        <v>79</v>
      </c>
      <c r="AV111" s="11" t="s">
        <v>79</v>
      </c>
      <c r="AW111" s="11" t="s">
        <v>36</v>
      </c>
      <c r="AX111" s="11" t="s">
        <v>72</v>
      </c>
      <c r="AY111" s="179" t="s">
        <v>291</v>
      </c>
    </row>
    <row r="112" spans="2:51" s="12" customFormat="1" ht="13.5">
      <c r="B112" s="186"/>
      <c r="D112" s="187" t="s">
        <v>299</v>
      </c>
      <c r="E112" s="188" t="s">
        <v>3</v>
      </c>
      <c r="F112" s="189" t="s">
        <v>301</v>
      </c>
      <c r="H112" s="190">
        <v>8.884</v>
      </c>
      <c r="I112" s="191"/>
      <c r="L112" s="186"/>
      <c r="M112" s="192"/>
      <c r="N112" s="193"/>
      <c r="O112" s="193"/>
      <c r="P112" s="193"/>
      <c r="Q112" s="193"/>
      <c r="R112" s="193"/>
      <c r="S112" s="193"/>
      <c r="T112" s="194"/>
      <c r="AT112" s="195" t="s">
        <v>299</v>
      </c>
      <c r="AU112" s="195" t="s">
        <v>79</v>
      </c>
      <c r="AV112" s="12" t="s">
        <v>82</v>
      </c>
      <c r="AW112" s="12" t="s">
        <v>36</v>
      </c>
      <c r="AX112" s="12" t="s">
        <v>9</v>
      </c>
      <c r="AY112" s="195" t="s">
        <v>291</v>
      </c>
    </row>
    <row r="113" spans="2:65" s="1" customFormat="1" ht="22.5" customHeight="1">
      <c r="B113" s="164"/>
      <c r="C113" s="165" t="s">
        <v>325</v>
      </c>
      <c r="D113" s="165" t="s">
        <v>293</v>
      </c>
      <c r="E113" s="166" t="s">
        <v>2217</v>
      </c>
      <c r="F113" s="167" t="s">
        <v>2218</v>
      </c>
      <c r="G113" s="168" t="s">
        <v>412</v>
      </c>
      <c r="H113" s="169">
        <v>6.76</v>
      </c>
      <c r="I113" s="170"/>
      <c r="J113" s="171">
        <f>ROUND(I113*H113,0)</f>
        <v>0</v>
      </c>
      <c r="K113" s="167" t="s">
        <v>297</v>
      </c>
      <c r="L113" s="34"/>
      <c r="M113" s="172" t="s">
        <v>3</v>
      </c>
      <c r="N113" s="173" t="s">
        <v>43</v>
      </c>
      <c r="O113" s="35"/>
      <c r="P113" s="174">
        <f>O113*H113</f>
        <v>0</v>
      </c>
      <c r="Q113" s="174">
        <v>0.0010259</v>
      </c>
      <c r="R113" s="174">
        <f>Q113*H113</f>
        <v>0.006935083999999999</v>
      </c>
      <c r="S113" s="174">
        <v>0</v>
      </c>
      <c r="T113" s="175">
        <f>S113*H113</f>
        <v>0</v>
      </c>
      <c r="AR113" s="17" t="s">
        <v>85</v>
      </c>
      <c r="AT113" s="17" t="s">
        <v>293</v>
      </c>
      <c r="AU113" s="17" t="s">
        <v>79</v>
      </c>
      <c r="AY113" s="17" t="s">
        <v>291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7" t="s">
        <v>9</v>
      </c>
      <c r="BK113" s="176">
        <f>ROUND(I113*H113,0)</f>
        <v>0</v>
      </c>
      <c r="BL113" s="17" t="s">
        <v>85</v>
      </c>
      <c r="BM113" s="17" t="s">
        <v>2219</v>
      </c>
    </row>
    <row r="114" spans="2:51" s="11" customFormat="1" ht="13.5">
      <c r="B114" s="177"/>
      <c r="D114" s="187" t="s">
        <v>299</v>
      </c>
      <c r="E114" s="196" t="s">
        <v>3</v>
      </c>
      <c r="F114" s="197" t="s">
        <v>2220</v>
      </c>
      <c r="H114" s="198">
        <v>6.76</v>
      </c>
      <c r="I114" s="182"/>
      <c r="L114" s="177"/>
      <c r="M114" s="183"/>
      <c r="N114" s="184"/>
      <c r="O114" s="184"/>
      <c r="P114" s="184"/>
      <c r="Q114" s="184"/>
      <c r="R114" s="184"/>
      <c r="S114" s="184"/>
      <c r="T114" s="185"/>
      <c r="AT114" s="179" t="s">
        <v>299</v>
      </c>
      <c r="AU114" s="179" t="s">
        <v>79</v>
      </c>
      <c r="AV114" s="11" t="s">
        <v>79</v>
      </c>
      <c r="AW114" s="11" t="s">
        <v>36</v>
      </c>
      <c r="AX114" s="11" t="s">
        <v>9</v>
      </c>
      <c r="AY114" s="179" t="s">
        <v>291</v>
      </c>
    </row>
    <row r="115" spans="2:65" s="1" customFormat="1" ht="22.5" customHeight="1">
      <c r="B115" s="164"/>
      <c r="C115" s="165" t="s">
        <v>26</v>
      </c>
      <c r="D115" s="165" t="s">
        <v>293</v>
      </c>
      <c r="E115" s="166" t="s">
        <v>2221</v>
      </c>
      <c r="F115" s="167" t="s">
        <v>2222</v>
      </c>
      <c r="G115" s="168" t="s">
        <v>412</v>
      </c>
      <c r="H115" s="169">
        <v>6.76</v>
      </c>
      <c r="I115" s="170"/>
      <c r="J115" s="171">
        <f>ROUND(I115*H115,0)</f>
        <v>0</v>
      </c>
      <c r="K115" s="167" t="s">
        <v>297</v>
      </c>
      <c r="L115" s="34"/>
      <c r="M115" s="172" t="s">
        <v>3</v>
      </c>
      <c r="N115" s="173" t="s">
        <v>43</v>
      </c>
      <c r="O115" s="35"/>
      <c r="P115" s="174">
        <f>O115*H115</f>
        <v>0</v>
      </c>
      <c r="Q115" s="174">
        <v>0</v>
      </c>
      <c r="R115" s="174">
        <f>Q115*H115</f>
        <v>0</v>
      </c>
      <c r="S115" s="174">
        <v>0</v>
      </c>
      <c r="T115" s="175">
        <f>S115*H115</f>
        <v>0</v>
      </c>
      <c r="AR115" s="17" t="s">
        <v>85</v>
      </c>
      <c r="AT115" s="17" t="s">
        <v>293</v>
      </c>
      <c r="AU115" s="17" t="s">
        <v>79</v>
      </c>
      <c r="AY115" s="17" t="s">
        <v>291</v>
      </c>
      <c r="BE115" s="176">
        <f>IF(N115="základní",J115,0)</f>
        <v>0</v>
      </c>
      <c r="BF115" s="176">
        <f>IF(N115="snížená",J115,0)</f>
        <v>0</v>
      </c>
      <c r="BG115" s="176">
        <f>IF(N115="zákl. přenesená",J115,0)</f>
        <v>0</v>
      </c>
      <c r="BH115" s="176">
        <f>IF(N115="sníž. přenesená",J115,0)</f>
        <v>0</v>
      </c>
      <c r="BI115" s="176">
        <f>IF(N115="nulová",J115,0)</f>
        <v>0</v>
      </c>
      <c r="BJ115" s="17" t="s">
        <v>9</v>
      </c>
      <c r="BK115" s="176">
        <f>ROUND(I115*H115,0)</f>
        <v>0</v>
      </c>
      <c r="BL115" s="17" t="s">
        <v>85</v>
      </c>
      <c r="BM115" s="17" t="s">
        <v>2223</v>
      </c>
    </row>
    <row r="116" spans="2:65" s="1" customFormat="1" ht="22.5" customHeight="1">
      <c r="B116" s="164"/>
      <c r="C116" s="165" t="s">
        <v>335</v>
      </c>
      <c r="D116" s="165" t="s">
        <v>293</v>
      </c>
      <c r="E116" s="166" t="s">
        <v>2224</v>
      </c>
      <c r="F116" s="167" t="s">
        <v>2225</v>
      </c>
      <c r="G116" s="168" t="s">
        <v>822</v>
      </c>
      <c r="H116" s="169">
        <v>0.045</v>
      </c>
      <c r="I116" s="170"/>
      <c r="J116" s="171">
        <f>ROUND(I116*H116,0)</f>
        <v>0</v>
      </c>
      <c r="K116" s="167" t="s">
        <v>297</v>
      </c>
      <c r="L116" s="34"/>
      <c r="M116" s="172" t="s">
        <v>3</v>
      </c>
      <c r="N116" s="173" t="s">
        <v>43</v>
      </c>
      <c r="O116" s="35"/>
      <c r="P116" s="174">
        <f>O116*H116</f>
        <v>0</v>
      </c>
      <c r="Q116" s="174">
        <v>1.0530555952</v>
      </c>
      <c r="R116" s="174">
        <f>Q116*H116</f>
        <v>0.047387501784</v>
      </c>
      <c r="S116" s="174">
        <v>0</v>
      </c>
      <c r="T116" s="175">
        <f>S116*H116</f>
        <v>0</v>
      </c>
      <c r="AR116" s="17" t="s">
        <v>85</v>
      </c>
      <c r="AT116" s="17" t="s">
        <v>293</v>
      </c>
      <c r="AU116" s="17" t="s">
        <v>79</v>
      </c>
      <c r="AY116" s="17" t="s">
        <v>291</v>
      </c>
      <c r="BE116" s="176">
        <f>IF(N116="základní",J116,0)</f>
        <v>0</v>
      </c>
      <c r="BF116" s="176">
        <f>IF(N116="snížená",J116,0)</f>
        <v>0</v>
      </c>
      <c r="BG116" s="176">
        <f>IF(N116="zákl. přenesená",J116,0)</f>
        <v>0</v>
      </c>
      <c r="BH116" s="176">
        <f>IF(N116="sníž. přenesená",J116,0)</f>
        <v>0</v>
      </c>
      <c r="BI116" s="176">
        <f>IF(N116="nulová",J116,0)</f>
        <v>0</v>
      </c>
      <c r="BJ116" s="17" t="s">
        <v>9</v>
      </c>
      <c r="BK116" s="176">
        <f>ROUND(I116*H116,0)</f>
        <v>0</v>
      </c>
      <c r="BL116" s="17" t="s">
        <v>85</v>
      </c>
      <c r="BM116" s="17" t="s">
        <v>2226</v>
      </c>
    </row>
    <row r="117" spans="2:51" s="11" customFormat="1" ht="13.5">
      <c r="B117" s="177"/>
      <c r="D117" s="187" t="s">
        <v>299</v>
      </c>
      <c r="E117" s="196" t="s">
        <v>3</v>
      </c>
      <c r="F117" s="197" t="s">
        <v>2227</v>
      </c>
      <c r="H117" s="198">
        <v>0.045</v>
      </c>
      <c r="I117" s="182"/>
      <c r="L117" s="177"/>
      <c r="M117" s="183"/>
      <c r="N117" s="184"/>
      <c r="O117" s="184"/>
      <c r="P117" s="184"/>
      <c r="Q117" s="184"/>
      <c r="R117" s="184"/>
      <c r="S117" s="184"/>
      <c r="T117" s="185"/>
      <c r="AT117" s="179" t="s">
        <v>299</v>
      </c>
      <c r="AU117" s="179" t="s">
        <v>79</v>
      </c>
      <c r="AV117" s="11" t="s">
        <v>79</v>
      </c>
      <c r="AW117" s="11" t="s">
        <v>36</v>
      </c>
      <c r="AX117" s="11" t="s">
        <v>9</v>
      </c>
      <c r="AY117" s="179" t="s">
        <v>291</v>
      </c>
    </row>
    <row r="118" spans="2:65" s="1" customFormat="1" ht="22.5" customHeight="1">
      <c r="B118" s="164"/>
      <c r="C118" s="165" t="s">
        <v>342</v>
      </c>
      <c r="D118" s="165" t="s">
        <v>293</v>
      </c>
      <c r="E118" s="166" t="s">
        <v>2228</v>
      </c>
      <c r="F118" s="167" t="s">
        <v>2229</v>
      </c>
      <c r="G118" s="168" t="s">
        <v>296</v>
      </c>
      <c r="H118" s="169">
        <v>11.639</v>
      </c>
      <c r="I118" s="170"/>
      <c r="J118" s="171">
        <f>ROUND(I118*H118,0)</f>
        <v>0</v>
      </c>
      <c r="K118" s="167" t="s">
        <v>297</v>
      </c>
      <c r="L118" s="34"/>
      <c r="M118" s="172" t="s">
        <v>3</v>
      </c>
      <c r="N118" s="173" t="s">
        <v>43</v>
      </c>
      <c r="O118" s="35"/>
      <c r="P118" s="174">
        <f>O118*H118</f>
        <v>0</v>
      </c>
      <c r="Q118" s="174">
        <v>2.453292204</v>
      </c>
      <c r="R118" s="174">
        <f>Q118*H118</f>
        <v>28.553867962355998</v>
      </c>
      <c r="S118" s="174">
        <v>0</v>
      </c>
      <c r="T118" s="175">
        <f>S118*H118</f>
        <v>0</v>
      </c>
      <c r="AR118" s="17" t="s">
        <v>85</v>
      </c>
      <c r="AT118" s="17" t="s">
        <v>293</v>
      </c>
      <c r="AU118" s="17" t="s">
        <v>79</v>
      </c>
      <c r="AY118" s="17" t="s">
        <v>291</v>
      </c>
      <c r="BE118" s="176">
        <f>IF(N118="základní",J118,0)</f>
        <v>0</v>
      </c>
      <c r="BF118" s="176">
        <f>IF(N118="snížená",J118,0)</f>
        <v>0</v>
      </c>
      <c r="BG118" s="176">
        <f>IF(N118="zákl. přenesená",J118,0)</f>
        <v>0</v>
      </c>
      <c r="BH118" s="176">
        <f>IF(N118="sníž. přenesená",J118,0)</f>
        <v>0</v>
      </c>
      <c r="BI118" s="176">
        <f>IF(N118="nulová",J118,0)</f>
        <v>0</v>
      </c>
      <c r="BJ118" s="17" t="s">
        <v>9</v>
      </c>
      <c r="BK118" s="176">
        <f>ROUND(I118*H118,0)</f>
        <v>0</v>
      </c>
      <c r="BL118" s="17" t="s">
        <v>85</v>
      </c>
      <c r="BM118" s="17" t="s">
        <v>2230</v>
      </c>
    </row>
    <row r="119" spans="2:51" s="11" customFormat="1" ht="13.5">
      <c r="B119" s="177"/>
      <c r="D119" s="178" t="s">
        <v>299</v>
      </c>
      <c r="E119" s="179" t="s">
        <v>3</v>
      </c>
      <c r="F119" s="180" t="s">
        <v>2231</v>
      </c>
      <c r="H119" s="181">
        <v>11.639</v>
      </c>
      <c r="I119" s="182"/>
      <c r="L119" s="177"/>
      <c r="M119" s="183"/>
      <c r="N119" s="184"/>
      <c r="O119" s="184"/>
      <c r="P119" s="184"/>
      <c r="Q119" s="184"/>
      <c r="R119" s="184"/>
      <c r="S119" s="184"/>
      <c r="T119" s="185"/>
      <c r="AT119" s="179" t="s">
        <v>299</v>
      </c>
      <c r="AU119" s="179" t="s">
        <v>79</v>
      </c>
      <c r="AV119" s="11" t="s">
        <v>79</v>
      </c>
      <c r="AW119" s="11" t="s">
        <v>36</v>
      </c>
      <c r="AX119" s="11" t="s">
        <v>9</v>
      </c>
      <c r="AY119" s="179" t="s">
        <v>291</v>
      </c>
    </row>
    <row r="120" spans="2:63" s="10" customFormat="1" ht="29.85" customHeight="1">
      <c r="B120" s="150"/>
      <c r="D120" s="161" t="s">
        <v>71</v>
      </c>
      <c r="E120" s="162" t="s">
        <v>82</v>
      </c>
      <c r="F120" s="162" t="s">
        <v>341</v>
      </c>
      <c r="I120" s="153"/>
      <c r="J120" s="163">
        <f>BK120</f>
        <v>0</v>
      </c>
      <c r="L120" s="150"/>
      <c r="M120" s="155"/>
      <c r="N120" s="156"/>
      <c r="O120" s="156"/>
      <c r="P120" s="157">
        <f>SUM(P121:P131)</f>
        <v>0</v>
      </c>
      <c r="Q120" s="156"/>
      <c r="R120" s="157">
        <f>SUM(R121:R131)</f>
        <v>12.087674136</v>
      </c>
      <c r="S120" s="156"/>
      <c r="T120" s="158">
        <f>SUM(T121:T131)</f>
        <v>0</v>
      </c>
      <c r="AR120" s="151" t="s">
        <v>9</v>
      </c>
      <c r="AT120" s="159" t="s">
        <v>71</v>
      </c>
      <c r="AU120" s="159" t="s">
        <v>9</v>
      </c>
      <c r="AY120" s="151" t="s">
        <v>291</v>
      </c>
      <c r="BK120" s="160">
        <f>SUM(BK121:BK131)</f>
        <v>0</v>
      </c>
    </row>
    <row r="121" spans="2:65" s="1" customFormat="1" ht="31.5" customHeight="1">
      <c r="B121" s="164"/>
      <c r="C121" s="165" t="s">
        <v>354</v>
      </c>
      <c r="D121" s="165" t="s">
        <v>293</v>
      </c>
      <c r="E121" s="166" t="s">
        <v>2232</v>
      </c>
      <c r="F121" s="167" t="s">
        <v>2233</v>
      </c>
      <c r="G121" s="168" t="s">
        <v>412</v>
      </c>
      <c r="H121" s="169">
        <v>35.36</v>
      </c>
      <c r="I121" s="170"/>
      <c r="J121" s="171">
        <f>ROUND(I121*H121,0)</f>
        <v>0</v>
      </c>
      <c r="K121" s="167" t="s">
        <v>297</v>
      </c>
      <c r="L121" s="34"/>
      <c r="M121" s="172" t="s">
        <v>3</v>
      </c>
      <c r="N121" s="173" t="s">
        <v>43</v>
      </c>
      <c r="O121" s="35"/>
      <c r="P121" s="174">
        <f>O121*H121</f>
        <v>0</v>
      </c>
      <c r="Q121" s="174">
        <v>0.22241375</v>
      </c>
      <c r="R121" s="174">
        <f>Q121*H121</f>
        <v>7.8645502</v>
      </c>
      <c r="S121" s="174">
        <v>0</v>
      </c>
      <c r="T121" s="175">
        <f>S121*H121</f>
        <v>0</v>
      </c>
      <c r="AR121" s="17" t="s">
        <v>85</v>
      </c>
      <c r="AT121" s="17" t="s">
        <v>293</v>
      </c>
      <c r="AU121" s="17" t="s">
        <v>79</v>
      </c>
      <c r="AY121" s="17" t="s">
        <v>291</v>
      </c>
      <c r="BE121" s="176">
        <f>IF(N121="základní",J121,0)</f>
        <v>0</v>
      </c>
      <c r="BF121" s="176">
        <f>IF(N121="snížená",J121,0)</f>
        <v>0</v>
      </c>
      <c r="BG121" s="176">
        <f>IF(N121="zákl. přenesená",J121,0)</f>
        <v>0</v>
      </c>
      <c r="BH121" s="176">
        <f>IF(N121="sníž. přenesená",J121,0)</f>
        <v>0</v>
      </c>
      <c r="BI121" s="176">
        <f>IF(N121="nulová",J121,0)</f>
        <v>0</v>
      </c>
      <c r="BJ121" s="17" t="s">
        <v>9</v>
      </c>
      <c r="BK121" s="176">
        <f>ROUND(I121*H121,0)</f>
        <v>0</v>
      </c>
      <c r="BL121" s="17" t="s">
        <v>85</v>
      </c>
      <c r="BM121" s="17" t="s">
        <v>2234</v>
      </c>
    </row>
    <row r="122" spans="2:51" s="11" customFormat="1" ht="13.5">
      <c r="B122" s="177"/>
      <c r="D122" s="187" t="s">
        <v>299</v>
      </c>
      <c r="E122" s="196" t="s">
        <v>3</v>
      </c>
      <c r="F122" s="197" t="s">
        <v>2235</v>
      </c>
      <c r="H122" s="198">
        <v>35.36</v>
      </c>
      <c r="I122" s="182"/>
      <c r="L122" s="177"/>
      <c r="M122" s="183"/>
      <c r="N122" s="184"/>
      <c r="O122" s="184"/>
      <c r="P122" s="184"/>
      <c r="Q122" s="184"/>
      <c r="R122" s="184"/>
      <c r="S122" s="184"/>
      <c r="T122" s="185"/>
      <c r="AT122" s="179" t="s">
        <v>299</v>
      </c>
      <c r="AU122" s="179" t="s">
        <v>79</v>
      </c>
      <c r="AV122" s="11" t="s">
        <v>79</v>
      </c>
      <c r="AW122" s="11" t="s">
        <v>36</v>
      </c>
      <c r="AX122" s="11" t="s">
        <v>9</v>
      </c>
      <c r="AY122" s="179" t="s">
        <v>291</v>
      </c>
    </row>
    <row r="123" spans="2:65" s="1" customFormat="1" ht="31.5" customHeight="1">
      <c r="B123" s="164"/>
      <c r="C123" s="165" t="s">
        <v>359</v>
      </c>
      <c r="D123" s="165" t="s">
        <v>293</v>
      </c>
      <c r="E123" s="166" t="s">
        <v>2236</v>
      </c>
      <c r="F123" s="167" t="s">
        <v>2237</v>
      </c>
      <c r="G123" s="168" t="s">
        <v>338</v>
      </c>
      <c r="H123" s="169">
        <v>20.8</v>
      </c>
      <c r="I123" s="170"/>
      <c r="J123" s="171">
        <f>ROUND(I123*H123,0)</f>
        <v>0</v>
      </c>
      <c r="K123" s="167" t="s">
        <v>297</v>
      </c>
      <c r="L123" s="34"/>
      <c r="M123" s="172" t="s">
        <v>3</v>
      </c>
      <c r="N123" s="173" t="s">
        <v>43</v>
      </c>
      <c r="O123" s="35"/>
      <c r="P123" s="174">
        <f>O123*H123</f>
        <v>0</v>
      </c>
      <c r="Q123" s="174">
        <v>0.08894192</v>
      </c>
      <c r="R123" s="174">
        <f>Q123*H123</f>
        <v>1.849991936</v>
      </c>
      <c r="S123" s="174">
        <v>0</v>
      </c>
      <c r="T123" s="175">
        <f>S123*H123</f>
        <v>0</v>
      </c>
      <c r="AR123" s="17" t="s">
        <v>85</v>
      </c>
      <c r="AT123" s="17" t="s">
        <v>293</v>
      </c>
      <c r="AU123" s="17" t="s">
        <v>79</v>
      </c>
      <c r="AY123" s="17" t="s">
        <v>291</v>
      </c>
      <c r="BE123" s="176">
        <f>IF(N123="základní",J123,0)</f>
        <v>0</v>
      </c>
      <c r="BF123" s="176">
        <f>IF(N123="snížená",J123,0)</f>
        <v>0</v>
      </c>
      <c r="BG123" s="176">
        <f>IF(N123="zákl. přenesená",J123,0)</f>
        <v>0</v>
      </c>
      <c r="BH123" s="176">
        <f>IF(N123="sníž. přenesená",J123,0)</f>
        <v>0</v>
      </c>
      <c r="BI123" s="176">
        <f>IF(N123="nulová",J123,0)</f>
        <v>0</v>
      </c>
      <c r="BJ123" s="17" t="s">
        <v>9</v>
      </c>
      <c r="BK123" s="176">
        <f>ROUND(I123*H123,0)</f>
        <v>0</v>
      </c>
      <c r="BL123" s="17" t="s">
        <v>85</v>
      </c>
      <c r="BM123" s="17" t="s">
        <v>2238</v>
      </c>
    </row>
    <row r="124" spans="2:51" s="11" customFormat="1" ht="13.5">
      <c r="B124" s="177"/>
      <c r="D124" s="187" t="s">
        <v>299</v>
      </c>
      <c r="E124" s="196" t="s">
        <v>3</v>
      </c>
      <c r="F124" s="197" t="s">
        <v>2239</v>
      </c>
      <c r="H124" s="198">
        <v>20.8</v>
      </c>
      <c r="I124" s="182"/>
      <c r="L124" s="177"/>
      <c r="M124" s="183"/>
      <c r="N124" s="184"/>
      <c r="O124" s="184"/>
      <c r="P124" s="184"/>
      <c r="Q124" s="184"/>
      <c r="R124" s="184"/>
      <c r="S124" s="184"/>
      <c r="T124" s="185"/>
      <c r="AT124" s="179" t="s">
        <v>299</v>
      </c>
      <c r="AU124" s="179" t="s">
        <v>79</v>
      </c>
      <c r="AV124" s="11" t="s">
        <v>79</v>
      </c>
      <c r="AW124" s="11" t="s">
        <v>36</v>
      </c>
      <c r="AX124" s="11" t="s">
        <v>9</v>
      </c>
      <c r="AY124" s="179" t="s">
        <v>291</v>
      </c>
    </row>
    <row r="125" spans="2:65" s="1" customFormat="1" ht="22.5" customHeight="1">
      <c r="B125" s="164"/>
      <c r="C125" s="165" t="s">
        <v>10</v>
      </c>
      <c r="D125" s="165" t="s">
        <v>293</v>
      </c>
      <c r="E125" s="166" t="s">
        <v>2240</v>
      </c>
      <c r="F125" s="167" t="s">
        <v>2241</v>
      </c>
      <c r="G125" s="168" t="s">
        <v>338</v>
      </c>
      <c r="H125" s="169">
        <v>8</v>
      </c>
      <c r="I125" s="170"/>
      <c r="J125" s="171">
        <f>ROUND(I125*H125,0)</f>
        <v>0</v>
      </c>
      <c r="K125" s="167" t="s">
        <v>297</v>
      </c>
      <c r="L125" s="34"/>
      <c r="M125" s="172" t="s">
        <v>3</v>
      </c>
      <c r="N125" s="173" t="s">
        <v>43</v>
      </c>
      <c r="O125" s="35"/>
      <c r="P125" s="174">
        <f>O125*H125</f>
        <v>0</v>
      </c>
      <c r="Q125" s="174">
        <v>0.036404</v>
      </c>
      <c r="R125" s="174">
        <f>Q125*H125</f>
        <v>0.291232</v>
      </c>
      <c r="S125" s="174">
        <v>0</v>
      </c>
      <c r="T125" s="175">
        <f>S125*H125</f>
        <v>0</v>
      </c>
      <c r="AR125" s="17" t="s">
        <v>85</v>
      </c>
      <c r="AT125" s="17" t="s">
        <v>293</v>
      </c>
      <c r="AU125" s="17" t="s">
        <v>79</v>
      </c>
      <c r="AY125" s="17" t="s">
        <v>291</v>
      </c>
      <c r="BE125" s="176">
        <f>IF(N125="základní",J125,0)</f>
        <v>0</v>
      </c>
      <c r="BF125" s="176">
        <f>IF(N125="snížená",J125,0)</f>
        <v>0</v>
      </c>
      <c r="BG125" s="176">
        <f>IF(N125="zákl. přenesená",J125,0)</f>
        <v>0</v>
      </c>
      <c r="BH125" s="176">
        <f>IF(N125="sníž. přenesená",J125,0)</f>
        <v>0</v>
      </c>
      <c r="BI125" s="176">
        <f>IF(N125="nulová",J125,0)</f>
        <v>0</v>
      </c>
      <c r="BJ125" s="17" t="s">
        <v>9</v>
      </c>
      <c r="BK125" s="176">
        <f>ROUND(I125*H125,0)</f>
        <v>0</v>
      </c>
      <c r="BL125" s="17" t="s">
        <v>85</v>
      </c>
      <c r="BM125" s="17" t="s">
        <v>2242</v>
      </c>
    </row>
    <row r="126" spans="2:51" s="11" customFormat="1" ht="13.5">
      <c r="B126" s="177"/>
      <c r="D126" s="187" t="s">
        <v>299</v>
      </c>
      <c r="E126" s="196" t="s">
        <v>3</v>
      </c>
      <c r="F126" s="197" t="s">
        <v>2243</v>
      </c>
      <c r="H126" s="198">
        <v>8</v>
      </c>
      <c r="I126" s="182"/>
      <c r="L126" s="177"/>
      <c r="M126" s="183"/>
      <c r="N126" s="184"/>
      <c r="O126" s="184"/>
      <c r="P126" s="184"/>
      <c r="Q126" s="184"/>
      <c r="R126" s="184"/>
      <c r="S126" s="184"/>
      <c r="T126" s="185"/>
      <c r="AT126" s="179" t="s">
        <v>299</v>
      </c>
      <c r="AU126" s="179" t="s">
        <v>79</v>
      </c>
      <c r="AV126" s="11" t="s">
        <v>79</v>
      </c>
      <c r="AW126" s="11" t="s">
        <v>36</v>
      </c>
      <c r="AX126" s="11" t="s">
        <v>9</v>
      </c>
      <c r="AY126" s="179" t="s">
        <v>291</v>
      </c>
    </row>
    <row r="127" spans="2:65" s="1" customFormat="1" ht="22.5" customHeight="1">
      <c r="B127" s="164"/>
      <c r="C127" s="165" t="s">
        <v>369</v>
      </c>
      <c r="D127" s="165" t="s">
        <v>293</v>
      </c>
      <c r="E127" s="166" t="s">
        <v>2244</v>
      </c>
      <c r="F127" s="167" t="s">
        <v>2245</v>
      </c>
      <c r="G127" s="168" t="s">
        <v>367</v>
      </c>
      <c r="H127" s="169">
        <v>3</v>
      </c>
      <c r="I127" s="170"/>
      <c r="J127" s="171">
        <f>ROUND(I127*H127,0)</f>
        <v>0</v>
      </c>
      <c r="K127" s="167" t="s">
        <v>297</v>
      </c>
      <c r="L127" s="34"/>
      <c r="M127" s="172" t="s">
        <v>3</v>
      </c>
      <c r="N127" s="173" t="s">
        <v>43</v>
      </c>
      <c r="O127" s="35"/>
      <c r="P127" s="174">
        <f>O127*H127</f>
        <v>0</v>
      </c>
      <c r="Q127" s="174">
        <v>0.0273</v>
      </c>
      <c r="R127" s="174">
        <f>Q127*H127</f>
        <v>0.0819</v>
      </c>
      <c r="S127" s="174">
        <v>0</v>
      </c>
      <c r="T127" s="175">
        <f>S127*H127</f>
        <v>0</v>
      </c>
      <c r="AR127" s="17" t="s">
        <v>85</v>
      </c>
      <c r="AT127" s="17" t="s">
        <v>293</v>
      </c>
      <c r="AU127" s="17" t="s">
        <v>79</v>
      </c>
      <c r="AY127" s="17" t="s">
        <v>291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7" t="s">
        <v>9</v>
      </c>
      <c r="BK127" s="176">
        <f>ROUND(I127*H127,0)</f>
        <v>0</v>
      </c>
      <c r="BL127" s="17" t="s">
        <v>85</v>
      </c>
      <c r="BM127" s="17" t="s">
        <v>2246</v>
      </c>
    </row>
    <row r="128" spans="2:65" s="1" customFormat="1" ht="22.5" customHeight="1">
      <c r="B128" s="164"/>
      <c r="C128" s="165" t="s">
        <v>373</v>
      </c>
      <c r="D128" s="165" t="s">
        <v>293</v>
      </c>
      <c r="E128" s="166" t="s">
        <v>2247</v>
      </c>
      <c r="F128" s="167" t="s">
        <v>2248</v>
      </c>
      <c r="G128" s="168" t="s">
        <v>367</v>
      </c>
      <c r="H128" s="169">
        <v>1</v>
      </c>
      <c r="I128" s="170"/>
      <c r="J128" s="171">
        <f>ROUND(I128*H128,0)</f>
        <v>0</v>
      </c>
      <c r="K128" s="167" t="s">
        <v>3</v>
      </c>
      <c r="L128" s="34"/>
      <c r="M128" s="172" t="s">
        <v>3</v>
      </c>
      <c r="N128" s="173" t="s">
        <v>43</v>
      </c>
      <c r="O128" s="35"/>
      <c r="P128" s="174">
        <f>O128*H128</f>
        <v>0</v>
      </c>
      <c r="Q128" s="174">
        <v>0</v>
      </c>
      <c r="R128" s="174">
        <f>Q128*H128</f>
        <v>0</v>
      </c>
      <c r="S128" s="174">
        <v>0</v>
      </c>
      <c r="T128" s="175">
        <f>S128*H128</f>
        <v>0</v>
      </c>
      <c r="AR128" s="17" t="s">
        <v>85</v>
      </c>
      <c r="AT128" s="17" t="s">
        <v>293</v>
      </c>
      <c r="AU128" s="17" t="s">
        <v>79</v>
      </c>
      <c r="AY128" s="17" t="s">
        <v>291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7" t="s">
        <v>9</v>
      </c>
      <c r="BK128" s="176">
        <f>ROUND(I128*H128,0)</f>
        <v>0</v>
      </c>
      <c r="BL128" s="17" t="s">
        <v>85</v>
      </c>
      <c r="BM128" s="17" t="s">
        <v>2249</v>
      </c>
    </row>
    <row r="129" spans="2:51" s="11" customFormat="1" ht="13.5">
      <c r="B129" s="177"/>
      <c r="D129" s="187" t="s">
        <v>299</v>
      </c>
      <c r="E129" s="196" t="s">
        <v>3</v>
      </c>
      <c r="F129" s="197" t="s">
        <v>9</v>
      </c>
      <c r="H129" s="198">
        <v>1</v>
      </c>
      <c r="I129" s="182"/>
      <c r="L129" s="177"/>
      <c r="M129" s="183"/>
      <c r="N129" s="184"/>
      <c r="O129" s="184"/>
      <c r="P129" s="184"/>
      <c r="Q129" s="184"/>
      <c r="R129" s="184"/>
      <c r="S129" s="184"/>
      <c r="T129" s="185"/>
      <c r="AT129" s="179" t="s">
        <v>299</v>
      </c>
      <c r="AU129" s="179" t="s">
        <v>79</v>
      </c>
      <c r="AV129" s="11" t="s">
        <v>79</v>
      </c>
      <c r="AW129" s="11" t="s">
        <v>36</v>
      </c>
      <c r="AX129" s="11" t="s">
        <v>9</v>
      </c>
      <c r="AY129" s="179" t="s">
        <v>291</v>
      </c>
    </row>
    <row r="130" spans="2:65" s="1" customFormat="1" ht="22.5" customHeight="1">
      <c r="B130" s="164"/>
      <c r="C130" s="210" t="s">
        <v>378</v>
      </c>
      <c r="D130" s="210" t="s">
        <v>379</v>
      </c>
      <c r="E130" s="211" t="s">
        <v>2250</v>
      </c>
      <c r="F130" s="212" t="s">
        <v>2251</v>
      </c>
      <c r="G130" s="213" t="s">
        <v>1250</v>
      </c>
      <c r="H130" s="214">
        <v>1</v>
      </c>
      <c r="I130" s="215"/>
      <c r="J130" s="216">
        <f>ROUND(I130*H130,0)</f>
        <v>0</v>
      </c>
      <c r="K130" s="212" t="s">
        <v>3</v>
      </c>
      <c r="L130" s="217"/>
      <c r="M130" s="218" t="s">
        <v>3</v>
      </c>
      <c r="N130" s="219" t="s">
        <v>43</v>
      </c>
      <c r="O130" s="35"/>
      <c r="P130" s="174">
        <f>O130*H130</f>
        <v>0</v>
      </c>
      <c r="Q130" s="174">
        <v>2</v>
      </c>
      <c r="R130" s="174">
        <f>Q130*H130</f>
        <v>2</v>
      </c>
      <c r="S130" s="174">
        <v>0</v>
      </c>
      <c r="T130" s="175">
        <f>S130*H130</f>
        <v>0</v>
      </c>
      <c r="AR130" s="17" t="s">
        <v>97</v>
      </c>
      <c r="AT130" s="17" t="s">
        <v>379</v>
      </c>
      <c r="AU130" s="17" t="s">
        <v>79</v>
      </c>
      <c r="AY130" s="17" t="s">
        <v>291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17" t="s">
        <v>9</v>
      </c>
      <c r="BK130" s="176">
        <f>ROUND(I130*H130,0)</f>
        <v>0</v>
      </c>
      <c r="BL130" s="17" t="s">
        <v>85</v>
      </c>
      <c r="BM130" s="17" t="s">
        <v>2252</v>
      </c>
    </row>
    <row r="131" spans="2:51" s="11" customFormat="1" ht="13.5">
      <c r="B131" s="177"/>
      <c r="D131" s="178" t="s">
        <v>299</v>
      </c>
      <c r="E131" s="179" t="s">
        <v>3</v>
      </c>
      <c r="F131" s="180" t="s">
        <v>9</v>
      </c>
      <c r="H131" s="181">
        <v>1</v>
      </c>
      <c r="I131" s="182"/>
      <c r="L131" s="177"/>
      <c r="M131" s="183"/>
      <c r="N131" s="184"/>
      <c r="O131" s="184"/>
      <c r="P131" s="184"/>
      <c r="Q131" s="184"/>
      <c r="R131" s="184"/>
      <c r="S131" s="184"/>
      <c r="T131" s="185"/>
      <c r="AT131" s="179" t="s">
        <v>299</v>
      </c>
      <c r="AU131" s="179" t="s">
        <v>79</v>
      </c>
      <c r="AV131" s="11" t="s">
        <v>79</v>
      </c>
      <c r="AW131" s="11" t="s">
        <v>36</v>
      </c>
      <c r="AX131" s="11" t="s">
        <v>9</v>
      </c>
      <c r="AY131" s="179" t="s">
        <v>291</v>
      </c>
    </row>
    <row r="132" spans="2:63" s="10" customFormat="1" ht="29.85" customHeight="1">
      <c r="B132" s="150"/>
      <c r="D132" s="161" t="s">
        <v>71</v>
      </c>
      <c r="E132" s="162" t="s">
        <v>1103</v>
      </c>
      <c r="F132" s="162" t="s">
        <v>1104</v>
      </c>
      <c r="I132" s="153"/>
      <c r="J132" s="163">
        <f>BK132</f>
        <v>0</v>
      </c>
      <c r="L132" s="150"/>
      <c r="M132" s="155"/>
      <c r="N132" s="156"/>
      <c r="O132" s="156"/>
      <c r="P132" s="157">
        <f>P133</f>
        <v>0</v>
      </c>
      <c r="Q132" s="156"/>
      <c r="R132" s="157">
        <f>R133</f>
        <v>0</v>
      </c>
      <c r="S132" s="156"/>
      <c r="T132" s="158">
        <f>T133</f>
        <v>0</v>
      </c>
      <c r="AR132" s="151" t="s">
        <v>9</v>
      </c>
      <c r="AT132" s="159" t="s">
        <v>71</v>
      </c>
      <c r="AU132" s="159" t="s">
        <v>9</v>
      </c>
      <c r="AY132" s="151" t="s">
        <v>291</v>
      </c>
      <c r="BK132" s="160">
        <f>BK133</f>
        <v>0</v>
      </c>
    </row>
    <row r="133" spans="2:65" s="1" customFormat="1" ht="22.5" customHeight="1">
      <c r="B133" s="164"/>
      <c r="C133" s="165" t="s">
        <v>383</v>
      </c>
      <c r="D133" s="165" t="s">
        <v>293</v>
      </c>
      <c r="E133" s="166" t="s">
        <v>2253</v>
      </c>
      <c r="F133" s="167" t="s">
        <v>2254</v>
      </c>
      <c r="G133" s="168" t="s">
        <v>822</v>
      </c>
      <c r="H133" s="169">
        <v>68.36</v>
      </c>
      <c r="I133" s="170"/>
      <c r="J133" s="171">
        <f>ROUND(I133*H133,0)</f>
        <v>0</v>
      </c>
      <c r="K133" s="167" t="s">
        <v>297</v>
      </c>
      <c r="L133" s="34"/>
      <c r="M133" s="172" t="s">
        <v>3</v>
      </c>
      <c r="N133" s="228" t="s">
        <v>43</v>
      </c>
      <c r="O133" s="229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AR133" s="17" t="s">
        <v>85</v>
      </c>
      <c r="AT133" s="17" t="s">
        <v>293</v>
      </c>
      <c r="AU133" s="17" t="s">
        <v>79</v>
      </c>
      <c r="AY133" s="17" t="s">
        <v>291</v>
      </c>
      <c r="BE133" s="176">
        <f>IF(N133="základní",J133,0)</f>
        <v>0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17" t="s">
        <v>9</v>
      </c>
      <c r="BK133" s="176">
        <f>ROUND(I133*H133,0)</f>
        <v>0</v>
      </c>
      <c r="BL133" s="17" t="s">
        <v>85</v>
      </c>
      <c r="BM133" s="17" t="s">
        <v>2255</v>
      </c>
    </row>
    <row r="134" spans="2:12" s="1" customFormat="1" ht="6.95" customHeight="1">
      <c r="B134" s="49"/>
      <c r="C134" s="50"/>
      <c r="D134" s="50"/>
      <c r="E134" s="50"/>
      <c r="F134" s="50"/>
      <c r="G134" s="50"/>
      <c r="H134" s="50"/>
      <c r="I134" s="117"/>
      <c r="J134" s="50"/>
      <c r="K134" s="50"/>
      <c r="L134" s="34"/>
    </row>
  </sheetData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39"/>
      <c r="C1" s="239"/>
      <c r="D1" s="238" t="s">
        <v>1</v>
      </c>
      <c r="E1" s="239"/>
      <c r="F1" s="240" t="s">
        <v>2557</v>
      </c>
      <c r="G1" s="363" t="s">
        <v>2558</v>
      </c>
      <c r="H1" s="363"/>
      <c r="I1" s="245"/>
      <c r="J1" s="240" t="s">
        <v>2559</v>
      </c>
      <c r="K1" s="238" t="s">
        <v>100</v>
      </c>
      <c r="L1" s="240" t="s">
        <v>2560</v>
      </c>
      <c r="M1" s="240"/>
      <c r="N1" s="240"/>
      <c r="O1" s="240"/>
      <c r="P1" s="240"/>
      <c r="Q1" s="240"/>
      <c r="R1" s="240"/>
      <c r="S1" s="240"/>
      <c r="T1" s="240"/>
      <c r="U1" s="236"/>
      <c r="V1" s="23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56" ht="36.95" customHeight="1">
      <c r="L2" s="354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7" t="s">
        <v>87</v>
      </c>
      <c r="AZ2" s="92" t="s">
        <v>101</v>
      </c>
      <c r="BA2" s="92" t="s">
        <v>2256</v>
      </c>
      <c r="BB2" s="92" t="s">
        <v>3</v>
      </c>
      <c r="BC2" s="92" t="s">
        <v>2257</v>
      </c>
      <c r="BD2" s="92" t="s">
        <v>79</v>
      </c>
    </row>
    <row r="3" spans="2:56" ht="6.9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79</v>
      </c>
      <c r="AZ3" s="92" t="s">
        <v>136</v>
      </c>
      <c r="BA3" s="92" t="s">
        <v>2258</v>
      </c>
      <c r="BB3" s="92" t="s">
        <v>3</v>
      </c>
      <c r="BC3" s="92" t="s">
        <v>2259</v>
      </c>
      <c r="BD3" s="92" t="s">
        <v>79</v>
      </c>
    </row>
    <row r="4" spans="2:56" ht="36.95" customHeight="1">
      <c r="B4" s="21"/>
      <c r="C4" s="22"/>
      <c r="D4" s="23" t="s">
        <v>107</v>
      </c>
      <c r="E4" s="22"/>
      <c r="F4" s="22"/>
      <c r="G4" s="22"/>
      <c r="H4" s="22"/>
      <c r="I4" s="94"/>
      <c r="J4" s="22"/>
      <c r="K4" s="24"/>
      <c r="M4" s="25" t="s">
        <v>12</v>
      </c>
      <c r="AT4" s="17" t="s">
        <v>4</v>
      </c>
      <c r="AZ4" s="92" t="s">
        <v>175</v>
      </c>
      <c r="BA4" s="92" t="s">
        <v>2260</v>
      </c>
      <c r="BB4" s="92" t="s">
        <v>3</v>
      </c>
      <c r="BC4" s="92" t="s">
        <v>2261</v>
      </c>
      <c r="BD4" s="92" t="s">
        <v>79</v>
      </c>
    </row>
    <row r="5" spans="2:56" ht="6.95" customHeight="1">
      <c r="B5" s="21"/>
      <c r="C5" s="22"/>
      <c r="D5" s="22"/>
      <c r="E5" s="22"/>
      <c r="F5" s="22"/>
      <c r="G5" s="22"/>
      <c r="H5" s="22"/>
      <c r="I5" s="94"/>
      <c r="J5" s="22"/>
      <c r="K5" s="24"/>
      <c r="AZ5" s="92" t="s">
        <v>205</v>
      </c>
      <c r="BA5" s="92" t="s">
        <v>2262</v>
      </c>
      <c r="BB5" s="92" t="s">
        <v>3</v>
      </c>
      <c r="BC5" s="92" t="s">
        <v>2263</v>
      </c>
      <c r="BD5" s="92" t="s">
        <v>79</v>
      </c>
    </row>
    <row r="6" spans="2:56" ht="15">
      <c r="B6" s="21"/>
      <c r="C6" s="22"/>
      <c r="D6" s="30" t="s">
        <v>18</v>
      </c>
      <c r="E6" s="22"/>
      <c r="F6" s="22"/>
      <c r="G6" s="22"/>
      <c r="H6" s="22"/>
      <c r="I6" s="94"/>
      <c r="J6" s="22"/>
      <c r="K6" s="24"/>
      <c r="AZ6" s="92" t="s">
        <v>220</v>
      </c>
      <c r="BA6" s="92" t="s">
        <v>2264</v>
      </c>
      <c r="BB6" s="92" t="s">
        <v>3</v>
      </c>
      <c r="BC6" s="92" t="s">
        <v>2265</v>
      </c>
      <c r="BD6" s="92" t="s">
        <v>79</v>
      </c>
    </row>
    <row r="7" spans="2:11" ht="22.5" customHeight="1">
      <c r="B7" s="21"/>
      <c r="C7" s="22"/>
      <c r="D7" s="22"/>
      <c r="E7" s="364" t="str">
        <f>'Rekapitulace stavby'!K6</f>
        <v>Rekonstrukce objektu celní správy v Náchodě</v>
      </c>
      <c r="F7" s="333"/>
      <c r="G7" s="333"/>
      <c r="H7" s="333"/>
      <c r="I7" s="94"/>
      <c r="J7" s="22"/>
      <c r="K7" s="24"/>
    </row>
    <row r="8" spans="2:11" s="1" customFormat="1" ht="15">
      <c r="B8" s="34"/>
      <c r="C8" s="35"/>
      <c r="D8" s="30" t="s">
        <v>119</v>
      </c>
      <c r="E8" s="35"/>
      <c r="F8" s="35"/>
      <c r="G8" s="35"/>
      <c r="H8" s="35"/>
      <c r="I8" s="95"/>
      <c r="J8" s="35"/>
      <c r="K8" s="38"/>
    </row>
    <row r="9" spans="2:11" s="1" customFormat="1" ht="36.95" customHeight="1">
      <c r="B9" s="34"/>
      <c r="C9" s="35"/>
      <c r="D9" s="35"/>
      <c r="E9" s="365" t="s">
        <v>2266</v>
      </c>
      <c r="F9" s="340"/>
      <c r="G9" s="340"/>
      <c r="H9" s="340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45" customHeight="1">
      <c r="B11" s="34"/>
      <c r="C11" s="35"/>
      <c r="D11" s="30" t="s">
        <v>20</v>
      </c>
      <c r="E11" s="35"/>
      <c r="F11" s="28" t="s">
        <v>3</v>
      </c>
      <c r="G11" s="35"/>
      <c r="H11" s="35"/>
      <c r="I11" s="96" t="s">
        <v>21</v>
      </c>
      <c r="J11" s="28" t="s">
        <v>3</v>
      </c>
      <c r="K11" s="38"/>
    </row>
    <row r="12" spans="2:11" s="1" customFormat="1" ht="14.45" customHeight="1">
      <c r="B12" s="34"/>
      <c r="C12" s="35"/>
      <c r="D12" s="30" t="s">
        <v>22</v>
      </c>
      <c r="E12" s="35"/>
      <c r="F12" s="28" t="s">
        <v>23</v>
      </c>
      <c r="G12" s="35"/>
      <c r="H12" s="35"/>
      <c r="I12" s="96" t="s">
        <v>24</v>
      </c>
      <c r="J12" s="97" t="str">
        <f>'Rekapitulace stavby'!AN8</f>
        <v>20.04.2016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45" customHeight="1">
      <c r="B14" s="34"/>
      <c r="C14" s="35"/>
      <c r="D14" s="30" t="s">
        <v>28</v>
      </c>
      <c r="E14" s="35"/>
      <c r="F14" s="35"/>
      <c r="G14" s="35"/>
      <c r="H14" s="35"/>
      <c r="I14" s="96" t="s">
        <v>29</v>
      </c>
      <c r="J14" s="28" t="s">
        <v>3</v>
      </c>
      <c r="K14" s="38"/>
    </row>
    <row r="15" spans="2:11" s="1" customFormat="1" ht="18" customHeight="1">
      <c r="B15" s="34"/>
      <c r="C15" s="35"/>
      <c r="D15" s="35"/>
      <c r="E15" s="28" t="s">
        <v>30</v>
      </c>
      <c r="F15" s="35"/>
      <c r="G15" s="35"/>
      <c r="H15" s="35"/>
      <c r="I15" s="96" t="s">
        <v>31</v>
      </c>
      <c r="J15" s="28" t="s">
        <v>3</v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45" customHeight="1">
      <c r="B17" s="34"/>
      <c r="C17" s="35"/>
      <c r="D17" s="30" t="s">
        <v>32</v>
      </c>
      <c r="E17" s="35"/>
      <c r="F17" s="35"/>
      <c r="G17" s="35"/>
      <c r="H17" s="35"/>
      <c r="I17" s="96" t="s">
        <v>29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96" t="s">
        <v>31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45" customHeight="1">
      <c r="B20" s="34"/>
      <c r="C20" s="35"/>
      <c r="D20" s="30" t="s">
        <v>34</v>
      </c>
      <c r="E20" s="35"/>
      <c r="F20" s="35"/>
      <c r="G20" s="35"/>
      <c r="H20" s="35"/>
      <c r="I20" s="96" t="s">
        <v>29</v>
      </c>
      <c r="J20" s="28" t="s">
        <v>3</v>
      </c>
      <c r="K20" s="38"/>
    </row>
    <row r="21" spans="2:11" s="1" customFormat="1" ht="18" customHeight="1">
      <c r="B21" s="34"/>
      <c r="C21" s="35"/>
      <c r="D21" s="35"/>
      <c r="E21" s="28" t="s">
        <v>35</v>
      </c>
      <c r="F21" s="35"/>
      <c r="G21" s="35"/>
      <c r="H21" s="35"/>
      <c r="I21" s="96" t="s">
        <v>31</v>
      </c>
      <c r="J21" s="28" t="s">
        <v>3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45" customHeight="1">
      <c r="B23" s="34"/>
      <c r="C23" s="35"/>
      <c r="D23" s="30" t="s">
        <v>37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36" t="s">
        <v>3</v>
      </c>
      <c r="F24" s="366"/>
      <c r="G24" s="366"/>
      <c r="H24" s="366"/>
      <c r="I24" s="100"/>
      <c r="J24" s="99"/>
      <c r="K24" s="101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95" customHeight="1">
      <c r="B26" s="34"/>
      <c r="C26" s="35"/>
      <c r="D26" s="61"/>
      <c r="E26" s="61"/>
      <c r="F26" s="61"/>
      <c r="G26" s="61"/>
      <c r="H26" s="61"/>
      <c r="I26" s="103"/>
      <c r="J26" s="61"/>
      <c r="K26" s="104"/>
    </row>
    <row r="27" spans="2:11" s="1" customFormat="1" ht="25.35" customHeight="1">
      <c r="B27" s="34"/>
      <c r="C27" s="35"/>
      <c r="D27" s="105" t="s">
        <v>38</v>
      </c>
      <c r="E27" s="35"/>
      <c r="F27" s="35"/>
      <c r="G27" s="35"/>
      <c r="H27" s="35"/>
      <c r="I27" s="95"/>
      <c r="J27" s="106">
        <f>ROUND(J79,0)</f>
        <v>0</v>
      </c>
      <c r="K27" s="38"/>
    </row>
    <row r="28" spans="2:11" s="1" customFormat="1" ht="6.95" customHeight="1">
      <c r="B28" s="34"/>
      <c r="C28" s="35"/>
      <c r="D28" s="61"/>
      <c r="E28" s="61"/>
      <c r="F28" s="61"/>
      <c r="G28" s="61"/>
      <c r="H28" s="61"/>
      <c r="I28" s="103"/>
      <c r="J28" s="61"/>
      <c r="K28" s="104"/>
    </row>
    <row r="29" spans="2:11" s="1" customFormat="1" ht="14.45" customHeight="1">
      <c r="B29" s="34"/>
      <c r="C29" s="35"/>
      <c r="D29" s="35"/>
      <c r="E29" s="35"/>
      <c r="F29" s="39" t="s">
        <v>40</v>
      </c>
      <c r="G29" s="35"/>
      <c r="H29" s="35"/>
      <c r="I29" s="107" t="s">
        <v>39</v>
      </c>
      <c r="J29" s="39" t="s">
        <v>41</v>
      </c>
      <c r="K29" s="38"/>
    </row>
    <row r="30" spans="2:11" s="1" customFormat="1" ht="14.45" customHeight="1">
      <c r="B30" s="34"/>
      <c r="C30" s="35"/>
      <c r="D30" s="42" t="s">
        <v>42</v>
      </c>
      <c r="E30" s="42" t="s">
        <v>43</v>
      </c>
      <c r="F30" s="108">
        <f>ROUND(SUM(BE79:BE111),0)</f>
        <v>0</v>
      </c>
      <c r="G30" s="35"/>
      <c r="H30" s="35"/>
      <c r="I30" s="109">
        <v>0.21</v>
      </c>
      <c r="J30" s="108">
        <f>ROUND(ROUND((SUM(BE79:BE111)),0)*I30,0)</f>
        <v>0</v>
      </c>
      <c r="K30" s="38"/>
    </row>
    <row r="31" spans="2:11" s="1" customFormat="1" ht="14.45" customHeight="1">
      <c r="B31" s="34"/>
      <c r="C31" s="35"/>
      <c r="D31" s="35"/>
      <c r="E31" s="42" t="s">
        <v>44</v>
      </c>
      <c r="F31" s="108">
        <f>ROUND(SUM(BF79:BF111),0)</f>
        <v>0</v>
      </c>
      <c r="G31" s="35"/>
      <c r="H31" s="35"/>
      <c r="I31" s="109">
        <v>0.15</v>
      </c>
      <c r="J31" s="108">
        <f>ROUND(ROUND((SUM(BF79:BF111)),0)*I31,0)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45</v>
      </c>
      <c r="F32" s="108">
        <f>ROUND(SUM(BG79:BG111),0)</f>
        <v>0</v>
      </c>
      <c r="G32" s="35"/>
      <c r="H32" s="35"/>
      <c r="I32" s="109">
        <v>0.21</v>
      </c>
      <c r="J32" s="108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46</v>
      </c>
      <c r="F33" s="108">
        <f>ROUND(SUM(BH79:BH111),0)</f>
        <v>0</v>
      </c>
      <c r="G33" s="35"/>
      <c r="H33" s="35"/>
      <c r="I33" s="109">
        <v>0.15</v>
      </c>
      <c r="J33" s="108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47</v>
      </c>
      <c r="F34" s="108">
        <f>ROUND(SUM(BI79:BI111),0)</f>
        <v>0</v>
      </c>
      <c r="G34" s="35"/>
      <c r="H34" s="35"/>
      <c r="I34" s="109">
        <v>0</v>
      </c>
      <c r="J34" s="108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5.35" customHeight="1">
      <c r="B36" s="34"/>
      <c r="C36" s="110"/>
      <c r="D36" s="111" t="s">
        <v>48</v>
      </c>
      <c r="E36" s="64"/>
      <c r="F36" s="64"/>
      <c r="G36" s="112" t="s">
        <v>49</v>
      </c>
      <c r="H36" s="113" t="s">
        <v>50</v>
      </c>
      <c r="I36" s="114"/>
      <c r="J36" s="115">
        <f>SUM(J27:J34)</f>
        <v>0</v>
      </c>
      <c r="K36" s="116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17"/>
      <c r="J37" s="50"/>
      <c r="K37" s="51"/>
    </row>
    <row r="41" spans="2:11" s="1" customFormat="1" ht="6.95" customHeight="1">
      <c r="B41" s="52"/>
      <c r="C41" s="53"/>
      <c r="D41" s="53"/>
      <c r="E41" s="53"/>
      <c r="F41" s="53"/>
      <c r="G41" s="53"/>
      <c r="H41" s="53"/>
      <c r="I41" s="118"/>
      <c r="J41" s="53"/>
      <c r="K41" s="119"/>
    </row>
    <row r="42" spans="2:11" s="1" customFormat="1" ht="36.95" customHeight="1">
      <c r="B42" s="34"/>
      <c r="C42" s="23" t="s">
        <v>223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45" customHeight="1">
      <c r="B44" s="34"/>
      <c r="C44" s="30" t="s">
        <v>18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364" t="str">
        <f>E7</f>
        <v>Rekonstrukce objektu celní správy v Náchodě</v>
      </c>
      <c r="F45" s="340"/>
      <c r="G45" s="340"/>
      <c r="H45" s="340"/>
      <c r="I45" s="95"/>
      <c r="J45" s="35"/>
      <c r="K45" s="38"/>
    </row>
    <row r="46" spans="2:11" s="1" customFormat="1" ht="14.45" customHeight="1">
      <c r="B46" s="34"/>
      <c r="C46" s="30" t="s">
        <v>119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365" t="str">
        <f>E9</f>
        <v>4 - SO 04 Demolice objektu stávajících garáží</v>
      </c>
      <c r="F47" s="340"/>
      <c r="G47" s="340"/>
      <c r="H47" s="340"/>
      <c r="I47" s="95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22</v>
      </c>
      <c r="D49" s="35"/>
      <c r="E49" s="35"/>
      <c r="F49" s="28" t="str">
        <f>F12</f>
        <v>Náchod, Kladská 272</v>
      </c>
      <c r="G49" s="35"/>
      <c r="H49" s="35"/>
      <c r="I49" s="96" t="s">
        <v>24</v>
      </c>
      <c r="J49" s="97" t="str">
        <f>IF(J12="","",J12)</f>
        <v>20.04.2016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28</v>
      </c>
      <c r="D51" s="35"/>
      <c r="E51" s="35"/>
      <c r="F51" s="28" t="str">
        <f>E15</f>
        <v>ČR - GŘC, Budějovická 1387/7, Praha 4</v>
      </c>
      <c r="G51" s="35"/>
      <c r="H51" s="35"/>
      <c r="I51" s="96" t="s">
        <v>34</v>
      </c>
      <c r="J51" s="28" t="str">
        <f>E21</f>
        <v>TENET spol. s r.o., Horská 64, Trutnov</v>
      </c>
      <c r="K51" s="38"/>
    </row>
    <row r="52" spans="2:11" s="1" customFormat="1" ht="14.45" customHeight="1">
      <c r="B52" s="34"/>
      <c r="C52" s="30" t="s">
        <v>32</v>
      </c>
      <c r="D52" s="35"/>
      <c r="E52" s="35"/>
      <c r="F52" s="28" t="str">
        <f>IF(E18="","",E18)</f>
        <v/>
      </c>
      <c r="G52" s="35"/>
      <c r="H52" s="35"/>
      <c r="I52" s="95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20" t="s">
        <v>239</v>
      </c>
      <c r="D54" s="110"/>
      <c r="E54" s="110"/>
      <c r="F54" s="110"/>
      <c r="G54" s="110"/>
      <c r="H54" s="110"/>
      <c r="I54" s="121"/>
      <c r="J54" s="122" t="s">
        <v>240</v>
      </c>
      <c r="K54" s="123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4" t="s">
        <v>241</v>
      </c>
      <c r="D56" s="35"/>
      <c r="E56" s="35"/>
      <c r="F56" s="35"/>
      <c r="G56" s="35"/>
      <c r="H56" s="35"/>
      <c r="I56" s="95"/>
      <c r="J56" s="106">
        <f>J79</f>
        <v>0</v>
      </c>
      <c r="K56" s="38"/>
      <c r="AU56" s="17" t="s">
        <v>242</v>
      </c>
    </row>
    <row r="57" spans="2:11" s="7" customFormat="1" ht="24.95" customHeight="1">
      <c r="B57" s="125"/>
      <c r="C57" s="126"/>
      <c r="D57" s="127" t="s">
        <v>243</v>
      </c>
      <c r="E57" s="128"/>
      <c r="F57" s="128"/>
      <c r="G57" s="128"/>
      <c r="H57" s="128"/>
      <c r="I57" s="129"/>
      <c r="J57" s="130">
        <f>J80</f>
        <v>0</v>
      </c>
      <c r="K57" s="131"/>
    </row>
    <row r="58" spans="2:11" s="8" customFormat="1" ht="19.9" customHeight="1">
      <c r="B58" s="132"/>
      <c r="C58" s="133"/>
      <c r="D58" s="134" t="s">
        <v>248</v>
      </c>
      <c r="E58" s="135"/>
      <c r="F58" s="135"/>
      <c r="G58" s="135"/>
      <c r="H58" s="135"/>
      <c r="I58" s="136"/>
      <c r="J58" s="137">
        <f>J81</f>
        <v>0</v>
      </c>
      <c r="K58" s="138"/>
    </row>
    <row r="59" spans="2:11" s="8" customFormat="1" ht="19.9" customHeight="1">
      <c r="B59" s="132"/>
      <c r="C59" s="133"/>
      <c r="D59" s="134" t="s">
        <v>249</v>
      </c>
      <c r="E59" s="135"/>
      <c r="F59" s="135"/>
      <c r="G59" s="135"/>
      <c r="H59" s="135"/>
      <c r="I59" s="136"/>
      <c r="J59" s="137">
        <f>J91</f>
        <v>0</v>
      </c>
      <c r="K59" s="138"/>
    </row>
    <row r="60" spans="2:11" s="1" customFormat="1" ht="21.75" customHeight="1">
      <c r="B60" s="34"/>
      <c r="C60" s="35"/>
      <c r="D60" s="35"/>
      <c r="E60" s="35"/>
      <c r="F60" s="35"/>
      <c r="G60" s="35"/>
      <c r="H60" s="35"/>
      <c r="I60" s="95"/>
      <c r="J60" s="35"/>
      <c r="K60" s="38"/>
    </row>
    <row r="61" spans="2:11" s="1" customFormat="1" ht="6.95" customHeight="1">
      <c r="B61" s="49"/>
      <c r="C61" s="50"/>
      <c r="D61" s="50"/>
      <c r="E61" s="50"/>
      <c r="F61" s="50"/>
      <c r="G61" s="50"/>
      <c r="H61" s="50"/>
      <c r="I61" s="117"/>
      <c r="J61" s="50"/>
      <c r="K61" s="51"/>
    </row>
    <row r="65" spans="2:12" s="1" customFormat="1" ht="6.95" customHeight="1">
      <c r="B65" s="52"/>
      <c r="C65" s="53"/>
      <c r="D65" s="53"/>
      <c r="E65" s="53"/>
      <c r="F65" s="53"/>
      <c r="G65" s="53"/>
      <c r="H65" s="53"/>
      <c r="I65" s="118"/>
      <c r="J65" s="53"/>
      <c r="K65" s="53"/>
      <c r="L65" s="34"/>
    </row>
    <row r="66" spans="2:12" s="1" customFormat="1" ht="36.95" customHeight="1">
      <c r="B66" s="34"/>
      <c r="C66" s="54" t="s">
        <v>275</v>
      </c>
      <c r="L66" s="34"/>
    </row>
    <row r="67" spans="2:12" s="1" customFormat="1" ht="6.95" customHeight="1">
      <c r="B67" s="34"/>
      <c r="L67" s="34"/>
    </row>
    <row r="68" spans="2:12" s="1" customFormat="1" ht="14.45" customHeight="1">
      <c r="B68" s="34"/>
      <c r="C68" s="56" t="s">
        <v>18</v>
      </c>
      <c r="L68" s="34"/>
    </row>
    <row r="69" spans="2:12" s="1" customFormat="1" ht="22.5" customHeight="1">
      <c r="B69" s="34"/>
      <c r="E69" s="362" t="str">
        <f>E7</f>
        <v>Rekonstrukce objektu celní správy v Náchodě</v>
      </c>
      <c r="F69" s="330"/>
      <c r="G69" s="330"/>
      <c r="H69" s="330"/>
      <c r="L69" s="34"/>
    </row>
    <row r="70" spans="2:12" s="1" customFormat="1" ht="14.45" customHeight="1">
      <c r="B70" s="34"/>
      <c r="C70" s="56" t="s">
        <v>119</v>
      </c>
      <c r="L70" s="34"/>
    </row>
    <row r="71" spans="2:12" s="1" customFormat="1" ht="23.25" customHeight="1">
      <c r="B71" s="34"/>
      <c r="E71" s="355" t="str">
        <f>E9</f>
        <v>4 - SO 04 Demolice objektu stávajících garáží</v>
      </c>
      <c r="F71" s="330"/>
      <c r="G71" s="330"/>
      <c r="H71" s="330"/>
      <c r="L71" s="34"/>
    </row>
    <row r="72" spans="2:12" s="1" customFormat="1" ht="6.95" customHeight="1">
      <c r="B72" s="34"/>
      <c r="L72" s="34"/>
    </row>
    <row r="73" spans="2:12" s="1" customFormat="1" ht="18" customHeight="1">
      <c r="B73" s="34"/>
      <c r="C73" s="56" t="s">
        <v>22</v>
      </c>
      <c r="F73" s="139" t="str">
        <f>F12</f>
        <v>Náchod, Kladská 272</v>
      </c>
      <c r="I73" s="140" t="s">
        <v>24</v>
      </c>
      <c r="J73" s="60" t="str">
        <f>IF(J12="","",J12)</f>
        <v>20.04.2016</v>
      </c>
      <c r="L73" s="34"/>
    </row>
    <row r="74" spans="2:12" s="1" customFormat="1" ht="6.95" customHeight="1">
      <c r="B74" s="34"/>
      <c r="L74" s="34"/>
    </row>
    <row r="75" spans="2:12" s="1" customFormat="1" ht="15">
      <c r="B75" s="34"/>
      <c r="C75" s="56" t="s">
        <v>28</v>
      </c>
      <c r="F75" s="139" t="str">
        <f>E15</f>
        <v>ČR - GŘC, Budějovická 1387/7, Praha 4</v>
      </c>
      <c r="I75" s="140" t="s">
        <v>34</v>
      </c>
      <c r="J75" s="139" t="str">
        <f>E21</f>
        <v>TENET spol. s r.o., Horská 64, Trutnov</v>
      </c>
      <c r="L75" s="34"/>
    </row>
    <row r="76" spans="2:12" s="1" customFormat="1" ht="14.45" customHeight="1">
      <c r="B76" s="34"/>
      <c r="C76" s="56" t="s">
        <v>32</v>
      </c>
      <c r="F76" s="139" t="str">
        <f>IF(E18="","",E18)</f>
        <v/>
      </c>
      <c r="L76" s="34"/>
    </row>
    <row r="77" spans="2:12" s="1" customFormat="1" ht="10.35" customHeight="1">
      <c r="B77" s="34"/>
      <c r="L77" s="34"/>
    </row>
    <row r="78" spans="2:20" s="9" customFormat="1" ht="29.25" customHeight="1">
      <c r="B78" s="141"/>
      <c r="C78" s="142" t="s">
        <v>276</v>
      </c>
      <c r="D78" s="143" t="s">
        <v>57</v>
      </c>
      <c r="E78" s="143" t="s">
        <v>53</v>
      </c>
      <c r="F78" s="143" t="s">
        <v>277</v>
      </c>
      <c r="G78" s="143" t="s">
        <v>278</v>
      </c>
      <c r="H78" s="143" t="s">
        <v>279</v>
      </c>
      <c r="I78" s="144" t="s">
        <v>280</v>
      </c>
      <c r="J78" s="143" t="s">
        <v>240</v>
      </c>
      <c r="K78" s="145" t="s">
        <v>281</v>
      </c>
      <c r="L78" s="141"/>
      <c r="M78" s="66" t="s">
        <v>282</v>
      </c>
      <c r="N78" s="67" t="s">
        <v>42</v>
      </c>
      <c r="O78" s="67" t="s">
        <v>283</v>
      </c>
      <c r="P78" s="67" t="s">
        <v>284</v>
      </c>
      <c r="Q78" s="67" t="s">
        <v>285</v>
      </c>
      <c r="R78" s="67" t="s">
        <v>286</v>
      </c>
      <c r="S78" s="67" t="s">
        <v>287</v>
      </c>
      <c r="T78" s="68" t="s">
        <v>288</v>
      </c>
    </row>
    <row r="79" spans="2:63" s="1" customFormat="1" ht="29.25" customHeight="1">
      <c r="B79" s="34"/>
      <c r="C79" s="70" t="s">
        <v>241</v>
      </c>
      <c r="J79" s="146">
        <f>BK79</f>
        <v>0</v>
      </c>
      <c r="L79" s="34"/>
      <c r="M79" s="69"/>
      <c r="N79" s="61"/>
      <c r="O79" s="61"/>
      <c r="P79" s="147">
        <f>P80</f>
        <v>0</v>
      </c>
      <c r="Q79" s="61"/>
      <c r="R79" s="147">
        <f>R80</f>
        <v>0</v>
      </c>
      <c r="S79" s="61"/>
      <c r="T79" s="148">
        <f>T80</f>
        <v>132.84050000000002</v>
      </c>
      <c r="AT79" s="17" t="s">
        <v>71</v>
      </c>
      <c r="AU79" s="17" t="s">
        <v>242</v>
      </c>
      <c r="BK79" s="149">
        <f>BK80</f>
        <v>0</v>
      </c>
    </row>
    <row r="80" spans="2:63" s="10" customFormat="1" ht="37.35" customHeight="1">
      <c r="B80" s="150"/>
      <c r="D80" s="151" t="s">
        <v>71</v>
      </c>
      <c r="E80" s="152" t="s">
        <v>289</v>
      </c>
      <c r="F80" s="152" t="s">
        <v>290</v>
      </c>
      <c r="I80" s="153"/>
      <c r="J80" s="154">
        <f>BK80</f>
        <v>0</v>
      </c>
      <c r="L80" s="150"/>
      <c r="M80" s="155"/>
      <c r="N80" s="156"/>
      <c r="O80" s="156"/>
      <c r="P80" s="157">
        <f>P81+P91</f>
        <v>0</v>
      </c>
      <c r="Q80" s="156"/>
      <c r="R80" s="157">
        <f>R81+R91</f>
        <v>0</v>
      </c>
      <c r="S80" s="156"/>
      <c r="T80" s="158">
        <f>T81+T91</f>
        <v>132.84050000000002</v>
      </c>
      <c r="AR80" s="151" t="s">
        <v>9</v>
      </c>
      <c r="AT80" s="159" t="s">
        <v>71</v>
      </c>
      <c r="AU80" s="159" t="s">
        <v>72</v>
      </c>
      <c r="AY80" s="151" t="s">
        <v>291</v>
      </c>
      <c r="BK80" s="160">
        <f>BK81+BK91</f>
        <v>0</v>
      </c>
    </row>
    <row r="81" spans="2:63" s="10" customFormat="1" ht="19.9" customHeight="1">
      <c r="B81" s="150"/>
      <c r="D81" s="161" t="s">
        <v>71</v>
      </c>
      <c r="E81" s="162" t="s">
        <v>325</v>
      </c>
      <c r="F81" s="162" t="s">
        <v>854</v>
      </c>
      <c r="I81" s="153"/>
      <c r="J81" s="163">
        <f>BK81</f>
        <v>0</v>
      </c>
      <c r="L81" s="150"/>
      <c r="M81" s="155"/>
      <c r="N81" s="156"/>
      <c r="O81" s="156"/>
      <c r="P81" s="157">
        <f>SUM(P82:P90)</f>
        <v>0</v>
      </c>
      <c r="Q81" s="156"/>
      <c r="R81" s="157">
        <f>SUM(R82:R90)</f>
        <v>0</v>
      </c>
      <c r="S81" s="156"/>
      <c r="T81" s="158">
        <f>SUM(T82:T90)</f>
        <v>132.84050000000002</v>
      </c>
      <c r="AR81" s="151" t="s">
        <v>9</v>
      </c>
      <c r="AT81" s="159" t="s">
        <v>71</v>
      </c>
      <c r="AU81" s="159" t="s">
        <v>9</v>
      </c>
      <c r="AY81" s="151" t="s">
        <v>291</v>
      </c>
      <c r="BK81" s="160">
        <f>SUM(BK82:BK90)</f>
        <v>0</v>
      </c>
    </row>
    <row r="82" spans="2:65" s="1" customFormat="1" ht="22.5" customHeight="1">
      <c r="B82" s="164"/>
      <c r="C82" s="165" t="s">
        <v>9</v>
      </c>
      <c r="D82" s="165" t="s">
        <v>293</v>
      </c>
      <c r="E82" s="166" t="s">
        <v>2267</v>
      </c>
      <c r="F82" s="167" t="s">
        <v>2268</v>
      </c>
      <c r="G82" s="168" t="s">
        <v>296</v>
      </c>
      <c r="H82" s="169">
        <v>204.37</v>
      </c>
      <c r="I82" s="170"/>
      <c r="J82" s="171">
        <f>ROUND(I82*H82,0)</f>
        <v>0</v>
      </c>
      <c r="K82" s="167" t="s">
        <v>297</v>
      </c>
      <c r="L82" s="34"/>
      <c r="M82" s="172" t="s">
        <v>3</v>
      </c>
      <c r="N82" s="173" t="s">
        <v>43</v>
      </c>
      <c r="O82" s="35"/>
      <c r="P82" s="174">
        <f>O82*H82</f>
        <v>0</v>
      </c>
      <c r="Q82" s="174">
        <v>0</v>
      </c>
      <c r="R82" s="174">
        <f>Q82*H82</f>
        <v>0</v>
      </c>
      <c r="S82" s="174">
        <v>0.65</v>
      </c>
      <c r="T82" s="175">
        <f>S82*H82</f>
        <v>132.84050000000002</v>
      </c>
      <c r="AR82" s="17" t="s">
        <v>85</v>
      </c>
      <c r="AT82" s="17" t="s">
        <v>293</v>
      </c>
      <c r="AU82" s="17" t="s">
        <v>79</v>
      </c>
      <c r="AY82" s="17" t="s">
        <v>291</v>
      </c>
      <c r="BE82" s="176">
        <f>IF(N82="základní",J82,0)</f>
        <v>0</v>
      </c>
      <c r="BF82" s="176">
        <f>IF(N82="snížená",J82,0)</f>
        <v>0</v>
      </c>
      <c r="BG82" s="176">
        <f>IF(N82="zákl. přenesená",J82,0)</f>
        <v>0</v>
      </c>
      <c r="BH82" s="176">
        <f>IF(N82="sníž. přenesená",J82,0)</f>
        <v>0</v>
      </c>
      <c r="BI82" s="176">
        <f>IF(N82="nulová",J82,0)</f>
        <v>0</v>
      </c>
      <c r="BJ82" s="17" t="s">
        <v>9</v>
      </c>
      <c r="BK82" s="176">
        <f>ROUND(I82*H82,0)</f>
        <v>0</v>
      </c>
      <c r="BL82" s="17" t="s">
        <v>85</v>
      </c>
      <c r="BM82" s="17" t="s">
        <v>2269</v>
      </c>
    </row>
    <row r="83" spans="2:51" s="11" customFormat="1" ht="13.5">
      <c r="B83" s="177"/>
      <c r="D83" s="178" t="s">
        <v>299</v>
      </c>
      <c r="E83" s="179" t="s">
        <v>3</v>
      </c>
      <c r="F83" s="180" t="s">
        <v>2270</v>
      </c>
      <c r="H83" s="181">
        <v>204.37</v>
      </c>
      <c r="I83" s="182"/>
      <c r="L83" s="177"/>
      <c r="M83" s="183"/>
      <c r="N83" s="184"/>
      <c r="O83" s="184"/>
      <c r="P83" s="184"/>
      <c r="Q83" s="184"/>
      <c r="R83" s="184"/>
      <c r="S83" s="184"/>
      <c r="T83" s="185"/>
      <c r="AT83" s="179" t="s">
        <v>299</v>
      </c>
      <c r="AU83" s="179" t="s">
        <v>79</v>
      </c>
      <c r="AV83" s="11" t="s">
        <v>79</v>
      </c>
      <c r="AW83" s="11" t="s">
        <v>36</v>
      </c>
      <c r="AX83" s="11" t="s">
        <v>72</v>
      </c>
      <c r="AY83" s="179" t="s">
        <v>291</v>
      </c>
    </row>
    <row r="84" spans="2:51" s="12" customFormat="1" ht="13.5">
      <c r="B84" s="186"/>
      <c r="D84" s="178" t="s">
        <v>299</v>
      </c>
      <c r="E84" s="195" t="s">
        <v>101</v>
      </c>
      <c r="F84" s="199" t="s">
        <v>301</v>
      </c>
      <c r="H84" s="200">
        <v>204.37</v>
      </c>
      <c r="I84" s="191"/>
      <c r="L84" s="186"/>
      <c r="M84" s="192"/>
      <c r="N84" s="193"/>
      <c r="O84" s="193"/>
      <c r="P84" s="193"/>
      <c r="Q84" s="193"/>
      <c r="R84" s="193"/>
      <c r="S84" s="193"/>
      <c r="T84" s="194"/>
      <c r="AT84" s="195" t="s">
        <v>299</v>
      </c>
      <c r="AU84" s="195" t="s">
        <v>79</v>
      </c>
      <c r="AV84" s="12" t="s">
        <v>82</v>
      </c>
      <c r="AW84" s="12" t="s">
        <v>36</v>
      </c>
      <c r="AX84" s="12" t="s">
        <v>72</v>
      </c>
      <c r="AY84" s="195" t="s">
        <v>291</v>
      </c>
    </row>
    <row r="85" spans="2:51" s="11" customFormat="1" ht="13.5">
      <c r="B85" s="177"/>
      <c r="D85" s="178" t="s">
        <v>299</v>
      </c>
      <c r="E85" s="179" t="s">
        <v>3</v>
      </c>
      <c r="F85" s="180" t="s">
        <v>2271</v>
      </c>
      <c r="H85" s="181">
        <v>137.956</v>
      </c>
      <c r="I85" s="182"/>
      <c r="L85" s="177"/>
      <c r="M85" s="183"/>
      <c r="N85" s="184"/>
      <c r="O85" s="184"/>
      <c r="P85" s="184"/>
      <c r="Q85" s="184"/>
      <c r="R85" s="184"/>
      <c r="S85" s="184"/>
      <c r="T85" s="185"/>
      <c r="AT85" s="179" t="s">
        <v>299</v>
      </c>
      <c r="AU85" s="179" t="s">
        <v>79</v>
      </c>
      <c r="AV85" s="11" t="s">
        <v>79</v>
      </c>
      <c r="AW85" s="11" t="s">
        <v>36</v>
      </c>
      <c r="AX85" s="11" t="s">
        <v>72</v>
      </c>
      <c r="AY85" s="179" t="s">
        <v>291</v>
      </c>
    </row>
    <row r="86" spans="2:51" s="12" customFormat="1" ht="13.5">
      <c r="B86" s="186"/>
      <c r="D86" s="178" t="s">
        <v>299</v>
      </c>
      <c r="E86" s="195" t="s">
        <v>136</v>
      </c>
      <c r="F86" s="199" t="s">
        <v>301</v>
      </c>
      <c r="H86" s="200">
        <v>137.956</v>
      </c>
      <c r="I86" s="191"/>
      <c r="L86" s="186"/>
      <c r="M86" s="192"/>
      <c r="N86" s="193"/>
      <c r="O86" s="193"/>
      <c r="P86" s="193"/>
      <c r="Q86" s="193"/>
      <c r="R86" s="193"/>
      <c r="S86" s="193"/>
      <c r="T86" s="194"/>
      <c r="AT86" s="195" t="s">
        <v>299</v>
      </c>
      <c r="AU86" s="195" t="s">
        <v>79</v>
      </c>
      <c r="AV86" s="12" t="s">
        <v>82</v>
      </c>
      <c r="AW86" s="12" t="s">
        <v>36</v>
      </c>
      <c r="AX86" s="12" t="s">
        <v>72</v>
      </c>
      <c r="AY86" s="195" t="s">
        <v>291</v>
      </c>
    </row>
    <row r="87" spans="2:51" s="11" customFormat="1" ht="13.5">
      <c r="B87" s="177"/>
      <c r="D87" s="178" t="s">
        <v>299</v>
      </c>
      <c r="E87" s="179" t="s">
        <v>3</v>
      </c>
      <c r="F87" s="180" t="s">
        <v>2272</v>
      </c>
      <c r="H87" s="181">
        <v>0.325</v>
      </c>
      <c r="I87" s="182"/>
      <c r="L87" s="177"/>
      <c r="M87" s="183"/>
      <c r="N87" s="184"/>
      <c r="O87" s="184"/>
      <c r="P87" s="184"/>
      <c r="Q87" s="184"/>
      <c r="R87" s="184"/>
      <c r="S87" s="184"/>
      <c r="T87" s="185"/>
      <c r="AT87" s="179" t="s">
        <v>299</v>
      </c>
      <c r="AU87" s="179" t="s">
        <v>79</v>
      </c>
      <c r="AV87" s="11" t="s">
        <v>79</v>
      </c>
      <c r="AW87" s="11" t="s">
        <v>36</v>
      </c>
      <c r="AX87" s="11" t="s">
        <v>72</v>
      </c>
      <c r="AY87" s="179" t="s">
        <v>291</v>
      </c>
    </row>
    <row r="88" spans="2:51" s="12" customFormat="1" ht="13.5">
      <c r="B88" s="186"/>
      <c r="D88" s="178" t="s">
        <v>299</v>
      </c>
      <c r="E88" s="195" t="s">
        <v>3</v>
      </c>
      <c r="F88" s="199" t="s">
        <v>301</v>
      </c>
      <c r="H88" s="200">
        <v>0.325</v>
      </c>
      <c r="I88" s="191"/>
      <c r="L88" s="186"/>
      <c r="M88" s="192"/>
      <c r="N88" s="193"/>
      <c r="O88" s="193"/>
      <c r="P88" s="193"/>
      <c r="Q88" s="193"/>
      <c r="R88" s="193"/>
      <c r="S88" s="193"/>
      <c r="T88" s="194"/>
      <c r="AT88" s="195" t="s">
        <v>299</v>
      </c>
      <c r="AU88" s="195" t="s">
        <v>79</v>
      </c>
      <c r="AV88" s="12" t="s">
        <v>82</v>
      </c>
      <c r="AW88" s="12" t="s">
        <v>36</v>
      </c>
      <c r="AX88" s="12" t="s">
        <v>72</v>
      </c>
      <c r="AY88" s="195" t="s">
        <v>291</v>
      </c>
    </row>
    <row r="89" spans="2:51" s="11" customFormat="1" ht="13.5">
      <c r="B89" s="177"/>
      <c r="D89" s="187" t="s">
        <v>299</v>
      </c>
      <c r="E89" s="196" t="s">
        <v>3</v>
      </c>
      <c r="F89" s="197" t="s">
        <v>101</v>
      </c>
      <c r="H89" s="198">
        <v>204.37</v>
      </c>
      <c r="I89" s="182"/>
      <c r="L89" s="177"/>
      <c r="M89" s="183"/>
      <c r="N89" s="184"/>
      <c r="O89" s="184"/>
      <c r="P89" s="184"/>
      <c r="Q89" s="184"/>
      <c r="R89" s="184"/>
      <c r="S89" s="184"/>
      <c r="T89" s="185"/>
      <c r="AT89" s="179" t="s">
        <v>299</v>
      </c>
      <c r="AU89" s="179" t="s">
        <v>79</v>
      </c>
      <c r="AV89" s="11" t="s">
        <v>79</v>
      </c>
      <c r="AW89" s="11" t="s">
        <v>36</v>
      </c>
      <c r="AX89" s="11" t="s">
        <v>9</v>
      </c>
      <c r="AY89" s="179" t="s">
        <v>291</v>
      </c>
    </row>
    <row r="90" spans="2:65" s="1" customFormat="1" ht="22.5" customHeight="1">
      <c r="B90" s="164"/>
      <c r="C90" s="210" t="s">
        <v>79</v>
      </c>
      <c r="D90" s="210" t="s">
        <v>379</v>
      </c>
      <c r="E90" s="211" t="s">
        <v>2273</v>
      </c>
      <c r="F90" s="212" t="s">
        <v>2274</v>
      </c>
      <c r="G90" s="213" t="s">
        <v>1250</v>
      </c>
      <c r="H90" s="214">
        <v>1</v>
      </c>
      <c r="I90" s="215"/>
      <c r="J90" s="216">
        <f>ROUND(I90*H90,0)</f>
        <v>0</v>
      </c>
      <c r="K90" s="212" t="s">
        <v>3</v>
      </c>
      <c r="L90" s="217"/>
      <c r="M90" s="218" t="s">
        <v>3</v>
      </c>
      <c r="N90" s="219" t="s">
        <v>43</v>
      </c>
      <c r="O90" s="35"/>
      <c r="P90" s="174">
        <f>O90*H90</f>
        <v>0</v>
      </c>
      <c r="Q90" s="174">
        <v>0</v>
      </c>
      <c r="R90" s="174">
        <f>Q90*H90</f>
        <v>0</v>
      </c>
      <c r="S90" s="174">
        <v>0</v>
      </c>
      <c r="T90" s="175">
        <f>S90*H90</f>
        <v>0</v>
      </c>
      <c r="AR90" s="17" t="s">
        <v>97</v>
      </c>
      <c r="AT90" s="17" t="s">
        <v>379</v>
      </c>
      <c r="AU90" s="17" t="s">
        <v>79</v>
      </c>
      <c r="AY90" s="17" t="s">
        <v>291</v>
      </c>
      <c r="BE90" s="176">
        <f>IF(N90="základní",J90,0)</f>
        <v>0</v>
      </c>
      <c r="BF90" s="176">
        <f>IF(N90="snížená",J90,0)</f>
        <v>0</v>
      </c>
      <c r="BG90" s="176">
        <f>IF(N90="zákl. přenesená",J90,0)</f>
        <v>0</v>
      </c>
      <c r="BH90" s="176">
        <f>IF(N90="sníž. přenesená",J90,0)</f>
        <v>0</v>
      </c>
      <c r="BI90" s="176">
        <f>IF(N90="nulová",J90,0)</f>
        <v>0</v>
      </c>
      <c r="BJ90" s="17" t="s">
        <v>9</v>
      </c>
      <c r="BK90" s="176">
        <f>ROUND(I90*H90,0)</f>
        <v>0</v>
      </c>
      <c r="BL90" s="17" t="s">
        <v>85</v>
      </c>
      <c r="BM90" s="17" t="s">
        <v>2275</v>
      </c>
    </row>
    <row r="91" spans="2:63" s="10" customFormat="1" ht="29.85" customHeight="1">
      <c r="B91" s="150"/>
      <c r="D91" s="161" t="s">
        <v>71</v>
      </c>
      <c r="E91" s="162" t="s">
        <v>1068</v>
      </c>
      <c r="F91" s="162" t="s">
        <v>1069</v>
      </c>
      <c r="I91" s="153"/>
      <c r="J91" s="163">
        <f>BK91</f>
        <v>0</v>
      </c>
      <c r="L91" s="150"/>
      <c r="M91" s="155"/>
      <c r="N91" s="156"/>
      <c r="O91" s="156"/>
      <c r="P91" s="157">
        <f>SUM(P92:P111)</f>
        <v>0</v>
      </c>
      <c r="Q91" s="156"/>
      <c r="R91" s="157">
        <f>SUM(R92:R111)</f>
        <v>0</v>
      </c>
      <c r="S91" s="156"/>
      <c r="T91" s="158">
        <f>SUM(T92:T111)</f>
        <v>0</v>
      </c>
      <c r="AR91" s="151" t="s">
        <v>9</v>
      </c>
      <c r="AT91" s="159" t="s">
        <v>71</v>
      </c>
      <c r="AU91" s="159" t="s">
        <v>9</v>
      </c>
      <c r="AY91" s="151" t="s">
        <v>291</v>
      </c>
      <c r="BK91" s="160">
        <f>SUM(BK92:BK111)</f>
        <v>0</v>
      </c>
    </row>
    <row r="92" spans="2:65" s="1" customFormat="1" ht="31.5" customHeight="1">
      <c r="B92" s="164"/>
      <c r="C92" s="165" t="s">
        <v>82</v>
      </c>
      <c r="D92" s="165" t="s">
        <v>293</v>
      </c>
      <c r="E92" s="166" t="s">
        <v>2276</v>
      </c>
      <c r="F92" s="167" t="s">
        <v>2277</v>
      </c>
      <c r="G92" s="168" t="s">
        <v>822</v>
      </c>
      <c r="H92" s="169">
        <v>132.841</v>
      </c>
      <c r="I92" s="170"/>
      <c r="J92" s="171">
        <f>ROUND(I92*H92,0)</f>
        <v>0</v>
      </c>
      <c r="K92" s="167" t="s">
        <v>297</v>
      </c>
      <c r="L92" s="34"/>
      <c r="M92" s="172" t="s">
        <v>3</v>
      </c>
      <c r="N92" s="173" t="s">
        <v>43</v>
      </c>
      <c r="O92" s="35"/>
      <c r="P92" s="174">
        <f>O92*H92</f>
        <v>0</v>
      </c>
      <c r="Q92" s="174">
        <v>0</v>
      </c>
      <c r="R92" s="174">
        <f>Q92*H92</f>
        <v>0</v>
      </c>
      <c r="S92" s="174">
        <v>0</v>
      </c>
      <c r="T92" s="175">
        <f>S92*H92</f>
        <v>0</v>
      </c>
      <c r="AR92" s="17" t="s">
        <v>85</v>
      </c>
      <c r="AT92" s="17" t="s">
        <v>293</v>
      </c>
      <c r="AU92" s="17" t="s">
        <v>79</v>
      </c>
      <c r="AY92" s="17" t="s">
        <v>291</v>
      </c>
      <c r="BE92" s="176">
        <f>IF(N92="základní",J92,0)</f>
        <v>0</v>
      </c>
      <c r="BF92" s="176">
        <f>IF(N92="snížená",J92,0)</f>
        <v>0</v>
      </c>
      <c r="BG92" s="176">
        <f>IF(N92="zákl. přenesená",J92,0)</f>
        <v>0</v>
      </c>
      <c r="BH92" s="176">
        <f>IF(N92="sníž. přenesená",J92,0)</f>
        <v>0</v>
      </c>
      <c r="BI92" s="176">
        <f>IF(N92="nulová",J92,0)</f>
        <v>0</v>
      </c>
      <c r="BJ92" s="17" t="s">
        <v>9</v>
      </c>
      <c r="BK92" s="176">
        <f>ROUND(I92*H92,0)</f>
        <v>0</v>
      </c>
      <c r="BL92" s="17" t="s">
        <v>85</v>
      </c>
      <c r="BM92" s="17" t="s">
        <v>2278</v>
      </c>
    </row>
    <row r="93" spans="2:65" s="1" customFormat="1" ht="22.5" customHeight="1">
      <c r="B93" s="164"/>
      <c r="C93" s="165" t="s">
        <v>85</v>
      </c>
      <c r="D93" s="165" t="s">
        <v>293</v>
      </c>
      <c r="E93" s="166" t="s">
        <v>2279</v>
      </c>
      <c r="F93" s="167" t="s">
        <v>2280</v>
      </c>
      <c r="G93" s="168" t="s">
        <v>822</v>
      </c>
      <c r="H93" s="169">
        <v>132.841</v>
      </c>
      <c r="I93" s="170"/>
      <c r="J93" s="171">
        <f>ROUND(I93*H93,0)</f>
        <v>0</v>
      </c>
      <c r="K93" s="167" t="s">
        <v>297</v>
      </c>
      <c r="L93" s="34"/>
      <c r="M93" s="172" t="s">
        <v>3</v>
      </c>
      <c r="N93" s="173" t="s">
        <v>43</v>
      </c>
      <c r="O93" s="35"/>
      <c r="P93" s="174">
        <f>O93*H93</f>
        <v>0</v>
      </c>
      <c r="Q93" s="174">
        <v>0</v>
      </c>
      <c r="R93" s="174">
        <f>Q93*H93</f>
        <v>0</v>
      </c>
      <c r="S93" s="174">
        <v>0</v>
      </c>
      <c r="T93" s="175">
        <f>S93*H93</f>
        <v>0</v>
      </c>
      <c r="AR93" s="17" t="s">
        <v>85</v>
      </c>
      <c r="AT93" s="17" t="s">
        <v>293</v>
      </c>
      <c r="AU93" s="17" t="s">
        <v>79</v>
      </c>
      <c r="AY93" s="17" t="s">
        <v>291</v>
      </c>
      <c r="BE93" s="176">
        <f>IF(N93="základní",J93,0)</f>
        <v>0</v>
      </c>
      <c r="BF93" s="176">
        <f>IF(N93="snížená",J93,0)</f>
        <v>0</v>
      </c>
      <c r="BG93" s="176">
        <f>IF(N93="zákl. přenesená",J93,0)</f>
        <v>0</v>
      </c>
      <c r="BH93" s="176">
        <f>IF(N93="sníž. přenesená",J93,0)</f>
        <v>0</v>
      </c>
      <c r="BI93" s="176">
        <f>IF(N93="nulová",J93,0)</f>
        <v>0</v>
      </c>
      <c r="BJ93" s="17" t="s">
        <v>9</v>
      </c>
      <c r="BK93" s="176">
        <f>ROUND(I93*H93,0)</f>
        <v>0</v>
      </c>
      <c r="BL93" s="17" t="s">
        <v>85</v>
      </c>
      <c r="BM93" s="17" t="s">
        <v>2281</v>
      </c>
    </row>
    <row r="94" spans="2:65" s="1" customFormat="1" ht="22.5" customHeight="1">
      <c r="B94" s="164"/>
      <c r="C94" s="165" t="s">
        <v>88</v>
      </c>
      <c r="D94" s="165" t="s">
        <v>293</v>
      </c>
      <c r="E94" s="166" t="s">
        <v>2282</v>
      </c>
      <c r="F94" s="167" t="s">
        <v>2283</v>
      </c>
      <c r="G94" s="168" t="s">
        <v>822</v>
      </c>
      <c r="H94" s="169">
        <v>2656.82</v>
      </c>
      <c r="I94" s="170"/>
      <c r="J94" s="171">
        <f>ROUND(I94*H94,0)</f>
        <v>0</v>
      </c>
      <c r="K94" s="167" t="s">
        <v>297</v>
      </c>
      <c r="L94" s="34"/>
      <c r="M94" s="172" t="s">
        <v>3</v>
      </c>
      <c r="N94" s="173" t="s">
        <v>43</v>
      </c>
      <c r="O94" s="35"/>
      <c r="P94" s="174">
        <f>O94*H94</f>
        <v>0</v>
      </c>
      <c r="Q94" s="174">
        <v>0</v>
      </c>
      <c r="R94" s="174">
        <f>Q94*H94</f>
        <v>0</v>
      </c>
      <c r="S94" s="174">
        <v>0</v>
      </c>
      <c r="T94" s="175">
        <f>S94*H94</f>
        <v>0</v>
      </c>
      <c r="AR94" s="17" t="s">
        <v>85</v>
      </c>
      <c r="AT94" s="17" t="s">
        <v>293</v>
      </c>
      <c r="AU94" s="17" t="s">
        <v>79</v>
      </c>
      <c r="AY94" s="17" t="s">
        <v>291</v>
      </c>
      <c r="BE94" s="176">
        <f>IF(N94="základní",J94,0)</f>
        <v>0</v>
      </c>
      <c r="BF94" s="176">
        <f>IF(N94="snížená",J94,0)</f>
        <v>0</v>
      </c>
      <c r="BG94" s="176">
        <f>IF(N94="zákl. přenesená",J94,0)</f>
        <v>0</v>
      </c>
      <c r="BH94" s="176">
        <f>IF(N94="sníž. přenesená",J94,0)</f>
        <v>0</v>
      </c>
      <c r="BI94" s="176">
        <f>IF(N94="nulová",J94,0)</f>
        <v>0</v>
      </c>
      <c r="BJ94" s="17" t="s">
        <v>9</v>
      </c>
      <c r="BK94" s="176">
        <f>ROUND(I94*H94,0)</f>
        <v>0</v>
      </c>
      <c r="BL94" s="17" t="s">
        <v>85</v>
      </c>
      <c r="BM94" s="17" t="s">
        <v>2284</v>
      </c>
    </row>
    <row r="95" spans="2:51" s="11" customFormat="1" ht="13.5">
      <c r="B95" s="177"/>
      <c r="D95" s="187" t="s">
        <v>299</v>
      </c>
      <c r="F95" s="197" t="s">
        <v>2285</v>
      </c>
      <c r="H95" s="198">
        <v>2656.82</v>
      </c>
      <c r="I95" s="182"/>
      <c r="L95" s="177"/>
      <c r="M95" s="183"/>
      <c r="N95" s="184"/>
      <c r="O95" s="184"/>
      <c r="P95" s="184"/>
      <c r="Q95" s="184"/>
      <c r="R95" s="184"/>
      <c r="S95" s="184"/>
      <c r="T95" s="185"/>
      <c r="AT95" s="179" t="s">
        <v>299</v>
      </c>
      <c r="AU95" s="179" t="s">
        <v>79</v>
      </c>
      <c r="AV95" s="11" t="s">
        <v>79</v>
      </c>
      <c r="AW95" s="11" t="s">
        <v>4</v>
      </c>
      <c r="AX95" s="11" t="s">
        <v>9</v>
      </c>
      <c r="AY95" s="179" t="s">
        <v>291</v>
      </c>
    </row>
    <row r="96" spans="2:65" s="1" customFormat="1" ht="22.5" customHeight="1">
      <c r="B96" s="164"/>
      <c r="C96" s="165" t="s">
        <v>91</v>
      </c>
      <c r="D96" s="165" t="s">
        <v>293</v>
      </c>
      <c r="E96" s="166" t="s">
        <v>2286</v>
      </c>
      <c r="F96" s="167" t="s">
        <v>2287</v>
      </c>
      <c r="G96" s="168" t="s">
        <v>822</v>
      </c>
      <c r="H96" s="169">
        <v>132.841</v>
      </c>
      <c r="I96" s="170"/>
      <c r="J96" s="171">
        <f>ROUND(I96*H96,0)</f>
        <v>0</v>
      </c>
      <c r="K96" s="167" t="s">
        <v>297</v>
      </c>
      <c r="L96" s="34"/>
      <c r="M96" s="172" t="s">
        <v>3</v>
      </c>
      <c r="N96" s="173" t="s">
        <v>43</v>
      </c>
      <c r="O96" s="35"/>
      <c r="P96" s="174">
        <f>O96*H96</f>
        <v>0</v>
      </c>
      <c r="Q96" s="174">
        <v>0</v>
      </c>
      <c r="R96" s="174">
        <f>Q96*H96</f>
        <v>0</v>
      </c>
      <c r="S96" s="174">
        <v>0</v>
      </c>
      <c r="T96" s="175">
        <f>S96*H96</f>
        <v>0</v>
      </c>
      <c r="AR96" s="17" t="s">
        <v>85</v>
      </c>
      <c r="AT96" s="17" t="s">
        <v>293</v>
      </c>
      <c r="AU96" s="17" t="s">
        <v>79</v>
      </c>
      <c r="AY96" s="17" t="s">
        <v>291</v>
      </c>
      <c r="BE96" s="176">
        <f>IF(N96="základní",J96,0)</f>
        <v>0</v>
      </c>
      <c r="BF96" s="176">
        <f>IF(N96="snížená",J96,0)</f>
        <v>0</v>
      </c>
      <c r="BG96" s="176">
        <f>IF(N96="zákl. přenesená",J96,0)</f>
        <v>0</v>
      </c>
      <c r="BH96" s="176">
        <f>IF(N96="sníž. přenesená",J96,0)</f>
        <v>0</v>
      </c>
      <c r="BI96" s="176">
        <f>IF(N96="nulová",J96,0)</f>
        <v>0</v>
      </c>
      <c r="BJ96" s="17" t="s">
        <v>9</v>
      </c>
      <c r="BK96" s="176">
        <f>ROUND(I96*H96,0)</f>
        <v>0</v>
      </c>
      <c r="BL96" s="17" t="s">
        <v>85</v>
      </c>
      <c r="BM96" s="17" t="s">
        <v>2288</v>
      </c>
    </row>
    <row r="97" spans="2:65" s="1" customFormat="1" ht="22.5" customHeight="1">
      <c r="B97" s="164"/>
      <c r="C97" s="165" t="s">
        <v>94</v>
      </c>
      <c r="D97" s="165" t="s">
        <v>293</v>
      </c>
      <c r="E97" s="166" t="s">
        <v>1084</v>
      </c>
      <c r="F97" s="167" t="s">
        <v>1085</v>
      </c>
      <c r="G97" s="168" t="s">
        <v>822</v>
      </c>
      <c r="H97" s="169">
        <v>32.058</v>
      </c>
      <c r="I97" s="170"/>
      <c r="J97" s="171">
        <f>ROUND(I97*H97,0)</f>
        <v>0</v>
      </c>
      <c r="K97" s="167" t="s">
        <v>297</v>
      </c>
      <c r="L97" s="34"/>
      <c r="M97" s="172" t="s">
        <v>3</v>
      </c>
      <c r="N97" s="173" t="s">
        <v>43</v>
      </c>
      <c r="O97" s="35"/>
      <c r="P97" s="174">
        <f>O97*H97</f>
        <v>0</v>
      </c>
      <c r="Q97" s="174">
        <v>0</v>
      </c>
      <c r="R97" s="174">
        <f>Q97*H97</f>
        <v>0</v>
      </c>
      <c r="S97" s="174">
        <v>0</v>
      </c>
      <c r="T97" s="175">
        <f>S97*H97</f>
        <v>0</v>
      </c>
      <c r="AR97" s="17" t="s">
        <v>85</v>
      </c>
      <c r="AT97" s="17" t="s">
        <v>293</v>
      </c>
      <c r="AU97" s="17" t="s">
        <v>79</v>
      </c>
      <c r="AY97" s="17" t="s">
        <v>291</v>
      </c>
      <c r="BE97" s="176">
        <f>IF(N97="základní",J97,0)</f>
        <v>0</v>
      </c>
      <c r="BF97" s="176">
        <f>IF(N97="snížená",J97,0)</f>
        <v>0</v>
      </c>
      <c r="BG97" s="176">
        <f>IF(N97="zákl. přenesená",J97,0)</f>
        <v>0</v>
      </c>
      <c r="BH97" s="176">
        <f>IF(N97="sníž. přenesená",J97,0)</f>
        <v>0</v>
      </c>
      <c r="BI97" s="176">
        <f>IF(N97="nulová",J97,0)</f>
        <v>0</v>
      </c>
      <c r="BJ97" s="17" t="s">
        <v>9</v>
      </c>
      <c r="BK97" s="176">
        <f>ROUND(I97*H97,0)</f>
        <v>0</v>
      </c>
      <c r="BL97" s="17" t="s">
        <v>85</v>
      </c>
      <c r="BM97" s="17" t="s">
        <v>2289</v>
      </c>
    </row>
    <row r="98" spans="2:51" s="11" customFormat="1" ht="13.5">
      <c r="B98" s="177"/>
      <c r="D98" s="178" t="s">
        <v>299</v>
      </c>
      <c r="E98" s="179" t="s">
        <v>3</v>
      </c>
      <c r="F98" s="180" t="s">
        <v>2290</v>
      </c>
      <c r="H98" s="181">
        <v>32.058</v>
      </c>
      <c r="I98" s="182"/>
      <c r="L98" s="177"/>
      <c r="M98" s="183"/>
      <c r="N98" s="184"/>
      <c r="O98" s="184"/>
      <c r="P98" s="184"/>
      <c r="Q98" s="184"/>
      <c r="R98" s="184"/>
      <c r="S98" s="184"/>
      <c r="T98" s="185"/>
      <c r="AT98" s="179" t="s">
        <v>299</v>
      </c>
      <c r="AU98" s="179" t="s">
        <v>79</v>
      </c>
      <c r="AV98" s="11" t="s">
        <v>79</v>
      </c>
      <c r="AW98" s="11" t="s">
        <v>36</v>
      </c>
      <c r="AX98" s="11" t="s">
        <v>72</v>
      </c>
      <c r="AY98" s="179" t="s">
        <v>291</v>
      </c>
    </row>
    <row r="99" spans="2:51" s="12" customFormat="1" ht="13.5">
      <c r="B99" s="186"/>
      <c r="D99" s="187" t="s">
        <v>299</v>
      </c>
      <c r="E99" s="188" t="s">
        <v>175</v>
      </c>
      <c r="F99" s="189" t="s">
        <v>301</v>
      </c>
      <c r="H99" s="190">
        <v>32.058</v>
      </c>
      <c r="I99" s="191"/>
      <c r="L99" s="186"/>
      <c r="M99" s="192"/>
      <c r="N99" s="193"/>
      <c r="O99" s="193"/>
      <c r="P99" s="193"/>
      <c r="Q99" s="193"/>
      <c r="R99" s="193"/>
      <c r="S99" s="193"/>
      <c r="T99" s="194"/>
      <c r="AT99" s="195" t="s">
        <v>299</v>
      </c>
      <c r="AU99" s="195" t="s">
        <v>79</v>
      </c>
      <c r="AV99" s="12" t="s">
        <v>82</v>
      </c>
      <c r="AW99" s="12" t="s">
        <v>36</v>
      </c>
      <c r="AX99" s="12" t="s">
        <v>9</v>
      </c>
      <c r="AY99" s="195" t="s">
        <v>291</v>
      </c>
    </row>
    <row r="100" spans="2:65" s="1" customFormat="1" ht="22.5" customHeight="1">
      <c r="B100" s="164"/>
      <c r="C100" s="165" t="s">
        <v>97</v>
      </c>
      <c r="D100" s="165" t="s">
        <v>293</v>
      </c>
      <c r="E100" s="166" t="s">
        <v>1088</v>
      </c>
      <c r="F100" s="167" t="s">
        <v>1089</v>
      </c>
      <c r="G100" s="168" t="s">
        <v>822</v>
      </c>
      <c r="H100" s="169">
        <v>96.776</v>
      </c>
      <c r="I100" s="170"/>
      <c r="J100" s="171">
        <f>ROUND(I100*H100,0)</f>
        <v>0</v>
      </c>
      <c r="K100" s="167" t="s">
        <v>297</v>
      </c>
      <c r="L100" s="34"/>
      <c r="M100" s="172" t="s">
        <v>3</v>
      </c>
      <c r="N100" s="173" t="s">
        <v>43</v>
      </c>
      <c r="O100" s="35"/>
      <c r="P100" s="174">
        <f>O100*H100</f>
        <v>0</v>
      </c>
      <c r="Q100" s="174">
        <v>0</v>
      </c>
      <c r="R100" s="174">
        <f>Q100*H100</f>
        <v>0</v>
      </c>
      <c r="S100" s="174">
        <v>0</v>
      </c>
      <c r="T100" s="175">
        <f>S100*H100</f>
        <v>0</v>
      </c>
      <c r="AR100" s="17" t="s">
        <v>85</v>
      </c>
      <c r="AT100" s="17" t="s">
        <v>293</v>
      </c>
      <c r="AU100" s="17" t="s">
        <v>79</v>
      </c>
      <c r="AY100" s="17" t="s">
        <v>291</v>
      </c>
      <c r="BE100" s="176">
        <f>IF(N100="základní",J100,0)</f>
        <v>0</v>
      </c>
      <c r="BF100" s="176">
        <f>IF(N100="snížená",J100,0)</f>
        <v>0</v>
      </c>
      <c r="BG100" s="176">
        <f>IF(N100="zákl. přenesená",J100,0)</f>
        <v>0</v>
      </c>
      <c r="BH100" s="176">
        <f>IF(N100="sníž. přenesená",J100,0)</f>
        <v>0</v>
      </c>
      <c r="BI100" s="176">
        <f>IF(N100="nulová",J100,0)</f>
        <v>0</v>
      </c>
      <c r="BJ100" s="17" t="s">
        <v>9</v>
      </c>
      <c r="BK100" s="176">
        <f>ROUND(I100*H100,0)</f>
        <v>0</v>
      </c>
      <c r="BL100" s="17" t="s">
        <v>85</v>
      </c>
      <c r="BM100" s="17" t="s">
        <v>2291</v>
      </c>
    </row>
    <row r="101" spans="2:51" s="11" customFormat="1" ht="13.5">
      <c r="B101" s="177"/>
      <c r="D101" s="178" t="s">
        <v>299</v>
      </c>
      <c r="E101" s="179" t="s">
        <v>3</v>
      </c>
      <c r="F101" s="180" t="s">
        <v>2292</v>
      </c>
      <c r="H101" s="181">
        <v>132.841</v>
      </c>
      <c r="I101" s="182"/>
      <c r="L101" s="177"/>
      <c r="M101" s="183"/>
      <c r="N101" s="184"/>
      <c r="O101" s="184"/>
      <c r="P101" s="184"/>
      <c r="Q101" s="184"/>
      <c r="R101" s="184"/>
      <c r="S101" s="184"/>
      <c r="T101" s="185"/>
      <c r="AT101" s="179" t="s">
        <v>299</v>
      </c>
      <c r="AU101" s="179" t="s">
        <v>79</v>
      </c>
      <c r="AV101" s="11" t="s">
        <v>79</v>
      </c>
      <c r="AW101" s="11" t="s">
        <v>36</v>
      </c>
      <c r="AX101" s="11" t="s">
        <v>72</v>
      </c>
      <c r="AY101" s="179" t="s">
        <v>291</v>
      </c>
    </row>
    <row r="102" spans="2:51" s="11" customFormat="1" ht="13.5">
      <c r="B102" s="177"/>
      <c r="D102" s="178" t="s">
        <v>299</v>
      </c>
      <c r="E102" s="179" t="s">
        <v>3</v>
      </c>
      <c r="F102" s="180" t="s">
        <v>2293</v>
      </c>
      <c r="H102" s="181">
        <v>-32.058</v>
      </c>
      <c r="I102" s="182"/>
      <c r="L102" s="177"/>
      <c r="M102" s="183"/>
      <c r="N102" s="184"/>
      <c r="O102" s="184"/>
      <c r="P102" s="184"/>
      <c r="Q102" s="184"/>
      <c r="R102" s="184"/>
      <c r="S102" s="184"/>
      <c r="T102" s="185"/>
      <c r="AT102" s="179" t="s">
        <v>299</v>
      </c>
      <c r="AU102" s="179" t="s">
        <v>79</v>
      </c>
      <c r="AV102" s="11" t="s">
        <v>79</v>
      </c>
      <c r="AW102" s="11" t="s">
        <v>36</v>
      </c>
      <c r="AX102" s="11" t="s">
        <v>72</v>
      </c>
      <c r="AY102" s="179" t="s">
        <v>291</v>
      </c>
    </row>
    <row r="103" spans="2:51" s="11" customFormat="1" ht="13.5">
      <c r="B103" s="177"/>
      <c r="D103" s="178" t="s">
        <v>299</v>
      </c>
      <c r="E103" s="179" t="s">
        <v>3</v>
      </c>
      <c r="F103" s="180" t="s">
        <v>2294</v>
      </c>
      <c r="H103" s="181">
        <v>-2.914</v>
      </c>
      <c r="I103" s="182"/>
      <c r="L103" s="177"/>
      <c r="M103" s="183"/>
      <c r="N103" s="184"/>
      <c r="O103" s="184"/>
      <c r="P103" s="184"/>
      <c r="Q103" s="184"/>
      <c r="R103" s="184"/>
      <c r="S103" s="184"/>
      <c r="T103" s="185"/>
      <c r="AT103" s="179" t="s">
        <v>299</v>
      </c>
      <c r="AU103" s="179" t="s">
        <v>79</v>
      </c>
      <c r="AV103" s="11" t="s">
        <v>79</v>
      </c>
      <c r="AW103" s="11" t="s">
        <v>36</v>
      </c>
      <c r="AX103" s="11" t="s">
        <v>72</v>
      </c>
      <c r="AY103" s="179" t="s">
        <v>291</v>
      </c>
    </row>
    <row r="104" spans="2:51" s="11" customFormat="1" ht="13.5">
      <c r="B104" s="177"/>
      <c r="D104" s="178" t="s">
        <v>299</v>
      </c>
      <c r="E104" s="179" t="s">
        <v>3</v>
      </c>
      <c r="F104" s="180" t="s">
        <v>2295</v>
      </c>
      <c r="H104" s="181">
        <v>-1.093</v>
      </c>
      <c r="I104" s="182"/>
      <c r="L104" s="177"/>
      <c r="M104" s="183"/>
      <c r="N104" s="184"/>
      <c r="O104" s="184"/>
      <c r="P104" s="184"/>
      <c r="Q104" s="184"/>
      <c r="R104" s="184"/>
      <c r="S104" s="184"/>
      <c r="T104" s="185"/>
      <c r="AT104" s="179" t="s">
        <v>299</v>
      </c>
      <c r="AU104" s="179" t="s">
        <v>79</v>
      </c>
      <c r="AV104" s="11" t="s">
        <v>79</v>
      </c>
      <c r="AW104" s="11" t="s">
        <v>36</v>
      </c>
      <c r="AX104" s="11" t="s">
        <v>72</v>
      </c>
      <c r="AY104" s="179" t="s">
        <v>291</v>
      </c>
    </row>
    <row r="105" spans="2:51" s="12" customFormat="1" ht="13.5">
      <c r="B105" s="186"/>
      <c r="D105" s="187" t="s">
        <v>299</v>
      </c>
      <c r="E105" s="188" t="s">
        <v>3</v>
      </c>
      <c r="F105" s="189" t="s">
        <v>301</v>
      </c>
      <c r="H105" s="190">
        <v>96.776</v>
      </c>
      <c r="I105" s="191"/>
      <c r="L105" s="186"/>
      <c r="M105" s="192"/>
      <c r="N105" s="193"/>
      <c r="O105" s="193"/>
      <c r="P105" s="193"/>
      <c r="Q105" s="193"/>
      <c r="R105" s="193"/>
      <c r="S105" s="193"/>
      <c r="T105" s="194"/>
      <c r="AT105" s="195" t="s">
        <v>299</v>
      </c>
      <c r="AU105" s="195" t="s">
        <v>79</v>
      </c>
      <c r="AV105" s="12" t="s">
        <v>82</v>
      </c>
      <c r="AW105" s="12" t="s">
        <v>36</v>
      </c>
      <c r="AX105" s="12" t="s">
        <v>9</v>
      </c>
      <c r="AY105" s="195" t="s">
        <v>291</v>
      </c>
    </row>
    <row r="106" spans="2:65" s="1" customFormat="1" ht="22.5" customHeight="1">
      <c r="B106" s="164"/>
      <c r="C106" s="165" t="s">
        <v>325</v>
      </c>
      <c r="D106" s="165" t="s">
        <v>293</v>
      </c>
      <c r="E106" s="166" t="s">
        <v>1096</v>
      </c>
      <c r="F106" s="167" t="s">
        <v>1097</v>
      </c>
      <c r="G106" s="168" t="s">
        <v>822</v>
      </c>
      <c r="H106" s="169">
        <v>2.914</v>
      </c>
      <c r="I106" s="170"/>
      <c r="J106" s="171">
        <f>ROUND(I106*H106,0)</f>
        <v>0</v>
      </c>
      <c r="K106" s="167" t="s">
        <v>297</v>
      </c>
      <c r="L106" s="34"/>
      <c r="M106" s="172" t="s">
        <v>3</v>
      </c>
      <c r="N106" s="173" t="s">
        <v>43</v>
      </c>
      <c r="O106" s="35"/>
      <c r="P106" s="174">
        <f>O106*H106</f>
        <v>0</v>
      </c>
      <c r="Q106" s="174">
        <v>0</v>
      </c>
      <c r="R106" s="174">
        <f>Q106*H106</f>
        <v>0</v>
      </c>
      <c r="S106" s="174">
        <v>0</v>
      </c>
      <c r="T106" s="175">
        <f>S106*H106</f>
        <v>0</v>
      </c>
      <c r="AR106" s="17" t="s">
        <v>85</v>
      </c>
      <c r="AT106" s="17" t="s">
        <v>293</v>
      </c>
      <c r="AU106" s="17" t="s">
        <v>79</v>
      </c>
      <c r="AY106" s="17" t="s">
        <v>291</v>
      </c>
      <c r="BE106" s="176">
        <f>IF(N106="základní",J106,0)</f>
        <v>0</v>
      </c>
      <c r="BF106" s="176">
        <f>IF(N106="snížená",J106,0)</f>
        <v>0</v>
      </c>
      <c r="BG106" s="176">
        <f>IF(N106="zákl. přenesená",J106,0)</f>
        <v>0</v>
      </c>
      <c r="BH106" s="176">
        <f>IF(N106="sníž. přenesená",J106,0)</f>
        <v>0</v>
      </c>
      <c r="BI106" s="176">
        <f>IF(N106="nulová",J106,0)</f>
        <v>0</v>
      </c>
      <c r="BJ106" s="17" t="s">
        <v>9</v>
      </c>
      <c r="BK106" s="176">
        <f>ROUND(I106*H106,0)</f>
        <v>0</v>
      </c>
      <c r="BL106" s="17" t="s">
        <v>85</v>
      </c>
      <c r="BM106" s="17" t="s">
        <v>2296</v>
      </c>
    </row>
    <row r="107" spans="2:51" s="11" customFormat="1" ht="13.5">
      <c r="B107" s="177"/>
      <c r="D107" s="178" t="s">
        <v>299</v>
      </c>
      <c r="E107" s="179" t="s">
        <v>3</v>
      </c>
      <c r="F107" s="180" t="s">
        <v>2297</v>
      </c>
      <c r="H107" s="181">
        <v>2.914</v>
      </c>
      <c r="I107" s="182"/>
      <c r="L107" s="177"/>
      <c r="M107" s="183"/>
      <c r="N107" s="184"/>
      <c r="O107" s="184"/>
      <c r="P107" s="184"/>
      <c r="Q107" s="184"/>
      <c r="R107" s="184"/>
      <c r="S107" s="184"/>
      <c r="T107" s="185"/>
      <c r="AT107" s="179" t="s">
        <v>299</v>
      </c>
      <c r="AU107" s="179" t="s">
        <v>79</v>
      </c>
      <c r="AV107" s="11" t="s">
        <v>79</v>
      </c>
      <c r="AW107" s="11" t="s">
        <v>36</v>
      </c>
      <c r="AX107" s="11" t="s">
        <v>72</v>
      </c>
      <c r="AY107" s="179" t="s">
        <v>291</v>
      </c>
    </row>
    <row r="108" spans="2:51" s="12" customFormat="1" ht="13.5">
      <c r="B108" s="186"/>
      <c r="D108" s="187" t="s">
        <v>299</v>
      </c>
      <c r="E108" s="188" t="s">
        <v>205</v>
      </c>
      <c r="F108" s="189" t="s">
        <v>301</v>
      </c>
      <c r="H108" s="190">
        <v>2.914</v>
      </c>
      <c r="I108" s="191"/>
      <c r="L108" s="186"/>
      <c r="M108" s="192"/>
      <c r="N108" s="193"/>
      <c r="O108" s="193"/>
      <c r="P108" s="193"/>
      <c r="Q108" s="193"/>
      <c r="R108" s="193"/>
      <c r="S108" s="193"/>
      <c r="T108" s="194"/>
      <c r="AT108" s="195" t="s">
        <v>299</v>
      </c>
      <c r="AU108" s="195" t="s">
        <v>79</v>
      </c>
      <c r="AV108" s="12" t="s">
        <v>82</v>
      </c>
      <c r="AW108" s="12" t="s">
        <v>36</v>
      </c>
      <c r="AX108" s="12" t="s">
        <v>9</v>
      </c>
      <c r="AY108" s="195" t="s">
        <v>291</v>
      </c>
    </row>
    <row r="109" spans="2:65" s="1" customFormat="1" ht="22.5" customHeight="1">
      <c r="B109" s="164"/>
      <c r="C109" s="165" t="s">
        <v>26</v>
      </c>
      <c r="D109" s="165" t="s">
        <v>293</v>
      </c>
      <c r="E109" s="166" t="s">
        <v>2298</v>
      </c>
      <c r="F109" s="167" t="s">
        <v>2299</v>
      </c>
      <c r="G109" s="168" t="s">
        <v>822</v>
      </c>
      <c r="H109" s="169">
        <v>1.093</v>
      </c>
      <c r="I109" s="170"/>
      <c r="J109" s="171">
        <f>ROUND(I109*H109,0)</f>
        <v>0</v>
      </c>
      <c r="K109" s="167" t="s">
        <v>297</v>
      </c>
      <c r="L109" s="34"/>
      <c r="M109" s="172" t="s">
        <v>3</v>
      </c>
      <c r="N109" s="173" t="s">
        <v>43</v>
      </c>
      <c r="O109" s="35"/>
      <c r="P109" s="174">
        <f>O109*H109</f>
        <v>0</v>
      </c>
      <c r="Q109" s="174">
        <v>0</v>
      </c>
      <c r="R109" s="174">
        <f>Q109*H109</f>
        <v>0</v>
      </c>
      <c r="S109" s="174">
        <v>0</v>
      </c>
      <c r="T109" s="175">
        <f>S109*H109</f>
        <v>0</v>
      </c>
      <c r="AR109" s="17" t="s">
        <v>85</v>
      </c>
      <c r="AT109" s="17" t="s">
        <v>293</v>
      </c>
      <c r="AU109" s="17" t="s">
        <v>79</v>
      </c>
      <c r="AY109" s="17" t="s">
        <v>291</v>
      </c>
      <c r="BE109" s="176">
        <f>IF(N109="základní",J109,0)</f>
        <v>0</v>
      </c>
      <c r="BF109" s="176">
        <f>IF(N109="snížená",J109,0)</f>
        <v>0</v>
      </c>
      <c r="BG109" s="176">
        <f>IF(N109="zákl. přenesená",J109,0)</f>
        <v>0</v>
      </c>
      <c r="BH109" s="176">
        <f>IF(N109="sníž. přenesená",J109,0)</f>
        <v>0</v>
      </c>
      <c r="BI109" s="176">
        <f>IF(N109="nulová",J109,0)</f>
        <v>0</v>
      </c>
      <c r="BJ109" s="17" t="s">
        <v>9</v>
      </c>
      <c r="BK109" s="176">
        <f>ROUND(I109*H109,0)</f>
        <v>0</v>
      </c>
      <c r="BL109" s="17" t="s">
        <v>85</v>
      </c>
      <c r="BM109" s="17" t="s">
        <v>2300</v>
      </c>
    </row>
    <row r="110" spans="2:51" s="11" customFormat="1" ht="13.5">
      <c r="B110" s="177"/>
      <c r="D110" s="178" t="s">
        <v>299</v>
      </c>
      <c r="E110" s="179" t="s">
        <v>3</v>
      </c>
      <c r="F110" s="180" t="s">
        <v>2301</v>
      </c>
      <c r="H110" s="181">
        <v>1.093</v>
      </c>
      <c r="I110" s="182"/>
      <c r="L110" s="177"/>
      <c r="M110" s="183"/>
      <c r="N110" s="184"/>
      <c r="O110" s="184"/>
      <c r="P110" s="184"/>
      <c r="Q110" s="184"/>
      <c r="R110" s="184"/>
      <c r="S110" s="184"/>
      <c r="T110" s="185"/>
      <c r="AT110" s="179" t="s">
        <v>299</v>
      </c>
      <c r="AU110" s="179" t="s">
        <v>79</v>
      </c>
      <c r="AV110" s="11" t="s">
        <v>79</v>
      </c>
      <c r="AW110" s="11" t="s">
        <v>36</v>
      </c>
      <c r="AX110" s="11" t="s">
        <v>72</v>
      </c>
      <c r="AY110" s="179" t="s">
        <v>291</v>
      </c>
    </row>
    <row r="111" spans="2:51" s="12" customFormat="1" ht="13.5">
      <c r="B111" s="186"/>
      <c r="D111" s="178" t="s">
        <v>299</v>
      </c>
      <c r="E111" s="195" t="s">
        <v>220</v>
      </c>
      <c r="F111" s="199" t="s">
        <v>301</v>
      </c>
      <c r="H111" s="200">
        <v>1.093</v>
      </c>
      <c r="I111" s="191"/>
      <c r="L111" s="186"/>
      <c r="M111" s="232"/>
      <c r="N111" s="233"/>
      <c r="O111" s="233"/>
      <c r="P111" s="233"/>
      <c r="Q111" s="233"/>
      <c r="R111" s="233"/>
      <c r="S111" s="233"/>
      <c r="T111" s="234"/>
      <c r="AT111" s="195" t="s">
        <v>299</v>
      </c>
      <c r="AU111" s="195" t="s">
        <v>79</v>
      </c>
      <c r="AV111" s="12" t="s">
        <v>82</v>
      </c>
      <c r="AW111" s="12" t="s">
        <v>36</v>
      </c>
      <c r="AX111" s="12" t="s">
        <v>9</v>
      </c>
      <c r="AY111" s="195" t="s">
        <v>291</v>
      </c>
    </row>
    <row r="112" spans="2:12" s="1" customFormat="1" ht="6.95" customHeight="1">
      <c r="B112" s="49"/>
      <c r="C112" s="50"/>
      <c r="D112" s="50"/>
      <c r="E112" s="50"/>
      <c r="F112" s="50"/>
      <c r="G112" s="50"/>
      <c r="H112" s="50"/>
      <c r="I112" s="117"/>
      <c r="J112" s="50"/>
      <c r="K112" s="50"/>
      <c r="L112" s="34"/>
    </row>
  </sheetData>
  <autoFilter ref="C78:K78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39"/>
      <c r="C1" s="239"/>
      <c r="D1" s="238" t="s">
        <v>1</v>
      </c>
      <c r="E1" s="239"/>
      <c r="F1" s="240" t="s">
        <v>2557</v>
      </c>
      <c r="G1" s="363" t="s">
        <v>2558</v>
      </c>
      <c r="H1" s="363"/>
      <c r="I1" s="245"/>
      <c r="J1" s="240" t="s">
        <v>2559</v>
      </c>
      <c r="K1" s="238" t="s">
        <v>100</v>
      </c>
      <c r="L1" s="240" t="s">
        <v>2560</v>
      </c>
      <c r="M1" s="240"/>
      <c r="N1" s="240"/>
      <c r="O1" s="240"/>
      <c r="P1" s="240"/>
      <c r="Q1" s="240"/>
      <c r="R1" s="240"/>
      <c r="S1" s="240"/>
      <c r="T1" s="240"/>
      <c r="U1" s="236"/>
      <c r="V1" s="23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56" ht="36.95" customHeight="1">
      <c r="L2" s="354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7" t="s">
        <v>90</v>
      </c>
      <c r="AZ2" s="92" t="s">
        <v>101</v>
      </c>
      <c r="BA2" s="92" t="s">
        <v>2302</v>
      </c>
      <c r="BB2" s="92" t="s">
        <v>3</v>
      </c>
      <c r="BC2" s="92" t="s">
        <v>2148</v>
      </c>
      <c r="BD2" s="92" t="s">
        <v>79</v>
      </c>
    </row>
    <row r="3" spans="2:56" ht="6.9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79</v>
      </c>
      <c r="AZ3" s="92" t="s">
        <v>136</v>
      </c>
      <c r="BA3" s="92" t="s">
        <v>2303</v>
      </c>
      <c r="BB3" s="92" t="s">
        <v>3</v>
      </c>
      <c r="BC3" s="92" t="s">
        <v>532</v>
      </c>
      <c r="BD3" s="92" t="s">
        <v>79</v>
      </c>
    </row>
    <row r="4" spans="2:56" ht="36.95" customHeight="1">
      <c r="B4" s="21"/>
      <c r="C4" s="22"/>
      <c r="D4" s="23" t="s">
        <v>107</v>
      </c>
      <c r="E4" s="22"/>
      <c r="F4" s="22"/>
      <c r="G4" s="22"/>
      <c r="H4" s="22"/>
      <c r="I4" s="94"/>
      <c r="J4" s="22"/>
      <c r="K4" s="24"/>
      <c r="M4" s="25" t="s">
        <v>12</v>
      </c>
      <c r="AT4" s="17" t="s">
        <v>4</v>
      </c>
      <c r="AZ4" s="92" t="s">
        <v>166</v>
      </c>
      <c r="BA4" s="92" t="s">
        <v>2304</v>
      </c>
      <c r="BB4" s="92" t="s">
        <v>3</v>
      </c>
      <c r="BC4" s="92" t="s">
        <v>1117</v>
      </c>
      <c r="BD4" s="92" t="s">
        <v>79</v>
      </c>
    </row>
    <row r="5" spans="2:56" ht="6.95" customHeight="1">
      <c r="B5" s="21"/>
      <c r="C5" s="22"/>
      <c r="D5" s="22"/>
      <c r="E5" s="22"/>
      <c r="F5" s="22"/>
      <c r="G5" s="22"/>
      <c r="H5" s="22"/>
      <c r="I5" s="94"/>
      <c r="J5" s="22"/>
      <c r="K5" s="24"/>
      <c r="AZ5" s="92" t="s">
        <v>175</v>
      </c>
      <c r="BA5" s="92" t="s">
        <v>2305</v>
      </c>
      <c r="BB5" s="92" t="s">
        <v>3</v>
      </c>
      <c r="BC5" s="92" t="s">
        <v>383</v>
      </c>
      <c r="BD5" s="92" t="s">
        <v>79</v>
      </c>
    </row>
    <row r="6" spans="2:56" ht="15">
      <c r="B6" s="21"/>
      <c r="C6" s="22"/>
      <c r="D6" s="30" t="s">
        <v>18</v>
      </c>
      <c r="E6" s="22"/>
      <c r="F6" s="22"/>
      <c r="G6" s="22"/>
      <c r="H6" s="22"/>
      <c r="I6" s="94"/>
      <c r="J6" s="22"/>
      <c r="K6" s="24"/>
      <c r="AZ6" s="92" t="s">
        <v>205</v>
      </c>
      <c r="BA6" s="92" t="s">
        <v>2306</v>
      </c>
      <c r="BB6" s="92" t="s">
        <v>3</v>
      </c>
      <c r="BC6" s="92" t="s">
        <v>342</v>
      </c>
      <c r="BD6" s="92" t="s">
        <v>79</v>
      </c>
    </row>
    <row r="7" spans="2:56" ht="22.5" customHeight="1">
      <c r="B7" s="21"/>
      <c r="C7" s="22"/>
      <c r="D7" s="22"/>
      <c r="E7" s="364" t="str">
        <f>'Rekapitulace stavby'!K6</f>
        <v>Rekonstrukce objektu celní správy v Náchodě</v>
      </c>
      <c r="F7" s="333"/>
      <c r="G7" s="333"/>
      <c r="H7" s="333"/>
      <c r="I7" s="94"/>
      <c r="J7" s="22"/>
      <c r="K7" s="24"/>
      <c r="AZ7" s="92" t="s">
        <v>220</v>
      </c>
      <c r="BA7" s="92" t="s">
        <v>2307</v>
      </c>
      <c r="BB7" s="92" t="s">
        <v>3</v>
      </c>
      <c r="BC7" s="92" t="s">
        <v>1752</v>
      </c>
      <c r="BD7" s="92" t="s">
        <v>79</v>
      </c>
    </row>
    <row r="8" spans="2:56" s="1" customFormat="1" ht="15">
      <c r="B8" s="34"/>
      <c r="C8" s="35"/>
      <c r="D8" s="30" t="s">
        <v>119</v>
      </c>
      <c r="E8" s="35"/>
      <c r="F8" s="35"/>
      <c r="G8" s="35"/>
      <c r="H8" s="35"/>
      <c r="I8" s="95"/>
      <c r="J8" s="35"/>
      <c r="K8" s="38"/>
      <c r="AZ8" s="92" t="s">
        <v>224</v>
      </c>
      <c r="BA8" s="92" t="s">
        <v>2308</v>
      </c>
      <c r="BB8" s="92" t="s">
        <v>3</v>
      </c>
      <c r="BC8" s="92" t="s">
        <v>1259</v>
      </c>
      <c r="BD8" s="92" t="s">
        <v>79</v>
      </c>
    </row>
    <row r="9" spans="2:56" s="1" customFormat="1" ht="36.95" customHeight="1">
      <c r="B9" s="34"/>
      <c r="C9" s="35"/>
      <c r="D9" s="35"/>
      <c r="E9" s="365" t="s">
        <v>2309</v>
      </c>
      <c r="F9" s="340"/>
      <c r="G9" s="340"/>
      <c r="H9" s="340"/>
      <c r="I9" s="95"/>
      <c r="J9" s="35"/>
      <c r="K9" s="38"/>
      <c r="AZ9" s="92" t="s">
        <v>230</v>
      </c>
      <c r="BA9" s="92" t="s">
        <v>2310</v>
      </c>
      <c r="BB9" s="92" t="s">
        <v>3</v>
      </c>
      <c r="BC9" s="92" t="s">
        <v>1259</v>
      </c>
      <c r="BD9" s="92" t="s">
        <v>79</v>
      </c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45" customHeight="1">
      <c r="B11" s="34"/>
      <c r="C11" s="35"/>
      <c r="D11" s="30" t="s">
        <v>20</v>
      </c>
      <c r="E11" s="35"/>
      <c r="F11" s="28" t="s">
        <v>3</v>
      </c>
      <c r="G11" s="35"/>
      <c r="H11" s="35"/>
      <c r="I11" s="96" t="s">
        <v>21</v>
      </c>
      <c r="J11" s="28" t="s">
        <v>3</v>
      </c>
      <c r="K11" s="38"/>
    </row>
    <row r="12" spans="2:11" s="1" customFormat="1" ht="14.45" customHeight="1">
      <c r="B12" s="34"/>
      <c r="C12" s="35"/>
      <c r="D12" s="30" t="s">
        <v>22</v>
      </c>
      <c r="E12" s="35"/>
      <c r="F12" s="28" t="s">
        <v>23</v>
      </c>
      <c r="G12" s="35"/>
      <c r="H12" s="35"/>
      <c r="I12" s="96" t="s">
        <v>24</v>
      </c>
      <c r="J12" s="97" t="str">
        <f>'Rekapitulace stavby'!AN8</f>
        <v>20.04.2016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45" customHeight="1">
      <c r="B14" s="34"/>
      <c r="C14" s="35"/>
      <c r="D14" s="30" t="s">
        <v>28</v>
      </c>
      <c r="E14" s="35"/>
      <c r="F14" s="35"/>
      <c r="G14" s="35"/>
      <c r="H14" s="35"/>
      <c r="I14" s="96" t="s">
        <v>29</v>
      </c>
      <c r="J14" s="28" t="s">
        <v>3</v>
      </c>
      <c r="K14" s="38"/>
    </row>
    <row r="15" spans="2:11" s="1" customFormat="1" ht="18" customHeight="1">
      <c r="B15" s="34"/>
      <c r="C15" s="35"/>
      <c r="D15" s="35"/>
      <c r="E15" s="28" t="s">
        <v>30</v>
      </c>
      <c r="F15" s="35"/>
      <c r="G15" s="35"/>
      <c r="H15" s="35"/>
      <c r="I15" s="96" t="s">
        <v>31</v>
      </c>
      <c r="J15" s="28" t="s">
        <v>3</v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45" customHeight="1">
      <c r="B17" s="34"/>
      <c r="C17" s="35"/>
      <c r="D17" s="30" t="s">
        <v>32</v>
      </c>
      <c r="E17" s="35"/>
      <c r="F17" s="35"/>
      <c r="G17" s="35"/>
      <c r="H17" s="35"/>
      <c r="I17" s="96" t="s">
        <v>29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96" t="s">
        <v>31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45" customHeight="1">
      <c r="B20" s="34"/>
      <c r="C20" s="35"/>
      <c r="D20" s="30" t="s">
        <v>34</v>
      </c>
      <c r="E20" s="35"/>
      <c r="F20" s="35"/>
      <c r="G20" s="35"/>
      <c r="H20" s="35"/>
      <c r="I20" s="96" t="s">
        <v>29</v>
      </c>
      <c r="J20" s="28" t="s">
        <v>3</v>
      </c>
      <c r="K20" s="38"/>
    </row>
    <row r="21" spans="2:11" s="1" customFormat="1" ht="18" customHeight="1">
      <c r="B21" s="34"/>
      <c r="C21" s="35"/>
      <c r="D21" s="35"/>
      <c r="E21" s="28" t="s">
        <v>35</v>
      </c>
      <c r="F21" s="35"/>
      <c r="G21" s="35"/>
      <c r="H21" s="35"/>
      <c r="I21" s="96" t="s">
        <v>31</v>
      </c>
      <c r="J21" s="28" t="s">
        <v>3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45" customHeight="1">
      <c r="B23" s="34"/>
      <c r="C23" s="35"/>
      <c r="D23" s="30" t="s">
        <v>37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36" t="s">
        <v>3</v>
      </c>
      <c r="F24" s="366"/>
      <c r="G24" s="366"/>
      <c r="H24" s="366"/>
      <c r="I24" s="100"/>
      <c r="J24" s="99"/>
      <c r="K24" s="101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95" customHeight="1">
      <c r="B26" s="34"/>
      <c r="C26" s="35"/>
      <c r="D26" s="61"/>
      <c r="E26" s="61"/>
      <c r="F26" s="61"/>
      <c r="G26" s="61"/>
      <c r="H26" s="61"/>
      <c r="I26" s="103"/>
      <c r="J26" s="61"/>
      <c r="K26" s="104"/>
    </row>
    <row r="27" spans="2:11" s="1" customFormat="1" ht="25.35" customHeight="1">
      <c r="B27" s="34"/>
      <c r="C27" s="35"/>
      <c r="D27" s="105" t="s">
        <v>38</v>
      </c>
      <c r="E27" s="35"/>
      <c r="F27" s="35"/>
      <c r="G27" s="35"/>
      <c r="H27" s="35"/>
      <c r="I27" s="95"/>
      <c r="J27" s="106">
        <f>ROUND(J81,0)</f>
        <v>0</v>
      </c>
      <c r="K27" s="38"/>
    </row>
    <row r="28" spans="2:11" s="1" customFormat="1" ht="6.95" customHeight="1">
      <c r="B28" s="34"/>
      <c r="C28" s="35"/>
      <c r="D28" s="61"/>
      <c r="E28" s="61"/>
      <c r="F28" s="61"/>
      <c r="G28" s="61"/>
      <c r="H28" s="61"/>
      <c r="I28" s="103"/>
      <c r="J28" s="61"/>
      <c r="K28" s="104"/>
    </row>
    <row r="29" spans="2:11" s="1" customFormat="1" ht="14.45" customHeight="1">
      <c r="B29" s="34"/>
      <c r="C29" s="35"/>
      <c r="D29" s="35"/>
      <c r="E29" s="35"/>
      <c r="F29" s="39" t="s">
        <v>40</v>
      </c>
      <c r="G29" s="35"/>
      <c r="H29" s="35"/>
      <c r="I29" s="107" t="s">
        <v>39</v>
      </c>
      <c r="J29" s="39" t="s">
        <v>41</v>
      </c>
      <c r="K29" s="38"/>
    </row>
    <row r="30" spans="2:11" s="1" customFormat="1" ht="14.45" customHeight="1">
      <c r="B30" s="34"/>
      <c r="C30" s="35"/>
      <c r="D30" s="42" t="s">
        <v>42</v>
      </c>
      <c r="E30" s="42" t="s">
        <v>43</v>
      </c>
      <c r="F30" s="108">
        <f>ROUND(SUM(BE81:BE172),0)</f>
        <v>0</v>
      </c>
      <c r="G30" s="35"/>
      <c r="H30" s="35"/>
      <c r="I30" s="109">
        <v>0.21</v>
      </c>
      <c r="J30" s="108">
        <f>ROUND(ROUND((SUM(BE81:BE172)),0)*I30,0)</f>
        <v>0</v>
      </c>
      <c r="K30" s="38"/>
    </row>
    <row r="31" spans="2:11" s="1" customFormat="1" ht="14.45" customHeight="1">
      <c r="B31" s="34"/>
      <c r="C31" s="35"/>
      <c r="D31" s="35"/>
      <c r="E31" s="42" t="s">
        <v>44</v>
      </c>
      <c r="F31" s="108">
        <f>ROUND(SUM(BF81:BF172),0)</f>
        <v>0</v>
      </c>
      <c r="G31" s="35"/>
      <c r="H31" s="35"/>
      <c r="I31" s="109">
        <v>0.15</v>
      </c>
      <c r="J31" s="108">
        <f>ROUND(ROUND((SUM(BF81:BF172)),0)*I31,0)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45</v>
      </c>
      <c r="F32" s="108">
        <f>ROUND(SUM(BG81:BG172),0)</f>
        <v>0</v>
      </c>
      <c r="G32" s="35"/>
      <c r="H32" s="35"/>
      <c r="I32" s="109">
        <v>0.21</v>
      </c>
      <c r="J32" s="108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46</v>
      </c>
      <c r="F33" s="108">
        <f>ROUND(SUM(BH81:BH172),0)</f>
        <v>0</v>
      </c>
      <c r="G33" s="35"/>
      <c r="H33" s="35"/>
      <c r="I33" s="109">
        <v>0.15</v>
      </c>
      <c r="J33" s="108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47</v>
      </c>
      <c r="F34" s="108">
        <f>ROUND(SUM(BI81:BI172),0)</f>
        <v>0</v>
      </c>
      <c r="G34" s="35"/>
      <c r="H34" s="35"/>
      <c r="I34" s="109">
        <v>0</v>
      </c>
      <c r="J34" s="108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5.35" customHeight="1">
      <c r="B36" s="34"/>
      <c r="C36" s="110"/>
      <c r="D36" s="111" t="s">
        <v>48</v>
      </c>
      <c r="E36" s="64"/>
      <c r="F36" s="64"/>
      <c r="G36" s="112" t="s">
        <v>49</v>
      </c>
      <c r="H36" s="113" t="s">
        <v>50</v>
      </c>
      <c r="I36" s="114"/>
      <c r="J36" s="115">
        <f>SUM(J27:J34)</f>
        <v>0</v>
      </c>
      <c r="K36" s="116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17"/>
      <c r="J37" s="50"/>
      <c r="K37" s="51"/>
    </row>
    <row r="41" spans="2:11" s="1" customFormat="1" ht="6.95" customHeight="1">
      <c r="B41" s="52"/>
      <c r="C41" s="53"/>
      <c r="D41" s="53"/>
      <c r="E41" s="53"/>
      <c r="F41" s="53"/>
      <c r="G41" s="53"/>
      <c r="H41" s="53"/>
      <c r="I41" s="118"/>
      <c r="J41" s="53"/>
      <c r="K41" s="119"/>
    </row>
    <row r="42" spans="2:11" s="1" customFormat="1" ht="36.95" customHeight="1">
      <c r="B42" s="34"/>
      <c r="C42" s="23" t="s">
        <v>223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45" customHeight="1">
      <c r="B44" s="34"/>
      <c r="C44" s="30" t="s">
        <v>18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364" t="str">
        <f>E7</f>
        <v>Rekonstrukce objektu celní správy v Náchodě</v>
      </c>
      <c r="F45" s="340"/>
      <c r="G45" s="340"/>
      <c r="H45" s="340"/>
      <c r="I45" s="95"/>
      <c r="J45" s="35"/>
      <c r="K45" s="38"/>
    </row>
    <row r="46" spans="2:11" s="1" customFormat="1" ht="14.45" customHeight="1">
      <c r="B46" s="34"/>
      <c r="C46" s="30" t="s">
        <v>119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365" t="str">
        <f>E9</f>
        <v>5 - SO 05 Zpevněné plochy na p.p.č. 270 a 497/2</v>
      </c>
      <c r="F47" s="340"/>
      <c r="G47" s="340"/>
      <c r="H47" s="340"/>
      <c r="I47" s="95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22</v>
      </c>
      <c r="D49" s="35"/>
      <c r="E49" s="35"/>
      <c r="F49" s="28" t="str">
        <f>F12</f>
        <v>Náchod, Kladská 272</v>
      </c>
      <c r="G49" s="35"/>
      <c r="H49" s="35"/>
      <c r="I49" s="96" t="s">
        <v>24</v>
      </c>
      <c r="J49" s="97" t="str">
        <f>IF(J12="","",J12)</f>
        <v>20.04.2016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28</v>
      </c>
      <c r="D51" s="35"/>
      <c r="E51" s="35"/>
      <c r="F51" s="28" t="str">
        <f>E15</f>
        <v>ČR - GŘC, Budějovická 1387/7, Praha 4</v>
      </c>
      <c r="G51" s="35"/>
      <c r="H51" s="35"/>
      <c r="I51" s="96" t="s">
        <v>34</v>
      </c>
      <c r="J51" s="28" t="str">
        <f>E21</f>
        <v>TENET spol. s r.o., Horská 64, Trutnov</v>
      </c>
      <c r="K51" s="38"/>
    </row>
    <row r="52" spans="2:11" s="1" customFormat="1" ht="14.45" customHeight="1">
      <c r="B52" s="34"/>
      <c r="C52" s="30" t="s">
        <v>32</v>
      </c>
      <c r="D52" s="35"/>
      <c r="E52" s="35"/>
      <c r="F52" s="28" t="str">
        <f>IF(E18="","",E18)</f>
        <v/>
      </c>
      <c r="G52" s="35"/>
      <c r="H52" s="35"/>
      <c r="I52" s="95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20" t="s">
        <v>239</v>
      </c>
      <c r="D54" s="110"/>
      <c r="E54" s="110"/>
      <c r="F54" s="110"/>
      <c r="G54" s="110"/>
      <c r="H54" s="110"/>
      <c r="I54" s="121"/>
      <c r="J54" s="122" t="s">
        <v>240</v>
      </c>
      <c r="K54" s="123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4" t="s">
        <v>241</v>
      </c>
      <c r="D56" s="35"/>
      <c r="E56" s="35"/>
      <c r="F56" s="35"/>
      <c r="G56" s="35"/>
      <c r="H56" s="35"/>
      <c r="I56" s="95"/>
      <c r="J56" s="106">
        <f>J81</f>
        <v>0</v>
      </c>
      <c r="K56" s="38"/>
      <c r="AU56" s="17" t="s">
        <v>242</v>
      </c>
    </row>
    <row r="57" spans="2:11" s="7" customFormat="1" ht="24.95" customHeight="1">
      <c r="B57" s="125"/>
      <c r="C57" s="126"/>
      <c r="D57" s="127" t="s">
        <v>243</v>
      </c>
      <c r="E57" s="128"/>
      <c r="F57" s="128"/>
      <c r="G57" s="128"/>
      <c r="H57" s="128"/>
      <c r="I57" s="129"/>
      <c r="J57" s="130">
        <f>J82</f>
        <v>0</v>
      </c>
      <c r="K57" s="131"/>
    </row>
    <row r="58" spans="2:11" s="8" customFormat="1" ht="19.9" customHeight="1">
      <c r="B58" s="132"/>
      <c r="C58" s="133"/>
      <c r="D58" s="134" t="s">
        <v>244</v>
      </c>
      <c r="E58" s="135"/>
      <c r="F58" s="135"/>
      <c r="G58" s="135"/>
      <c r="H58" s="135"/>
      <c r="I58" s="136"/>
      <c r="J58" s="137">
        <f>J83</f>
        <v>0</v>
      </c>
      <c r="K58" s="138"/>
    </row>
    <row r="59" spans="2:11" s="8" customFormat="1" ht="19.9" customHeight="1">
      <c r="B59" s="132"/>
      <c r="C59" s="133"/>
      <c r="D59" s="134" t="s">
        <v>2311</v>
      </c>
      <c r="E59" s="135"/>
      <c r="F59" s="135"/>
      <c r="G59" s="135"/>
      <c r="H59" s="135"/>
      <c r="I59" s="136"/>
      <c r="J59" s="137">
        <f>J133</f>
        <v>0</v>
      </c>
      <c r="K59" s="138"/>
    </row>
    <row r="60" spans="2:11" s="8" customFormat="1" ht="19.9" customHeight="1">
      <c r="B60" s="132"/>
      <c r="C60" s="133"/>
      <c r="D60" s="134" t="s">
        <v>248</v>
      </c>
      <c r="E60" s="135"/>
      <c r="F60" s="135"/>
      <c r="G60" s="135"/>
      <c r="H60" s="135"/>
      <c r="I60" s="136"/>
      <c r="J60" s="137">
        <f>J162</f>
        <v>0</v>
      </c>
      <c r="K60" s="138"/>
    </row>
    <row r="61" spans="2:11" s="8" customFormat="1" ht="19.9" customHeight="1">
      <c r="B61" s="132"/>
      <c r="C61" s="133"/>
      <c r="D61" s="134" t="s">
        <v>250</v>
      </c>
      <c r="E61" s="135"/>
      <c r="F61" s="135"/>
      <c r="G61" s="135"/>
      <c r="H61" s="135"/>
      <c r="I61" s="136"/>
      <c r="J61" s="137">
        <f>J171</f>
        <v>0</v>
      </c>
      <c r="K61" s="138"/>
    </row>
    <row r="62" spans="2:11" s="1" customFormat="1" ht="21.75" customHeight="1">
      <c r="B62" s="34"/>
      <c r="C62" s="35"/>
      <c r="D62" s="35"/>
      <c r="E62" s="35"/>
      <c r="F62" s="35"/>
      <c r="G62" s="35"/>
      <c r="H62" s="35"/>
      <c r="I62" s="95"/>
      <c r="J62" s="35"/>
      <c r="K62" s="38"/>
    </row>
    <row r="63" spans="2:11" s="1" customFormat="1" ht="6.95" customHeight="1">
      <c r="B63" s="49"/>
      <c r="C63" s="50"/>
      <c r="D63" s="50"/>
      <c r="E63" s="50"/>
      <c r="F63" s="50"/>
      <c r="G63" s="50"/>
      <c r="H63" s="50"/>
      <c r="I63" s="117"/>
      <c r="J63" s="50"/>
      <c r="K63" s="51"/>
    </row>
    <row r="67" spans="2:12" s="1" customFormat="1" ht="6.95" customHeight="1">
      <c r="B67" s="52"/>
      <c r="C67" s="53"/>
      <c r="D67" s="53"/>
      <c r="E67" s="53"/>
      <c r="F67" s="53"/>
      <c r="G67" s="53"/>
      <c r="H67" s="53"/>
      <c r="I67" s="118"/>
      <c r="J67" s="53"/>
      <c r="K67" s="53"/>
      <c r="L67" s="34"/>
    </row>
    <row r="68" spans="2:12" s="1" customFormat="1" ht="36.95" customHeight="1">
      <c r="B68" s="34"/>
      <c r="C68" s="54" t="s">
        <v>275</v>
      </c>
      <c r="L68" s="34"/>
    </row>
    <row r="69" spans="2:12" s="1" customFormat="1" ht="6.95" customHeight="1">
      <c r="B69" s="34"/>
      <c r="L69" s="34"/>
    </row>
    <row r="70" spans="2:12" s="1" customFormat="1" ht="14.45" customHeight="1">
      <c r="B70" s="34"/>
      <c r="C70" s="56" t="s">
        <v>18</v>
      </c>
      <c r="L70" s="34"/>
    </row>
    <row r="71" spans="2:12" s="1" customFormat="1" ht="22.5" customHeight="1">
      <c r="B71" s="34"/>
      <c r="E71" s="362" t="str">
        <f>E7</f>
        <v>Rekonstrukce objektu celní správy v Náchodě</v>
      </c>
      <c r="F71" s="330"/>
      <c r="G71" s="330"/>
      <c r="H71" s="330"/>
      <c r="L71" s="34"/>
    </row>
    <row r="72" spans="2:12" s="1" customFormat="1" ht="14.45" customHeight="1">
      <c r="B72" s="34"/>
      <c r="C72" s="56" t="s">
        <v>119</v>
      </c>
      <c r="L72" s="34"/>
    </row>
    <row r="73" spans="2:12" s="1" customFormat="1" ht="23.25" customHeight="1">
      <c r="B73" s="34"/>
      <c r="E73" s="355" t="str">
        <f>E9</f>
        <v>5 - SO 05 Zpevněné plochy na p.p.č. 270 a 497/2</v>
      </c>
      <c r="F73" s="330"/>
      <c r="G73" s="330"/>
      <c r="H73" s="330"/>
      <c r="L73" s="34"/>
    </row>
    <row r="74" spans="2:12" s="1" customFormat="1" ht="6.95" customHeight="1">
      <c r="B74" s="34"/>
      <c r="L74" s="34"/>
    </row>
    <row r="75" spans="2:12" s="1" customFormat="1" ht="18" customHeight="1">
      <c r="B75" s="34"/>
      <c r="C75" s="56" t="s">
        <v>22</v>
      </c>
      <c r="F75" s="139" t="str">
        <f>F12</f>
        <v>Náchod, Kladská 272</v>
      </c>
      <c r="I75" s="140" t="s">
        <v>24</v>
      </c>
      <c r="J75" s="60" t="str">
        <f>IF(J12="","",J12)</f>
        <v>20.04.2016</v>
      </c>
      <c r="L75" s="34"/>
    </row>
    <row r="76" spans="2:12" s="1" customFormat="1" ht="6.95" customHeight="1">
      <c r="B76" s="34"/>
      <c r="L76" s="34"/>
    </row>
    <row r="77" spans="2:12" s="1" customFormat="1" ht="15">
      <c r="B77" s="34"/>
      <c r="C77" s="56" t="s">
        <v>28</v>
      </c>
      <c r="F77" s="139" t="str">
        <f>E15</f>
        <v>ČR - GŘC, Budějovická 1387/7, Praha 4</v>
      </c>
      <c r="I77" s="140" t="s">
        <v>34</v>
      </c>
      <c r="J77" s="139" t="str">
        <f>E21</f>
        <v>TENET spol. s r.o., Horská 64, Trutnov</v>
      </c>
      <c r="L77" s="34"/>
    </row>
    <row r="78" spans="2:12" s="1" customFormat="1" ht="14.45" customHeight="1">
      <c r="B78" s="34"/>
      <c r="C78" s="56" t="s">
        <v>32</v>
      </c>
      <c r="F78" s="139" t="str">
        <f>IF(E18="","",E18)</f>
        <v/>
      </c>
      <c r="L78" s="34"/>
    </row>
    <row r="79" spans="2:12" s="1" customFormat="1" ht="10.35" customHeight="1">
      <c r="B79" s="34"/>
      <c r="L79" s="34"/>
    </row>
    <row r="80" spans="2:20" s="9" customFormat="1" ht="29.25" customHeight="1">
      <c r="B80" s="141"/>
      <c r="C80" s="142" t="s">
        <v>276</v>
      </c>
      <c r="D80" s="143" t="s">
        <v>57</v>
      </c>
      <c r="E80" s="143" t="s">
        <v>53</v>
      </c>
      <c r="F80" s="143" t="s">
        <v>277</v>
      </c>
      <c r="G80" s="143" t="s">
        <v>278</v>
      </c>
      <c r="H80" s="143" t="s">
        <v>279</v>
      </c>
      <c r="I80" s="144" t="s">
        <v>280</v>
      </c>
      <c r="J80" s="143" t="s">
        <v>240</v>
      </c>
      <c r="K80" s="145" t="s">
        <v>281</v>
      </c>
      <c r="L80" s="141"/>
      <c r="M80" s="66" t="s">
        <v>282</v>
      </c>
      <c r="N80" s="67" t="s">
        <v>42</v>
      </c>
      <c r="O80" s="67" t="s">
        <v>283</v>
      </c>
      <c r="P80" s="67" t="s">
        <v>284</v>
      </c>
      <c r="Q80" s="67" t="s">
        <v>285</v>
      </c>
      <c r="R80" s="67" t="s">
        <v>286</v>
      </c>
      <c r="S80" s="67" t="s">
        <v>287</v>
      </c>
      <c r="T80" s="68" t="s">
        <v>288</v>
      </c>
    </row>
    <row r="81" spans="2:63" s="1" customFormat="1" ht="29.25" customHeight="1">
      <c r="B81" s="34"/>
      <c r="C81" s="70" t="s">
        <v>241</v>
      </c>
      <c r="J81" s="146">
        <f>BK81</f>
        <v>0</v>
      </c>
      <c r="L81" s="34"/>
      <c r="M81" s="69"/>
      <c r="N81" s="61"/>
      <c r="O81" s="61"/>
      <c r="P81" s="147">
        <f>P82</f>
        <v>0</v>
      </c>
      <c r="Q81" s="61"/>
      <c r="R81" s="147">
        <f>R82</f>
        <v>481.9044015</v>
      </c>
      <c r="S81" s="61"/>
      <c r="T81" s="148">
        <f>T82</f>
        <v>0</v>
      </c>
      <c r="AT81" s="17" t="s">
        <v>71</v>
      </c>
      <c r="AU81" s="17" t="s">
        <v>242</v>
      </c>
      <c r="BK81" s="149">
        <f>BK82</f>
        <v>0</v>
      </c>
    </row>
    <row r="82" spans="2:63" s="10" customFormat="1" ht="37.35" customHeight="1">
      <c r="B82" s="150"/>
      <c r="D82" s="151" t="s">
        <v>71</v>
      </c>
      <c r="E82" s="152" t="s">
        <v>289</v>
      </c>
      <c r="F82" s="152" t="s">
        <v>290</v>
      </c>
      <c r="I82" s="153"/>
      <c r="J82" s="154">
        <f>BK82</f>
        <v>0</v>
      </c>
      <c r="L82" s="150"/>
      <c r="M82" s="155"/>
      <c r="N82" s="156"/>
      <c r="O82" s="156"/>
      <c r="P82" s="157">
        <f>P83+P133+P162+P171</f>
        <v>0</v>
      </c>
      <c r="Q82" s="156"/>
      <c r="R82" s="157">
        <f>R83+R133+R162+R171</f>
        <v>481.9044015</v>
      </c>
      <c r="S82" s="156"/>
      <c r="T82" s="158">
        <f>T83+T133+T162+T171</f>
        <v>0</v>
      </c>
      <c r="AR82" s="151" t="s">
        <v>9</v>
      </c>
      <c r="AT82" s="159" t="s">
        <v>71</v>
      </c>
      <c r="AU82" s="159" t="s">
        <v>72</v>
      </c>
      <c r="AY82" s="151" t="s">
        <v>291</v>
      </c>
      <c r="BK82" s="160">
        <f>BK83+BK133+BK162+BK171</f>
        <v>0</v>
      </c>
    </row>
    <row r="83" spans="2:63" s="10" customFormat="1" ht="19.9" customHeight="1">
      <c r="B83" s="150"/>
      <c r="D83" s="161" t="s">
        <v>71</v>
      </c>
      <c r="E83" s="162" t="s">
        <v>9</v>
      </c>
      <c r="F83" s="162" t="s">
        <v>292</v>
      </c>
      <c r="I83" s="153"/>
      <c r="J83" s="163">
        <f>BK83</f>
        <v>0</v>
      </c>
      <c r="L83" s="150"/>
      <c r="M83" s="155"/>
      <c r="N83" s="156"/>
      <c r="O83" s="156"/>
      <c r="P83" s="157">
        <f>SUM(P84:P132)</f>
        <v>0</v>
      </c>
      <c r="Q83" s="156"/>
      <c r="R83" s="157">
        <f>SUM(R84:R132)</f>
        <v>0.00768</v>
      </c>
      <c r="S83" s="156"/>
      <c r="T83" s="158">
        <f>SUM(T84:T132)</f>
        <v>0</v>
      </c>
      <c r="AR83" s="151" t="s">
        <v>9</v>
      </c>
      <c r="AT83" s="159" t="s">
        <v>71</v>
      </c>
      <c r="AU83" s="159" t="s">
        <v>9</v>
      </c>
      <c r="AY83" s="151" t="s">
        <v>291</v>
      </c>
      <c r="BK83" s="160">
        <f>SUM(BK84:BK132)</f>
        <v>0</v>
      </c>
    </row>
    <row r="84" spans="2:65" s="1" customFormat="1" ht="22.5" customHeight="1">
      <c r="B84" s="164"/>
      <c r="C84" s="165" t="s">
        <v>9</v>
      </c>
      <c r="D84" s="165" t="s">
        <v>293</v>
      </c>
      <c r="E84" s="166" t="s">
        <v>2196</v>
      </c>
      <c r="F84" s="167" t="s">
        <v>2197</v>
      </c>
      <c r="G84" s="168" t="s">
        <v>296</v>
      </c>
      <c r="H84" s="169">
        <v>105</v>
      </c>
      <c r="I84" s="170"/>
      <c r="J84" s="171">
        <f>ROUND(I84*H84,0)</f>
        <v>0</v>
      </c>
      <c r="K84" s="167" t="s">
        <v>297</v>
      </c>
      <c r="L84" s="34"/>
      <c r="M84" s="172" t="s">
        <v>3</v>
      </c>
      <c r="N84" s="173" t="s">
        <v>43</v>
      </c>
      <c r="O84" s="35"/>
      <c r="P84" s="174">
        <f>O84*H84</f>
        <v>0</v>
      </c>
      <c r="Q84" s="174">
        <v>0</v>
      </c>
      <c r="R84" s="174">
        <f>Q84*H84</f>
        <v>0</v>
      </c>
      <c r="S84" s="174">
        <v>0</v>
      </c>
      <c r="T84" s="175">
        <f>S84*H84</f>
        <v>0</v>
      </c>
      <c r="AR84" s="17" t="s">
        <v>85</v>
      </c>
      <c r="AT84" s="17" t="s">
        <v>293</v>
      </c>
      <c r="AU84" s="17" t="s">
        <v>79</v>
      </c>
      <c r="AY84" s="17" t="s">
        <v>291</v>
      </c>
      <c r="BE84" s="176">
        <f>IF(N84="základní",J84,0)</f>
        <v>0</v>
      </c>
      <c r="BF84" s="176">
        <f>IF(N84="snížená",J84,0)</f>
        <v>0</v>
      </c>
      <c r="BG84" s="176">
        <f>IF(N84="zákl. přenesená",J84,0)</f>
        <v>0</v>
      </c>
      <c r="BH84" s="176">
        <f>IF(N84="sníž. přenesená",J84,0)</f>
        <v>0</v>
      </c>
      <c r="BI84" s="176">
        <f>IF(N84="nulová",J84,0)</f>
        <v>0</v>
      </c>
      <c r="BJ84" s="17" t="s">
        <v>9</v>
      </c>
      <c r="BK84" s="176">
        <f>ROUND(I84*H84,0)</f>
        <v>0</v>
      </c>
      <c r="BL84" s="17" t="s">
        <v>85</v>
      </c>
      <c r="BM84" s="17" t="s">
        <v>2312</v>
      </c>
    </row>
    <row r="85" spans="2:51" s="11" customFormat="1" ht="13.5">
      <c r="B85" s="177"/>
      <c r="D85" s="178" t="s">
        <v>299</v>
      </c>
      <c r="E85" s="179" t="s">
        <v>3</v>
      </c>
      <c r="F85" s="180" t="s">
        <v>2313</v>
      </c>
      <c r="H85" s="181">
        <v>93</v>
      </c>
      <c r="I85" s="182"/>
      <c r="L85" s="177"/>
      <c r="M85" s="183"/>
      <c r="N85" s="184"/>
      <c r="O85" s="184"/>
      <c r="P85" s="184"/>
      <c r="Q85" s="184"/>
      <c r="R85" s="184"/>
      <c r="S85" s="184"/>
      <c r="T85" s="185"/>
      <c r="AT85" s="179" t="s">
        <v>299</v>
      </c>
      <c r="AU85" s="179" t="s">
        <v>79</v>
      </c>
      <c r="AV85" s="11" t="s">
        <v>79</v>
      </c>
      <c r="AW85" s="11" t="s">
        <v>36</v>
      </c>
      <c r="AX85" s="11" t="s">
        <v>72</v>
      </c>
      <c r="AY85" s="179" t="s">
        <v>291</v>
      </c>
    </row>
    <row r="86" spans="2:51" s="11" customFormat="1" ht="13.5">
      <c r="B86" s="177"/>
      <c r="D86" s="178" t="s">
        <v>299</v>
      </c>
      <c r="E86" s="179" t="s">
        <v>3</v>
      </c>
      <c r="F86" s="180" t="s">
        <v>2314</v>
      </c>
      <c r="H86" s="181">
        <v>12</v>
      </c>
      <c r="I86" s="182"/>
      <c r="L86" s="177"/>
      <c r="M86" s="183"/>
      <c r="N86" s="184"/>
      <c r="O86" s="184"/>
      <c r="P86" s="184"/>
      <c r="Q86" s="184"/>
      <c r="R86" s="184"/>
      <c r="S86" s="184"/>
      <c r="T86" s="185"/>
      <c r="AT86" s="179" t="s">
        <v>299</v>
      </c>
      <c r="AU86" s="179" t="s">
        <v>79</v>
      </c>
      <c r="AV86" s="11" t="s">
        <v>79</v>
      </c>
      <c r="AW86" s="11" t="s">
        <v>36</v>
      </c>
      <c r="AX86" s="11" t="s">
        <v>72</v>
      </c>
      <c r="AY86" s="179" t="s">
        <v>291</v>
      </c>
    </row>
    <row r="87" spans="2:51" s="12" customFormat="1" ht="13.5">
      <c r="B87" s="186"/>
      <c r="D87" s="187" t="s">
        <v>299</v>
      </c>
      <c r="E87" s="188" t="s">
        <v>3</v>
      </c>
      <c r="F87" s="189" t="s">
        <v>301</v>
      </c>
      <c r="H87" s="190">
        <v>105</v>
      </c>
      <c r="I87" s="191"/>
      <c r="L87" s="186"/>
      <c r="M87" s="192"/>
      <c r="N87" s="193"/>
      <c r="O87" s="193"/>
      <c r="P87" s="193"/>
      <c r="Q87" s="193"/>
      <c r="R87" s="193"/>
      <c r="S87" s="193"/>
      <c r="T87" s="194"/>
      <c r="AT87" s="195" t="s">
        <v>299</v>
      </c>
      <c r="AU87" s="195" t="s">
        <v>79</v>
      </c>
      <c r="AV87" s="12" t="s">
        <v>82</v>
      </c>
      <c r="AW87" s="12" t="s">
        <v>36</v>
      </c>
      <c r="AX87" s="12" t="s">
        <v>9</v>
      </c>
      <c r="AY87" s="195" t="s">
        <v>291</v>
      </c>
    </row>
    <row r="88" spans="2:65" s="1" customFormat="1" ht="22.5" customHeight="1">
      <c r="B88" s="164"/>
      <c r="C88" s="165" t="s">
        <v>79</v>
      </c>
      <c r="D88" s="165" t="s">
        <v>293</v>
      </c>
      <c r="E88" s="166" t="s">
        <v>2315</v>
      </c>
      <c r="F88" s="167" t="s">
        <v>2316</v>
      </c>
      <c r="G88" s="168" t="s">
        <v>296</v>
      </c>
      <c r="H88" s="169">
        <v>93</v>
      </c>
      <c r="I88" s="170"/>
      <c r="J88" s="171">
        <f>ROUND(I88*H88,0)</f>
        <v>0</v>
      </c>
      <c r="K88" s="167" t="s">
        <v>297</v>
      </c>
      <c r="L88" s="34"/>
      <c r="M88" s="172" t="s">
        <v>3</v>
      </c>
      <c r="N88" s="173" t="s">
        <v>43</v>
      </c>
      <c r="O88" s="35"/>
      <c r="P88" s="174">
        <f>O88*H88</f>
        <v>0</v>
      </c>
      <c r="Q88" s="174">
        <v>0</v>
      </c>
      <c r="R88" s="174">
        <f>Q88*H88</f>
        <v>0</v>
      </c>
      <c r="S88" s="174">
        <v>0</v>
      </c>
      <c r="T88" s="175">
        <f>S88*H88</f>
        <v>0</v>
      </c>
      <c r="AR88" s="17" t="s">
        <v>85</v>
      </c>
      <c r="AT88" s="17" t="s">
        <v>293</v>
      </c>
      <c r="AU88" s="17" t="s">
        <v>79</v>
      </c>
      <c r="AY88" s="17" t="s">
        <v>291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17" t="s">
        <v>9</v>
      </c>
      <c r="BK88" s="176">
        <f>ROUND(I88*H88,0)</f>
        <v>0</v>
      </c>
      <c r="BL88" s="17" t="s">
        <v>85</v>
      </c>
      <c r="BM88" s="17" t="s">
        <v>2317</v>
      </c>
    </row>
    <row r="89" spans="2:51" s="11" customFormat="1" ht="13.5">
      <c r="B89" s="177"/>
      <c r="D89" s="178" t="s">
        <v>299</v>
      </c>
      <c r="E89" s="179" t="s">
        <v>3</v>
      </c>
      <c r="F89" s="180" t="s">
        <v>2313</v>
      </c>
      <c r="H89" s="181">
        <v>93</v>
      </c>
      <c r="I89" s="182"/>
      <c r="L89" s="177"/>
      <c r="M89" s="183"/>
      <c r="N89" s="184"/>
      <c r="O89" s="184"/>
      <c r="P89" s="184"/>
      <c r="Q89" s="184"/>
      <c r="R89" s="184"/>
      <c r="S89" s="184"/>
      <c r="T89" s="185"/>
      <c r="AT89" s="179" t="s">
        <v>299</v>
      </c>
      <c r="AU89" s="179" t="s">
        <v>79</v>
      </c>
      <c r="AV89" s="11" t="s">
        <v>79</v>
      </c>
      <c r="AW89" s="11" t="s">
        <v>36</v>
      </c>
      <c r="AX89" s="11" t="s">
        <v>72</v>
      </c>
      <c r="AY89" s="179" t="s">
        <v>291</v>
      </c>
    </row>
    <row r="90" spans="2:51" s="12" customFormat="1" ht="13.5">
      <c r="B90" s="186"/>
      <c r="D90" s="187" t="s">
        <v>299</v>
      </c>
      <c r="E90" s="188" t="s">
        <v>3</v>
      </c>
      <c r="F90" s="189" t="s">
        <v>301</v>
      </c>
      <c r="H90" s="190">
        <v>93</v>
      </c>
      <c r="I90" s="191"/>
      <c r="L90" s="186"/>
      <c r="M90" s="192"/>
      <c r="N90" s="193"/>
      <c r="O90" s="193"/>
      <c r="P90" s="193"/>
      <c r="Q90" s="193"/>
      <c r="R90" s="193"/>
      <c r="S90" s="193"/>
      <c r="T90" s="194"/>
      <c r="AT90" s="195" t="s">
        <v>299</v>
      </c>
      <c r="AU90" s="195" t="s">
        <v>79</v>
      </c>
      <c r="AV90" s="12" t="s">
        <v>82</v>
      </c>
      <c r="AW90" s="12" t="s">
        <v>36</v>
      </c>
      <c r="AX90" s="12" t="s">
        <v>9</v>
      </c>
      <c r="AY90" s="195" t="s">
        <v>291</v>
      </c>
    </row>
    <row r="91" spans="2:65" s="1" customFormat="1" ht="22.5" customHeight="1">
      <c r="B91" s="164"/>
      <c r="C91" s="165" t="s">
        <v>82</v>
      </c>
      <c r="D91" s="165" t="s">
        <v>293</v>
      </c>
      <c r="E91" s="166" t="s">
        <v>316</v>
      </c>
      <c r="F91" s="167" t="s">
        <v>317</v>
      </c>
      <c r="G91" s="168" t="s">
        <v>296</v>
      </c>
      <c r="H91" s="169">
        <v>198</v>
      </c>
      <c r="I91" s="170"/>
      <c r="J91" s="171">
        <f>ROUND(I91*H91,0)</f>
        <v>0</v>
      </c>
      <c r="K91" s="167" t="s">
        <v>297</v>
      </c>
      <c r="L91" s="34"/>
      <c r="M91" s="172" t="s">
        <v>3</v>
      </c>
      <c r="N91" s="173" t="s">
        <v>43</v>
      </c>
      <c r="O91" s="35"/>
      <c r="P91" s="174">
        <f>O91*H91</f>
        <v>0</v>
      </c>
      <c r="Q91" s="174">
        <v>0</v>
      </c>
      <c r="R91" s="174">
        <f>Q91*H91</f>
        <v>0</v>
      </c>
      <c r="S91" s="174">
        <v>0</v>
      </c>
      <c r="T91" s="175">
        <f>S91*H91</f>
        <v>0</v>
      </c>
      <c r="AR91" s="17" t="s">
        <v>85</v>
      </c>
      <c r="AT91" s="17" t="s">
        <v>293</v>
      </c>
      <c r="AU91" s="17" t="s">
        <v>79</v>
      </c>
      <c r="AY91" s="17" t="s">
        <v>291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7" t="s">
        <v>9</v>
      </c>
      <c r="BK91" s="176">
        <f>ROUND(I91*H91,0)</f>
        <v>0</v>
      </c>
      <c r="BL91" s="17" t="s">
        <v>85</v>
      </c>
      <c r="BM91" s="17" t="s">
        <v>2318</v>
      </c>
    </row>
    <row r="92" spans="2:51" s="11" customFormat="1" ht="13.5">
      <c r="B92" s="177"/>
      <c r="D92" s="178" t="s">
        <v>299</v>
      </c>
      <c r="E92" s="179" t="s">
        <v>3</v>
      </c>
      <c r="F92" s="180" t="s">
        <v>2319</v>
      </c>
      <c r="H92" s="181">
        <v>186</v>
      </c>
      <c r="I92" s="182"/>
      <c r="L92" s="177"/>
      <c r="M92" s="183"/>
      <c r="N92" s="184"/>
      <c r="O92" s="184"/>
      <c r="P92" s="184"/>
      <c r="Q92" s="184"/>
      <c r="R92" s="184"/>
      <c r="S92" s="184"/>
      <c r="T92" s="185"/>
      <c r="AT92" s="179" t="s">
        <v>299</v>
      </c>
      <c r="AU92" s="179" t="s">
        <v>79</v>
      </c>
      <c r="AV92" s="11" t="s">
        <v>79</v>
      </c>
      <c r="AW92" s="11" t="s">
        <v>36</v>
      </c>
      <c r="AX92" s="11" t="s">
        <v>72</v>
      </c>
      <c r="AY92" s="179" t="s">
        <v>291</v>
      </c>
    </row>
    <row r="93" spans="2:51" s="11" customFormat="1" ht="13.5">
      <c r="B93" s="177"/>
      <c r="D93" s="178" t="s">
        <v>299</v>
      </c>
      <c r="E93" s="179" t="s">
        <v>3</v>
      </c>
      <c r="F93" s="180" t="s">
        <v>2314</v>
      </c>
      <c r="H93" s="181">
        <v>12</v>
      </c>
      <c r="I93" s="182"/>
      <c r="L93" s="177"/>
      <c r="M93" s="183"/>
      <c r="N93" s="184"/>
      <c r="O93" s="184"/>
      <c r="P93" s="184"/>
      <c r="Q93" s="184"/>
      <c r="R93" s="184"/>
      <c r="S93" s="184"/>
      <c r="T93" s="185"/>
      <c r="AT93" s="179" t="s">
        <v>299</v>
      </c>
      <c r="AU93" s="179" t="s">
        <v>79</v>
      </c>
      <c r="AV93" s="11" t="s">
        <v>79</v>
      </c>
      <c r="AW93" s="11" t="s">
        <v>36</v>
      </c>
      <c r="AX93" s="11" t="s">
        <v>72</v>
      </c>
      <c r="AY93" s="179" t="s">
        <v>291</v>
      </c>
    </row>
    <row r="94" spans="2:51" s="12" customFormat="1" ht="13.5">
      <c r="B94" s="186"/>
      <c r="D94" s="187" t="s">
        <v>299</v>
      </c>
      <c r="E94" s="188" t="s">
        <v>3</v>
      </c>
      <c r="F94" s="189" t="s">
        <v>301</v>
      </c>
      <c r="H94" s="190">
        <v>198</v>
      </c>
      <c r="I94" s="191"/>
      <c r="L94" s="186"/>
      <c r="M94" s="192"/>
      <c r="N94" s="193"/>
      <c r="O94" s="193"/>
      <c r="P94" s="193"/>
      <c r="Q94" s="193"/>
      <c r="R94" s="193"/>
      <c r="S94" s="193"/>
      <c r="T94" s="194"/>
      <c r="AT94" s="195" t="s">
        <v>299</v>
      </c>
      <c r="AU94" s="195" t="s">
        <v>79</v>
      </c>
      <c r="AV94" s="12" t="s">
        <v>82</v>
      </c>
      <c r="AW94" s="12" t="s">
        <v>36</v>
      </c>
      <c r="AX94" s="12" t="s">
        <v>9</v>
      </c>
      <c r="AY94" s="195" t="s">
        <v>291</v>
      </c>
    </row>
    <row r="95" spans="2:65" s="1" customFormat="1" ht="22.5" customHeight="1">
      <c r="B95" s="164"/>
      <c r="C95" s="165" t="s">
        <v>85</v>
      </c>
      <c r="D95" s="165" t="s">
        <v>293</v>
      </c>
      <c r="E95" s="166" t="s">
        <v>319</v>
      </c>
      <c r="F95" s="167" t="s">
        <v>320</v>
      </c>
      <c r="G95" s="168" t="s">
        <v>296</v>
      </c>
      <c r="H95" s="169">
        <v>198</v>
      </c>
      <c r="I95" s="170"/>
      <c r="J95" s="171">
        <f>ROUND(I95*H95,0)</f>
        <v>0</v>
      </c>
      <c r="K95" s="167" t="s">
        <v>297</v>
      </c>
      <c r="L95" s="34"/>
      <c r="M95" s="172" t="s">
        <v>3</v>
      </c>
      <c r="N95" s="173" t="s">
        <v>43</v>
      </c>
      <c r="O95" s="35"/>
      <c r="P95" s="174">
        <f>O95*H95</f>
        <v>0</v>
      </c>
      <c r="Q95" s="174">
        <v>0</v>
      </c>
      <c r="R95" s="174">
        <f>Q95*H95</f>
        <v>0</v>
      </c>
      <c r="S95" s="174">
        <v>0</v>
      </c>
      <c r="T95" s="175">
        <f>S95*H95</f>
        <v>0</v>
      </c>
      <c r="AR95" s="17" t="s">
        <v>85</v>
      </c>
      <c r="AT95" s="17" t="s">
        <v>293</v>
      </c>
      <c r="AU95" s="17" t="s">
        <v>79</v>
      </c>
      <c r="AY95" s="17" t="s">
        <v>291</v>
      </c>
      <c r="BE95" s="176">
        <f>IF(N95="základní",J95,0)</f>
        <v>0</v>
      </c>
      <c r="BF95" s="176">
        <f>IF(N95="snížená",J95,0)</f>
        <v>0</v>
      </c>
      <c r="BG95" s="176">
        <f>IF(N95="zákl. přenesená",J95,0)</f>
        <v>0</v>
      </c>
      <c r="BH95" s="176">
        <f>IF(N95="sníž. přenesená",J95,0)</f>
        <v>0</v>
      </c>
      <c r="BI95" s="176">
        <f>IF(N95="nulová",J95,0)</f>
        <v>0</v>
      </c>
      <c r="BJ95" s="17" t="s">
        <v>9</v>
      </c>
      <c r="BK95" s="176">
        <f>ROUND(I95*H95,0)</f>
        <v>0</v>
      </c>
      <c r="BL95" s="17" t="s">
        <v>85</v>
      </c>
      <c r="BM95" s="17" t="s">
        <v>2320</v>
      </c>
    </row>
    <row r="96" spans="2:51" s="11" customFormat="1" ht="13.5">
      <c r="B96" s="177"/>
      <c r="D96" s="178" t="s">
        <v>299</v>
      </c>
      <c r="E96" s="179" t="s">
        <v>3</v>
      </c>
      <c r="F96" s="180" t="s">
        <v>2319</v>
      </c>
      <c r="H96" s="181">
        <v>186</v>
      </c>
      <c r="I96" s="182"/>
      <c r="L96" s="177"/>
      <c r="M96" s="183"/>
      <c r="N96" s="184"/>
      <c r="O96" s="184"/>
      <c r="P96" s="184"/>
      <c r="Q96" s="184"/>
      <c r="R96" s="184"/>
      <c r="S96" s="184"/>
      <c r="T96" s="185"/>
      <c r="AT96" s="179" t="s">
        <v>299</v>
      </c>
      <c r="AU96" s="179" t="s">
        <v>79</v>
      </c>
      <c r="AV96" s="11" t="s">
        <v>79</v>
      </c>
      <c r="AW96" s="11" t="s">
        <v>36</v>
      </c>
      <c r="AX96" s="11" t="s">
        <v>72</v>
      </c>
      <c r="AY96" s="179" t="s">
        <v>291</v>
      </c>
    </row>
    <row r="97" spans="2:51" s="11" customFormat="1" ht="13.5">
      <c r="B97" s="177"/>
      <c r="D97" s="178" t="s">
        <v>299</v>
      </c>
      <c r="E97" s="179" t="s">
        <v>3</v>
      </c>
      <c r="F97" s="180" t="s">
        <v>2314</v>
      </c>
      <c r="H97" s="181">
        <v>12</v>
      </c>
      <c r="I97" s="182"/>
      <c r="L97" s="177"/>
      <c r="M97" s="183"/>
      <c r="N97" s="184"/>
      <c r="O97" s="184"/>
      <c r="P97" s="184"/>
      <c r="Q97" s="184"/>
      <c r="R97" s="184"/>
      <c r="S97" s="184"/>
      <c r="T97" s="185"/>
      <c r="AT97" s="179" t="s">
        <v>299</v>
      </c>
      <c r="AU97" s="179" t="s">
        <v>79</v>
      </c>
      <c r="AV97" s="11" t="s">
        <v>79</v>
      </c>
      <c r="AW97" s="11" t="s">
        <v>36</v>
      </c>
      <c r="AX97" s="11" t="s">
        <v>72</v>
      </c>
      <c r="AY97" s="179" t="s">
        <v>291</v>
      </c>
    </row>
    <row r="98" spans="2:51" s="12" customFormat="1" ht="13.5">
      <c r="B98" s="186"/>
      <c r="D98" s="187" t="s">
        <v>299</v>
      </c>
      <c r="E98" s="188" t="s">
        <v>3</v>
      </c>
      <c r="F98" s="189" t="s">
        <v>301</v>
      </c>
      <c r="H98" s="190">
        <v>198</v>
      </c>
      <c r="I98" s="191"/>
      <c r="L98" s="186"/>
      <c r="M98" s="192"/>
      <c r="N98" s="193"/>
      <c r="O98" s="193"/>
      <c r="P98" s="193"/>
      <c r="Q98" s="193"/>
      <c r="R98" s="193"/>
      <c r="S98" s="193"/>
      <c r="T98" s="194"/>
      <c r="AT98" s="195" t="s">
        <v>299</v>
      </c>
      <c r="AU98" s="195" t="s">
        <v>79</v>
      </c>
      <c r="AV98" s="12" t="s">
        <v>82</v>
      </c>
      <c r="AW98" s="12" t="s">
        <v>36</v>
      </c>
      <c r="AX98" s="12" t="s">
        <v>9</v>
      </c>
      <c r="AY98" s="195" t="s">
        <v>291</v>
      </c>
    </row>
    <row r="99" spans="2:65" s="1" customFormat="1" ht="22.5" customHeight="1">
      <c r="B99" s="164"/>
      <c r="C99" s="165" t="s">
        <v>88</v>
      </c>
      <c r="D99" s="165" t="s">
        <v>293</v>
      </c>
      <c r="E99" s="166" t="s">
        <v>322</v>
      </c>
      <c r="F99" s="167" t="s">
        <v>323</v>
      </c>
      <c r="G99" s="168" t="s">
        <v>296</v>
      </c>
      <c r="H99" s="169">
        <v>198</v>
      </c>
      <c r="I99" s="170"/>
      <c r="J99" s="171">
        <f>ROUND(I99*H99,0)</f>
        <v>0</v>
      </c>
      <c r="K99" s="167" t="s">
        <v>3</v>
      </c>
      <c r="L99" s="34"/>
      <c r="M99" s="172" t="s">
        <v>3</v>
      </c>
      <c r="N99" s="173" t="s">
        <v>43</v>
      </c>
      <c r="O99" s="35"/>
      <c r="P99" s="174">
        <f>O99*H99</f>
        <v>0</v>
      </c>
      <c r="Q99" s="174">
        <v>0</v>
      </c>
      <c r="R99" s="174">
        <f>Q99*H99</f>
        <v>0</v>
      </c>
      <c r="S99" s="174">
        <v>0</v>
      </c>
      <c r="T99" s="175">
        <f>S99*H99</f>
        <v>0</v>
      </c>
      <c r="AR99" s="17" t="s">
        <v>85</v>
      </c>
      <c r="AT99" s="17" t="s">
        <v>293</v>
      </c>
      <c r="AU99" s="17" t="s">
        <v>79</v>
      </c>
      <c r="AY99" s="17" t="s">
        <v>291</v>
      </c>
      <c r="BE99" s="176">
        <f>IF(N99="základní",J99,0)</f>
        <v>0</v>
      </c>
      <c r="BF99" s="176">
        <f>IF(N99="snížená",J99,0)</f>
        <v>0</v>
      </c>
      <c r="BG99" s="176">
        <f>IF(N99="zákl. přenesená",J99,0)</f>
        <v>0</v>
      </c>
      <c r="BH99" s="176">
        <f>IF(N99="sníž. přenesená",J99,0)</f>
        <v>0</v>
      </c>
      <c r="BI99" s="176">
        <f>IF(N99="nulová",J99,0)</f>
        <v>0</v>
      </c>
      <c r="BJ99" s="17" t="s">
        <v>9</v>
      </c>
      <c r="BK99" s="176">
        <f>ROUND(I99*H99,0)</f>
        <v>0</v>
      </c>
      <c r="BL99" s="17" t="s">
        <v>85</v>
      </c>
      <c r="BM99" s="17" t="s">
        <v>2321</v>
      </c>
    </row>
    <row r="100" spans="2:51" s="11" customFormat="1" ht="13.5">
      <c r="B100" s="177"/>
      <c r="D100" s="178" t="s">
        <v>299</v>
      </c>
      <c r="E100" s="179" t="s">
        <v>3</v>
      </c>
      <c r="F100" s="180" t="s">
        <v>2319</v>
      </c>
      <c r="H100" s="181">
        <v>186</v>
      </c>
      <c r="I100" s="182"/>
      <c r="L100" s="177"/>
      <c r="M100" s="183"/>
      <c r="N100" s="184"/>
      <c r="O100" s="184"/>
      <c r="P100" s="184"/>
      <c r="Q100" s="184"/>
      <c r="R100" s="184"/>
      <c r="S100" s="184"/>
      <c r="T100" s="185"/>
      <c r="AT100" s="179" t="s">
        <v>299</v>
      </c>
      <c r="AU100" s="179" t="s">
        <v>79</v>
      </c>
      <c r="AV100" s="11" t="s">
        <v>79</v>
      </c>
      <c r="AW100" s="11" t="s">
        <v>36</v>
      </c>
      <c r="AX100" s="11" t="s">
        <v>72</v>
      </c>
      <c r="AY100" s="179" t="s">
        <v>291</v>
      </c>
    </row>
    <row r="101" spans="2:51" s="11" customFormat="1" ht="13.5">
      <c r="B101" s="177"/>
      <c r="D101" s="178" t="s">
        <v>299</v>
      </c>
      <c r="E101" s="179" t="s">
        <v>3</v>
      </c>
      <c r="F101" s="180" t="s">
        <v>2314</v>
      </c>
      <c r="H101" s="181">
        <v>12</v>
      </c>
      <c r="I101" s="182"/>
      <c r="L101" s="177"/>
      <c r="M101" s="183"/>
      <c r="N101" s="184"/>
      <c r="O101" s="184"/>
      <c r="P101" s="184"/>
      <c r="Q101" s="184"/>
      <c r="R101" s="184"/>
      <c r="S101" s="184"/>
      <c r="T101" s="185"/>
      <c r="AT101" s="179" t="s">
        <v>299</v>
      </c>
      <c r="AU101" s="179" t="s">
        <v>79</v>
      </c>
      <c r="AV101" s="11" t="s">
        <v>79</v>
      </c>
      <c r="AW101" s="11" t="s">
        <v>36</v>
      </c>
      <c r="AX101" s="11" t="s">
        <v>72</v>
      </c>
      <c r="AY101" s="179" t="s">
        <v>291</v>
      </c>
    </row>
    <row r="102" spans="2:51" s="12" customFormat="1" ht="13.5">
      <c r="B102" s="186"/>
      <c r="D102" s="187" t="s">
        <v>299</v>
      </c>
      <c r="E102" s="188" t="s">
        <v>3</v>
      </c>
      <c r="F102" s="189" t="s">
        <v>301</v>
      </c>
      <c r="H102" s="190">
        <v>198</v>
      </c>
      <c r="I102" s="191"/>
      <c r="L102" s="186"/>
      <c r="M102" s="192"/>
      <c r="N102" s="193"/>
      <c r="O102" s="193"/>
      <c r="P102" s="193"/>
      <c r="Q102" s="193"/>
      <c r="R102" s="193"/>
      <c r="S102" s="193"/>
      <c r="T102" s="194"/>
      <c r="AT102" s="195" t="s">
        <v>299</v>
      </c>
      <c r="AU102" s="195" t="s">
        <v>79</v>
      </c>
      <c r="AV102" s="12" t="s">
        <v>82</v>
      </c>
      <c r="AW102" s="12" t="s">
        <v>36</v>
      </c>
      <c r="AX102" s="12" t="s">
        <v>9</v>
      </c>
      <c r="AY102" s="195" t="s">
        <v>291</v>
      </c>
    </row>
    <row r="103" spans="2:65" s="1" customFormat="1" ht="31.5" customHeight="1">
      <c r="B103" s="164"/>
      <c r="C103" s="165" t="s">
        <v>91</v>
      </c>
      <c r="D103" s="165" t="s">
        <v>293</v>
      </c>
      <c r="E103" s="166" t="s">
        <v>2322</v>
      </c>
      <c r="F103" s="167" t="s">
        <v>2323</v>
      </c>
      <c r="G103" s="168" t="s">
        <v>412</v>
      </c>
      <c r="H103" s="169">
        <v>384</v>
      </c>
      <c r="I103" s="170"/>
      <c r="J103" s="171">
        <f>ROUND(I103*H103,0)</f>
        <v>0</v>
      </c>
      <c r="K103" s="167" t="s">
        <v>297</v>
      </c>
      <c r="L103" s="34"/>
      <c r="M103" s="172" t="s">
        <v>3</v>
      </c>
      <c r="N103" s="173" t="s">
        <v>43</v>
      </c>
      <c r="O103" s="35"/>
      <c r="P103" s="174">
        <f>O103*H103</f>
        <v>0</v>
      </c>
      <c r="Q103" s="174">
        <v>0</v>
      </c>
      <c r="R103" s="174">
        <f>Q103*H103</f>
        <v>0</v>
      </c>
      <c r="S103" s="174">
        <v>0</v>
      </c>
      <c r="T103" s="175">
        <f>S103*H103</f>
        <v>0</v>
      </c>
      <c r="AR103" s="17" t="s">
        <v>85</v>
      </c>
      <c r="AT103" s="17" t="s">
        <v>293</v>
      </c>
      <c r="AU103" s="17" t="s">
        <v>79</v>
      </c>
      <c r="AY103" s="17" t="s">
        <v>291</v>
      </c>
      <c r="BE103" s="176">
        <f>IF(N103="základní",J103,0)</f>
        <v>0</v>
      </c>
      <c r="BF103" s="176">
        <f>IF(N103="snížená",J103,0)</f>
        <v>0</v>
      </c>
      <c r="BG103" s="176">
        <f>IF(N103="zákl. přenesená",J103,0)</f>
        <v>0</v>
      </c>
      <c r="BH103" s="176">
        <f>IF(N103="sníž. přenesená",J103,0)</f>
        <v>0</v>
      </c>
      <c r="BI103" s="176">
        <f>IF(N103="nulová",J103,0)</f>
        <v>0</v>
      </c>
      <c r="BJ103" s="17" t="s">
        <v>9</v>
      </c>
      <c r="BK103" s="176">
        <f>ROUND(I103*H103,0)</f>
        <v>0</v>
      </c>
      <c r="BL103" s="17" t="s">
        <v>85</v>
      </c>
      <c r="BM103" s="17" t="s">
        <v>2324</v>
      </c>
    </row>
    <row r="104" spans="2:51" s="11" customFormat="1" ht="13.5">
      <c r="B104" s="177"/>
      <c r="D104" s="178" t="s">
        <v>299</v>
      </c>
      <c r="E104" s="179" t="s">
        <v>3</v>
      </c>
      <c r="F104" s="180" t="s">
        <v>220</v>
      </c>
      <c r="H104" s="181">
        <v>237</v>
      </c>
      <c r="I104" s="182"/>
      <c r="L104" s="177"/>
      <c r="M104" s="183"/>
      <c r="N104" s="184"/>
      <c r="O104" s="184"/>
      <c r="P104" s="184"/>
      <c r="Q104" s="184"/>
      <c r="R104" s="184"/>
      <c r="S104" s="184"/>
      <c r="T104" s="185"/>
      <c r="AT104" s="179" t="s">
        <v>299</v>
      </c>
      <c r="AU104" s="179" t="s">
        <v>79</v>
      </c>
      <c r="AV104" s="11" t="s">
        <v>79</v>
      </c>
      <c r="AW104" s="11" t="s">
        <v>36</v>
      </c>
      <c r="AX104" s="11" t="s">
        <v>72</v>
      </c>
      <c r="AY104" s="179" t="s">
        <v>291</v>
      </c>
    </row>
    <row r="105" spans="2:51" s="11" customFormat="1" ht="13.5">
      <c r="B105" s="177"/>
      <c r="D105" s="178" t="s">
        <v>299</v>
      </c>
      <c r="E105" s="179" t="s">
        <v>3</v>
      </c>
      <c r="F105" s="180" t="s">
        <v>224</v>
      </c>
      <c r="H105" s="181">
        <v>147</v>
      </c>
      <c r="I105" s="182"/>
      <c r="L105" s="177"/>
      <c r="M105" s="183"/>
      <c r="N105" s="184"/>
      <c r="O105" s="184"/>
      <c r="P105" s="184"/>
      <c r="Q105" s="184"/>
      <c r="R105" s="184"/>
      <c r="S105" s="184"/>
      <c r="T105" s="185"/>
      <c r="AT105" s="179" t="s">
        <v>299</v>
      </c>
      <c r="AU105" s="179" t="s">
        <v>79</v>
      </c>
      <c r="AV105" s="11" t="s">
        <v>79</v>
      </c>
      <c r="AW105" s="11" t="s">
        <v>36</v>
      </c>
      <c r="AX105" s="11" t="s">
        <v>72</v>
      </c>
      <c r="AY105" s="179" t="s">
        <v>291</v>
      </c>
    </row>
    <row r="106" spans="2:51" s="12" customFormat="1" ht="13.5">
      <c r="B106" s="186"/>
      <c r="D106" s="187" t="s">
        <v>299</v>
      </c>
      <c r="E106" s="188" t="s">
        <v>3</v>
      </c>
      <c r="F106" s="189" t="s">
        <v>301</v>
      </c>
      <c r="H106" s="190">
        <v>384</v>
      </c>
      <c r="I106" s="191"/>
      <c r="L106" s="186"/>
      <c r="M106" s="192"/>
      <c r="N106" s="193"/>
      <c r="O106" s="193"/>
      <c r="P106" s="193"/>
      <c r="Q106" s="193"/>
      <c r="R106" s="193"/>
      <c r="S106" s="193"/>
      <c r="T106" s="194"/>
      <c r="AT106" s="195" t="s">
        <v>299</v>
      </c>
      <c r="AU106" s="195" t="s">
        <v>79</v>
      </c>
      <c r="AV106" s="12" t="s">
        <v>82</v>
      </c>
      <c r="AW106" s="12" t="s">
        <v>36</v>
      </c>
      <c r="AX106" s="12" t="s">
        <v>9</v>
      </c>
      <c r="AY106" s="195" t="s">
        <v>291</v>
      </c>
    </row>
    <row r="107" spans="2:65" s="1" customFormat="1" ht="22.5" customHeight="1">
      <c r="B107" s="164"/>
      <c r="C107" s="165" t="s">
        <v>94</v>
      </c>
      <c r="D107" s="165" t="s">
        <v>293</v>
      </c>
      <c r="E107" s="166" t="s">
        <v>2325</v>
      </c>
      <c r="F107" s="167" t="s">
        <v>2326</v>
      </c>
      <c r="G107" s="168" t="s">
        <v>412</v>
      </c>
      <c r="H107" s="169">
        <v>384</v>
      </c>
      <c r="I107" s="170"/>
      <c r="J107" s="171">
        <f>ROUND(I107*H107,0)</f>
        <v>0</v>
      </c>
      <c r="K107" s="167" t="s">
        <v>297</v>
      </c>
      <c r="L107" s="34"/>
      <c r="M107" s="172" t="s">
        <v>3</v>
      </c>
      <c r="N107" s="173" t="s">
        <v>43</v>
      </c>
      <c r="O107" s="35"/>
      <c r="P107" s="174">
        <f>O107*H107</f>
        <v>0</v>
      </c>
      <c r="Q107" s="174">
        <v>0</v>
      </c>
      <c r="R107" s="174">
        <f>Q107*H107</f>
        <v>0</v>
      </c>
      <c r="S107" s="174">
        <v>0</v>
      </c>
      <c r="T107" s="175">
        <f>S107*H107</f>
        <v>0</v>
      </c>
      <c r="AR107" s="17" t="s">
        <v>85</v>
      </c>
      <c r="AT107" s="17" t="s">
        <v>293</v>
      </c>
      <c r="AU107" s="17" t="s">
        <v>79</v>
      </c>
      <c r="AY107" s="17" t="s">
        <v>291</v>
      </c>
      <c r="BE107" s="176">
        <f>IF(N107="základní",J107,0)</f>
        <v>0</v>
      </c>
      <c r="BF107" s="176">
        <f>IF(N107="snížená",J107,0)</f>
        <v>0</v>
      </c>
      <c r="BG107" s="176">
        <f>IF(N107="zákl. přenesená",J107,0)</f>
        <v>0</v>
      </c>
      <c r="BH107" s="176">
        <f>IF(N107="sníž. přenesená",J107,0)</f>
        <v>0</v>
      </c>
      <c r="BI107" s="176">
        <f>IF(N107="nulová",J107,0)</f>
        <v>0</v>
      </c>
      <c r="BJ107" s="17" t="s">
        <v>9</v>
      </c>
      <c r="BK107" s="176">
        <f>ROUND(I107*H107,0)</f>
        <v>0</v>
      </c>
      <c r="BL107" s="17" t="s">
        <v>85</v>
      </c>
      <c r="BM107" s="17" t="s">
        <v>2327</v>
      </c>
    </row>
    <row r="108" spans="2:51" s="11" customFormat="1" ht="13.5">
      <c r="B108" s="177"/>
      <c r="D108" s="178" t="s">
        <v>299</v>
      </c>
      <c r="E108" s="179" t="s">
        <v>3</v>
      </c>
      <c r="F108" s="180" t="s">
        <v>220</v>
      </c>
      <c r="H108" s="181">
        <v>237</v>
      </c>
      <c r="I108" s="182"/>
      <c r="L108" s="177"/>
      <c r="M108" s="183"/>
      <c r="N108" s="184"/>
      <c r="O108" s="184"/>
      <c r="P108" s="184"/>
      <c r="Q108" s="184"/>
      <c r="R108" s="184"/>
      <c r="S108" s="184"/>
      <c r="T108" s="185"/>
      <c r="AT108" s="179" t="s">
        <v>299</v>
      </c>
      <c r="AU108" s="179" t="s">
        <v>79</v>
      </c>
      <c r="AV108" s="11" t="s">
        <v>79</v>
      </c>
      <c r="AW108" s="11" t="s">
        <v>36</v>
      </c>
      <c r="AX108" s="11" t="s">
        <v>72</v>
      </c>
      <c r="AY108" s="179" t="s">
        <v>291</v>
      </c>
    </row>
    <row r="109" spans="2:51" s="11" customFormat="1" ht="13.5">
      <c r="B109" s="177"/>
      <c r="D109" s="178" t="s">
        <v>299</v>
      </c>
      <c r="E109" s="179" t="s">
        <v>3</v>
      </c>
      <c r="F109" s="180" t="s">
        <v>224</v>
      </c>
      <c r="H109" s="181">
        <v>147</v>
      </c>
      <c r="I109" s="182"/>
      <c r="L109" s="177"/>
      <c r="M109" s="183"/>
      <c r="N109" s="184"/>
      <c r="O109" s="184"/>
      <c r="P109" s="184"/>
      <c r="Q109" s="184"/>
      <c r="R109" s="184"/>
      <c r="S109" s="184"/>
      <c r="T109" s="185"/>
      <c r="AT109" s="179" t="s">
        <v>299</v>
      </c>
      <c r="AU109" s="179" t="s">
        <v>79</v>
      </c>
      <c r="AV109" s="11" t="s">
        <v>79</v>
      </c>
      <c r="AW109" s="11" t="s">
        <v>36</v>
      </c>
      <c r="AX109" s="11" t="s">
        <v>72</v>
      </c>
      <c r="AY109" s="179" t="s">
        <v>291</v>
      </c>
    </row>
    <row r="110" spans="2:51" s="12" customFormat="1" ht="13.5">
      <c r="B110" s="186"/>
      <c r="D110" s="187" t="s">
        <v>299</v>
      </c>
      <c r="E110" s="188" t="s">
        <v>3</v>
      </c>
      <c r="F110" s="189" t="s">
        <v>301</v>
      </c>
      <c r="H110" s="190">
        <v>384</v>
      </c>
      <c r="I110" s="191"/>
      <c r="L110" s="186"/>
      <c r="M110" s="192"/>
      <c r="N110" s="193"/>
      <c r="O110" s="193"/>
      <c r="P110" s="193"/>
      <c r="Q110" s="193"/>
      <c r="R110" s="193"/>
      <c r="S110" s="193"/>
      <c r="T110" s="194"/>
      <c r="AT110" s="195" t="s">
        <v>299</v>
      </c>
      <c r="AU110" s="195" t="s">
        <v>79</v>
      </c>
      <c r="AV110" s="12" t="s">
        <v>82</v>
      </c>
      <c r="AW110" s="12" t="s">
        <v>36</v>
      </c>
      <c r="AX110" s="12" t="s">
        <v>9</v>
      </c>
      <c r="AY110" s="195" t="s">
        <v>291</v>
      </c>
    </row>
    <row r="111" spans="2:65" s="1" customFormat="1" ht="22.5" customHeight="1">
      <c r="B111" s="164"/>
      <c r="C111" s="210" t="s">
        <v>97</v>
      </c>
      <c r="D111" s="210" t="s">
        <v>379</v>
      </c>
      <c r="E111" s="211" t="s">
        <v>2328</v>
      </c>
      <c r="F111" s="212" t="s">
        <v>2329</v>
      </c>
      <c r="G111" s="213" t="s">
        <v>2330</v>
      </c>
      <c r="H111" s="214">
        <v>7.68</v>
      </c>
      <c r="I111" s="215"/>
      <c r="J111" s="216">
        <f>ROUND(I111*H111,0)</f>
        <v>0</v>
      </c>
      <c r="K111" s="212" t="s">
        <v>297</v>
      </c>
      <c r="L111" s="217"/>
      <c r="M111" s="218" t="s">
        <v>3</v>
      </c>
      <c r="N111" s="219" t="s">
        <v>43</v>
      </c>
      <c r="O111" s="35"/>
      <c r="P111" s="174">
        <f>O111*H111</f>
        <v>0</v>
      </c>
      <c r="Q111" s="174">
        <v>0.001</v>
      </c>
      <c r="R111" s="174">
        <f>Q111*H111</f>
        <v>0.00768</v>
      </c>
      <c r="S111" s="174">
        <v>0</v>
      </c>
      <c r="T111" s="175">
        <f>S111*H111</f>
        <v>0</v>
      </c>
      <c r="AR111" s="17" t="s">
        <v>97</v>
      </c>
      <c r="AT111" s="17" t="s">
        <v>379</v>
      </c>
      <c r="AU111" s="17" t="s">
        <v>79</v>
      </c>
      <c r="AY111" s="17" t="s">
        <v>291</v>
      </c>
      <c r="BE111" s="176">
        <f>IF(N111="základní",J111,0)</f>
        <v>0</v>
      </c>
      <c r="BF111" s="176">
        <f>IF(N111="snížená",J111,0)</f>
        <v>0</v>
      </c>
      <c r="BG111" s="176">
        <f>IF(N111="zákl. přenesená",J111,0)</f>
        <v>0</v>
      </c>
      <c r="BH111" s="176">
        <f>IF(N111="sníž. přenesená",J111,0)</f>
        <v>0</v>
      </c>
      <c r="BI111" s="176">
        <f>IF(N111="nulová",J111,0)</f>
        <v>0</v>
      </c>
      <c r="BJ111" s="17" t="s">
        <v>9</v>
      </c>
      <c r="BK111" s="176">
        <f>ROUND(I111*H111,0)</f>
        <v>0</v>
      </c>
      <c r="BL111" s="17" t="s">
        <v>85</v>
      </c>
      <c r="BM111" s="17" t="s">
        <v>2331</v>
      </c>
    </row>
    <row r="112" spans="2:51" s="11" customFormat="1" ht="13.5">
      <c r="B112" s="177"/>
      <c r="D112" s="178" t="s">
        <v>299</v>
      </c>
      <c r="E112" s="179" t="s">
        <v>3</v>
      </c>
      <c r="F112" s="180" t="s">
        <v>2332</v>
      </c>
      <c r="H112" s="181">
        <v>4.74</v>
      </c>
      <c r="I112" s="182"/>
      <c r="L112" s="177"/>
      <c r="M112" s="183"/>
      <c r="N112" s="184"/>
      <c r="O112" s="184"/>
      <c r="P112" s="184"/>
      <c r="Q112" s="184"/>
      <c r="R112" s="184"/>
      <c r="S112" s="184"/>
      <c r="T112" s="185"/>
      <c r="AT112" s="179" t="s">
        <v>299</v>
      </c>
      <c r="AU112" s="179" t="s">
        <v>79</v>
      </c>
      <c r="AV112" s="11" t="s">
        <v>79</v>
      </c>
      <c r="AW112" s="11" t="s">
        <v>36</v>
      </c>
      <c r="AX112" s="11" t="s">
        <v>72</v>
      </c>
      <c r="AY112" s="179" t="s">
        <v>291</v>
      </c>
    </row>
    <row r="113" spans="2:51" s="11" customFormat="1" ht="13.5">
      <c r="B113" s="177"/>
      <c r="D113" s="178" t="s">
        <v>299</v>
      </c>
      <c r="E113" s="179" t="s">
        <v>3</v>
      </c>
      <c r="F113" s="180" t="s">
        <v>2333</v>
      </c>
      <c r="H113" s="181">
        <v>2.94</v>
      </c>
      <c r="I113" s="182"/>
      <c r="L113" s="177"/>
      <c r="M113" s="183"/>
      <c r="N113" s="184"/>
      <c r="O113" s="184"/>
      <c r="P113" s="184"/>
      <c r="Q113" s="184"/>
      <c r="R113" s="184"/>
      <c r="S113" s="184"/>
      <c r="T113" s="185"/>
      <c r="AT113" s="179" t="s">
        <v>299</v>
      </c>
      <c r="AU113" s="179" t="s">
        <v>79</v>
      </c>
      <c r="AV113" s="11" t="s">
        <v>79</v>
      </c>
      <c r="AW113" s="11" t="s">
        <v>36</v>
      </c>
      <c r="AX113" s="11" t="s">
        <v>72</v>
      </c>
      <c r="AY113" s="179" t="s">
        <v>291</v>
      </c>
    </row>
    <row r="114" spans="2:51" s="12" customFormat="1" ht="13.5">
      <c r="B114" s="186"/>
      <c r="D114" s="187" t="s">
        <v>299</v>
      </c>
      <c r="E114" s="188" t="s">
        <v>3</v>
      </c>
      <c r="F114" s="189" t="s">
        <v>301</v>
      </c>
      <c r="H114" s="190">
        <v>7.68</v>
      </c>
      <c r="I114" s="191"/>
      <c r="L114" s="186"/>
      <c r="M114" s="192"/>
      <c r="N114" s="193"/>
      <c r="O114" s="193"/>
      <c r="P114" s="193"/>
      <c r="Q114" s="193"/>
      <c r="R114" s="193"/>
      <c r="S114" s="193"/>
      <c r="T114" s="194"/>
      <c r="AT114" s="195" t="s">
        <v>299</v>
      </c>
      <c r="AU114" s="195" t="s">
        <v>79</v>
      </c>
      <c r="AV114" s="12" t="s">
        <v>82</v>
      </c>
      <c r="AW114" s="12" t="s">
        <v>36</v>
      </c>
      <c r="AX114" s="12" t="s">
        <v>9</v>
      </c>
      <c r="AY114" s="195" t="s">
        <v>291</v>
      </c>
    </row>
    <row r="115" spans="2:65" s="1" customFormat="1" ht="22.5" customHeight="1">
      <c r="B115" s="164"/>
      <c r="C115" s="165" t="s">
        <v>325</v>
      </c>
      <c r="D115" s="165" t="s">
        <v>293</v>
      </c>
      <c r="E115" s="166" t="s">
        <v>2334</v>
      </c>
      <c r="F115" s="167" t="s">
        <v>2335</v>
      </c>
      <c r="G115" s="168" t="s">
        <v>412</v>
      </c>
      <c r="H115" s="169">
        <v>384</v>
      </c>
      <c r="I115" s="170"/>
      <c r="J115" s="171">
        <f>ROUND(I115*H115,0)</f>
        <v>0</v>
      </c>
      <c r="K115" s="167" t="s">
        <v>297</v>
      </c>
      <c r="L115" s="34"/>
      <c r="M115" s="172" t="s">
        <v>3</v>
      </c>
      <c r="N115" s="173" t="s">
        <v>43</v>
      </c>
      <c r="O115" s="35"/>
      <c r="P115" s="174">
        <f>O115*H115</f>
        <v>0</v>
      </c>
      <c r="Q115" s="174">
        <v>0</v>
      </c>
      <c r="R115" s="174">
        <f>Q115*H115</f>
        <v>0</v>
      </c>
      <c r="S115" s="174">
        <v>0</v>
      </c>
      <c r="T115" s="175">
        <f>S115*H115</f>
        <v>0</v>
      </c>
      <c r="AR115" s="17" t="s">
        <v>85</v>
      </c>
      <c r="AT115" s="17" t="s">
        <v>293</v>
      </c>
      <c r="AU115" s="17" t="s">
        <v>79</v>
      </c>
      <c r="AY115" s="17" t="s">
        <v>291</v>
      </c>
      <c r="BE115" s="176">
        <f>IF(N115="základní",J115,0)</f>
        <v>0</v>
      </c>
      <c r="BF115" s="176">
        <f>IF(N115="snížená",J115,0)</f>
        <v>0</v>
      </c>
      <c r="BG115" s="176">
        <f>IF(N115="zákl. přenesená",J115,0)</f>
        <v>0</v>
      </c>
      <c r="BH115" s="176">
        <f>IF(N115="sníž. přenesená",J115,0)</f>
        <v>0</v>
      </c>
      <c r="BI115" s="176">
        <f>IF(N115="nulová",J115,0)</f>
        <v>0</v>
      </c>
      <c r="BJ115" s="17" t="s">
        <v>9</v>
      </c>
      <c r="BK115" s="176">
        <f>ROUND(I115*H115,0)</f>
        <v>0</v>
      </c>
      <c r="BL115" s="17" t="s">
        <v>85</v>
      </c>
      <c r="BM115" s="17" t="s">
        <v>2336</v>
      </c>
    </row>
    <row r="116" spans="2:51" s="11" customFormat="1" ht="13.5">
      <c r="B116" s="177"/>
      <c r="D116" s="178" t="s">
        <v>299</v>
      </c>
      <c r="E116" s="179" t="s">
        <v>3</v>
      </c>
      <c r="F116" s="180" t="s">
        <v>2337</v>
      </c>
      <c r="H116" s="181">
        <v>237</v>
      </c>
      <c r="I116" s="182"/>
      <c r="L116" s="177"/>
      <c r="M116" s="183"/>
      <c r="N116" s="184"/>
      <c r="O116" s="184"/>
      <c r="P116" s="184"/>
      <c r="Q116" s="184"/>
      <c r="R116" s="184"/>
      <c r="S116" s="184"/>
      <c r="T116" s="185"/>
      <c r="AT116" s="179" t="s">
        <v>299</v>
      </c>
      <c r="AU116" s="179" t="s">
        <v>79</v>
      </c>
      <c r="AV116" s="11" t="s">
        <v>79</v>
      </c>
      <c r="AW116" s="11" t="s">
        <v>36</v>
      </c>
      <c r="AX116" s="11" t="s">
        <v>72</v>
      </c>
      <c r="AY116" s="179" t="s">
        <v>291</v>
      </c>
    </row>
    <row r="117" spans="2:51" s="12" customFormat="1" ht="13.5">
      <c r="B117" s="186"/>
      <c r="D117" s="178" t="s">
        <v>299</v>
      </c>
      <c r="E117" s="195" t="s">
        <v>220</v>
      </c>
      <c r="F117" s="199" t="s">
        <v>301</v>
      </c>
      <c r="H117" s="200">
        <v>237</v>
      </c>
      <c r="I117" s="191"/>
      <c r="L117" s="186"/>
      <c r="M117" s="192"/>
      <c r="N117" s="193"/>
      <c r="O117" s="193"/>
      <c r="P117" s="193"/>
      <c r="Q117" s="193"/>
      <c r="R117" s="193"/>
      <c r="S117" s="193"/>
      <c r="T117" s="194"/>
      <c r="AT117" s="195" t="s">
        <v>299</v>
      </c>
      <c r="AU117" s="195" t="s">
        <v>79</v>
      </c>
      <c r="AV117" s="12" t="s">
        <v>82</v>
      </c>
      <c r="AW117" s="12" t="s">
        <v>36</v>
      </c>
      <c r="AX117" s="12" t="s">
        <v>72</v>
      </c>
      <c r="AY117" s="195" t="s">
        <v>291</v>
      </c>
    </row>
    <row r="118" spans="2:51" s="11" customFormat="1" ht="13.5">
      <c r="B118" s="177"/>
      <c r="D118" s="178" t="s">
        <v>299</v>
      </c>
      <c r="E118" s="179" t="s">
        <v>3</v>
      </c>
      <c r="F118" s="180" t="s">
        <v>2338</v>
      </c>
      <c r="H118" s="181">
        <v>147</v>
      </c>
      <c r="I118" s="182"/>
      <c r="L118" s="177"/>
      <c r="M118" s="183"/>
      <c r="N118" s="184"/>
      <c r="O118" s="184"/>
      <c r="P118" s="184"/>
      <c r="Q118" s="184"/>
      <c r="R118" s="184"/>
      <c r="S118" s="184"/>
      <c r="T118" s="185"/>
      <c r="AT118" s="179" t="s">
        <v>299</v>
      </c>
      <c r="AU118" s="179" t="s">
        <v>79</v>
      </c>
      <c r="AV118" s="11" t="s">
        <v>79</v>
      </c>
      <c r="AW118" s="11" t="s">
        <v>36</v>
      </c>
      <c r="AX118" s="11" t="s">
        <v>72</v>
      </c>
      <c r="AY118" s="179" t="s">
        <v>291</v>
      </c>
    </row>
    <row r="119" spans="2:51" s="12" customFormat="1" ht="13.5">
      <c r="B119" s="186"/>
      <c r="D119" s="178" t="s">
        <v>299</v>
      </c>
      <c r="E119" s="195" t="s">
        <v>224</v>
      </c>
      <c r="F119" s="199" t="s">
        <v>301</v>
      </c>
      <c r="H119" s="200">
        <v>147</v>
      </c>
      <c r="I119" s="191"/>
      <c r="L119" s="186"/>
      <c r="M119" s="192"/>
      <c r="N119" s="193"/>
      <c r="O119" s="193"/>
      <c r="P119" s="193"/>
      <c r="Q119" s="193"/>
      <c r="R119" s="193"/>
      <c r="S119" s="193"/>
      <c r="T119" s="194"/>
      <c r="AT119" s="195" t="s">
        <v>299</v>
      </c>
      <c r="AU119" s="195" t="s">
        <v>79</v>
      </c>
      <c r="AV119" s="12" t="s">
        <v>82</v>
      </c>
      <c r="AW119" s="12" t="s">
        <v>36</v>
      </c>
      <c r="AX119" s="12" t="s">
        <v>72</v>
      </c>
      <c r="AY119" s="195" t="s">
        <v>291</v>
      </c>
    </row>
    <row r="120" spans="2:51" s="13" customFormat="1" ht="13.5">
      <c r="B120" s="201"/>
      <c r="D120" s="187" t="s">
        <v>299</v>
      </c>
      <c r="E120" s="202" t="s">
        <v>3</v>
      </c>
      <c r="F120" s="203" t="s">
        <v>353</v>
      </c>
      <c r="H120" s="204">
        <v>384</v>
      </c>
      <c r="I120" s="205"/>
      <c r="L120" s="201"/>
      <c r="M120" s="206"/>
      <c r="N120" s="207"/>
      <c r="O120" s="207"/>
      <c r="P120" s="207"/>
      <c r="Q120" s="207"/>
      <c r="R120" s="207"/>
      <c r="S120" s="207"/>
      <c r="T120" s="208"/>
      <c r="AT120" s="209" t="s">
        <v>299</v>
      </c>
      <c r="AU120" s="209" t="s">
        <v>79</v>
      </c>
      <c r="AV120" s="13" t="s">
        <v>85</v>
      </c>
      <c r="AW120" s="13" t="s">
        <v>36</v>
      </c>
      <c r="AX120" s="13" t="s">
        <v>9</v>
      </c>
      <c r="AY120" s="209" t="s">
        <v>291</v>
      </c>
    </row>
    <row r="121" spans="2:65" s="1" customFormat="1" ht="22.5" customHeight="1">
      <c r="B121" s="164"/>
      <c r="C121" s="165" t="s">
        <v>26</v>
      </c>
      <c r="D121" s="165" t="s">
        <v>293</v>
      </c>
      <c r="E121" s="166" t="s">
        <v>2339</v>
      </c>
      <c r="F121" s="167" t="s">
        <v>2340</v>
      </c>
      <c r="G121" s="168" t="s">
        <v>412</v>
      </c>
      <c r="H121" s="169">
        <v>503</v>
      </c>
      <c r="I121" s="170"/>
      <c r="J121" s="171">
        <f>ROUND(I121*H121,0)</f>
        <v>0</v>
      </c>
      <c r="K121" s="167" t="s">
        <v>297</v>
      </c>
      <c r="L121" s="34"/>
      <c r="M121" s="172" t="s">
        <v>3</v>
      </c>
      <c r="N121" s="173" t="s">
        <v>43</v>
      </c>
      <c r="O121" s="35"/>
      <c r="P121" s="174">
        <f>O121*H121</f>
        <v>0</v>
      </c>
      <c r="Q121" s="174">
        <v>0</v>
      </c>
      <c r="R121" s="174">
        <f>Q121*H121</f>
        <v>0</v>
      </c>
      <c r="S121" s="174">
        <v>0</v>
      </c>
      <c r="T121" s="175">
        <f>S121*H121</f>
        <v>0</v>
      </c>
      <c r="AR121" s="17" t="s">
        <v>85</v>
      </c>
      <c r="AT121" s="17" t="s">
        <v>293</v>
      </c>
      <c r="AU121" s="17" t="s">
        <v>79</v>
      </c>
      <c r="AY121" s="17" t="s">
        <v>291</v>
      </c>
      <c r="BE121" s="176">
        <f>IF(N121="základní",J121,0)</f>
        <v>0</v>
      </c>
      <c r="BF121" s="176">
        <f>IF(N121="snížená",J121,0)</f>
        <v>0</v>
      </c>
      <c r="BG121" s="176">
        <f>IF(N121="zákl. přenesená",J121,0)</f>
        <v>0</v>
      </c>
      <c r="BH121" s="176">
        <f>IF(N121="sníž. přenesená",J121,0)</f>
        <v>0</v>
      </c>
      <c r="BI121" s="176">
        <f>IF(N121="nulová",J121,0)</f>
        <v>0</v>
      </c>
      <c r="BJ121" s="17" t="s">
        <v>9</v>
      </c>
      <c r="BK121" s="176">
        <f>ROUND(I121*H121,0)</f>
        <v>0</v>
      </c>
      <c r="BL121" s="17" t="s">
        <v>85</v>
      </c>
      <c r="BM121" s="17" t="s">
        <v>2341</v>
      </c>
    </row>
    <row r="122" spans="2:51" s="11" customFormat="1" ht="13.5">
      <c r="B122" s="177"/>
      <c r="D122" s="178" t="s">
        <v>299</v>
      </c>
      <c r="E122" s="179" t="s">
        <v>3</v>
      </c>
      <c r="F122" s="180" t="s">
        <v>2342</v>
      </c>
      <c r="H122" s="181">
        <v>310</v>
      </c>
      <c r="I122" s="182"/>
      <c r="L122" s="177"/>
      <c r="M122" s="183"/>
      <c r="N122" s="184"/>
      <c r="O122" s="184"/>
      <c r="P122" s="184"/>
      <c r="Q122" s="184"/>
      <c r="R122" s="184"/>
      <c r="S122" s="184"/>
      <c r="T122" s="185"/>
      <c r="AT122" s="179" t="s">
        <v>299</v>
      </c>
      <c r="AU122" s="179" t="s">
        <v>79</v>
      </c>
      <c r="AV122" s="11" t="s">
        <v>79</v>
      </c>
      <c r="AW122" s="11" t="s">
        <v>36</v>
      </c>
      <c r="AX122" s="11" t="s">
        <v>72</v>
      </c>
      <c r="AY122" s="179" t="s">
        <v>291</v>
      </c>
    </row>
    <row r="123" spans="2:51" s="12" customFormat="1" ht="13.5">
      <c r="B123" s="186"/>
      <c r="D123" s="178" t="s">
        <v>299</v>
      </c>
      <c r="E123" s="195" t="s">
        <v>101</v>
      </c>
      <c r="F123" s="199" t="s">
        <v>301</v>
      </c>
      <c r="H123" s="200">
        <v>310</v>
      </c>
      <c r="I123" s="191"/>
      <c r="L123" s="186"/>
      <c r="M123" s="192"/>
      <c r="N123" s="193"/>
      <c r="O123" s="193"/>
      <c r="P123" s="193"/>
      <c r="Q123" s="193"/>
      <c r="R123" s="193"/>
      <c r="S123" s="193"/>
      <c r="T123" s="194"/>
      <c r="AT123" s="195" t="s">
        <v>299</v>
      </c>
      <c r="AU123" s="195" t="s">
        <v>79</v>
      </c>
      <c r="AV123" s="12" t="s">
        <v>82</v>
      </c>
      <c r="AW123" s="12" t="s">
        <v>36</v>
      </c>
      <c r="AX123" s="12" t="s">
        <v>72</v>
      </c>
      <c r="AY123" s="195" t="s">
        <v>291</v>
      </c>
    </row>
    <row r="124" spans="2:51" s="11" customFormat="1" ht="13.5">
      <c r="B124" s="177"/>
      <c r="D124" s="178" t="s">
        <v>299</v>
      </c>
      <c r="E124" s="179" t="s">
        <v>3</v>
      </c>
      <c r="F124" s="180" t="s">
        <v>2343</v>
      </c>
      <c r="H124" s="181">
        <v>40</v>
      </c>
      <c r="I124" s="182"/>
      <c r="L124" s="177"/>
      <c r="M124" s="183"/>
      <c r="N124" s="184"/>
      <c r="O124" s="184"/>
      <c r="P124" s="184"/>
      <c r="Q124" s="184"/>
      <c r="R124" s="184"/>
      <c r="S124" s="184"/>
      <c r="T124" s="185"/>
      <c r="AT124" s="179" t="s">
        <v>299</v>
      </c>
      <c r="AU124" s="179" t="s">
        <v>79</v>
      </c>
      <c r="AV124" s="11" t="s">
        <v>79</v>
      </c>
      <c r="AW124" s="11" t="s">
        <v>36</v>
      </c>
      <c r="AX124" s="11" t="s">
        <v>72</v>
      </c>
      <c r="AY124" s="179" t="s">
        <v>291</v>
      </c>
    </row>
    <row r="125" spans="2:51" s="12" customFormat="1" ht="13.5">
      <c r="B125" s="186"/>
      <c r="D125" s="178" t="s">
        <v>299</v>
      </c>
      <c r="E125" s="195" t="s">
        <v>136</v>
      </c>
      <c r="F125" s="199" t="s">
        <v>301</v>
      </c>
      <c r="H125" s="200">
        <v>40</v>
      </c>
      <c r="I125" s="191"/>
      <c r="L125" s="186"/>
      <c r="M125" s="192"/>
      <c r="N125" s="193"/>
      <c r="O125" s="193"/>
      <c r="P125" s="193"/>
      <c r="Q125" s="193"/>
      <c r="R125" s="193"/>
      <c r="S125" s="193"/>
      <c r="T125" s="194"/>
      <c r="AT125" s="195" t="s">
        <v>299</v>
      </c>
      <c r="AU125" s="195" t="s">
        <v>79</v>
      </c>
      <c r="AV125" s="12" t="s">
        <v>82</v>
      </c>
      <c r="AW125" s="12" t="s">
        <v>36</v>
      </c>
      <c r="AX125" s="12" t="s">
        <v>72</v>
      </c>
      <c r="AY125" s="195" t="s">
        <v>291</v>
      </c>
    </row>
    <row r="126" spans="2:51" s="11" customFormat="1" ht="13.5">
      <c r="B126" s="177"/>
      <c r="D126" s="178" t="s">
        <v>299</v>
      </c>
      <c r="E126" s="179" t="s">
        <v>3</v>
      </c>
      <c r="F126" s="180" t="s">
        <v>2344</v>
      </c>
      <c r="H126" s="181">
        <v>122</v>
      </c>
      <c r="I126" s="182"/>
      <c r="L126" s="177"/>
      <c r="M126" s="183"/>
      <c r="N126" s="184"/>
      <c r="O126" s="184"/>
      <c r="P126" s="184"/>
      <c r="Q126" s="184"/>
      <c r="R126" s="184"/>
      <c r="S126" s="184"/>
      <c r="T126" s="185"/>
      <c r="AT126" s="179" t="s">
        <v>299</v>
      </c>
      <c r="AU126" s="179" t="s">
        <v>79</v>
      </c>
      <c r="AV126" s="11" t="s">
        <v>79</v>
      </c>
      <c r="AW126" s="11" t="s">
        <v>36</v>
      </c>
      <c r="AX126" s="11" t="s">
        <v>72</v>
      </c>
      <c r="AY126" s="179" t="s">
        <v>291</v>
      </c>
    </row>
    <row r="127" spans="2:51" s="12" customFormat="1" ht="13.5">
      <c r="B127" s="186"/>
      <c r="D127" s="178" t="s">
        <v>299</v>
      </c>
      <c r="E127" s="195" t="s">
        <v>166</v>
      </c>
      <c r="F127" s="199" t="s">
        <v>301</v>
      </c>
      <c r="H127" s="200">
        <v>122</v>
      </c>
      <c r="I127" s="191"/>
      <c r="L127" s="186"/>
      <c r="M127" s="192"/>
      <c r="N127" s="193"/>
      <c r="O127" s="193"/>
      <c r="P127" s="193"/>
      <c r="Q127" s="193"/>
      <c r="R127" s="193"/>
      <c r="S127" s="193"/>
      <c r="T127" s="194"/>
      <c r="AT127" s="195" t="s">
        <v>299</v>
      </c>
      <c r="AU127" s="195" t="s">
        <v>79</v>
      </c>
      <c r="AV127" s="12" t="s">
        <v>82</v>
      </c>
      <c r="AW127" s="12" t="s">
        <v>36</v>
      </c>
      <c r="AX127" s="12" t="s">
        <v>72</v>
      </c>
      <c r="AY127" s="195" t="s">
        <v>291</v>
      </c>
    </row>
    <row r="128" spans="2:51" s="11" customFormat="1" ht="13.5">
      <c r="B128" s="177"/>
      <c r="D128" s="178" t="s">
        <v>299</v>
      </c>
      <c r="E128" s="179" t="s">
        <v>3</v>
      </c>
      <c r="F128" s="180" t="s">
        <v>2345</v>
      </c>
      <c r="H128" s="181">
        <v>19</v>
      </c>
      <c r="I128" s="182"/>
      <c r="L128" s="177"/>
      <c r="M128" s="183"/>
      <c r="N128" s="184"/>
      <c r="O128" s="184"/>
      <c r="P128" s="184"/>
      <c r="Q128" s="184"/>
      <c r="R128" s="184"/>
      <c r="S128" s="184"/>
      <c r="T128" s="185"/>
      <c r="AT128" s="179" t="s">
        <v>299</v>
      </c>
      <c r="AU128" s="179" t="s">
        <v>79</v>
      </c>
      <c r="AV128" s="11" t="s">
        <v>79</v>
      </c>
      <c r="AW128" s="11" t="s">
        <v>36</v>
      </c>
      <c r="AX128" s="11" t="s">
        <v>72</v>
      </c>
      <c r="AY128" s="179" t="s">
        <v>291</v>
      </c>
    </row>
    <row r="129" spans="2:51" s="12" customFormat="1" ht="13.5">
      <c r="B129" s="186"/>
      <c r="D129" s="178" t="s">
        <v>299</v>
      </c>
      <c r="E129" s="195" t="s">
        <v>175</v>
      </c>
      <c r="F129" s="199" t="s">
        <v>301</v>
      </c>
      <c r="H129" s="200">
        <v>19</v>
      </c>
      <c r="I129" s="191"/>
      <c r="L129" s="186"/>
      <c r="M129" s="192"/>
      <c r="N129" s="193"/>
      <c r="O129" s="193"/>
      <c r="P129" s="193"/>
      <c r="Q129" s="193"/>
      <c r="R129" s="193"/>
      <c r="S129" s="193"/>
      <c r="T129" s="194"/>
      <c r="AT129" s="195" t="s">
        <v>299</v>
      </c>
      <c r="AU129" s="195" t="s">
        <v>79</v>
      </c>
      <c r="AV129" s="12" t="s">
        <v>82</v>
      </c>
      <c r="AW129" s="12" t="s">
        <v>36</v>
      </c>
      <c r="AX129" s="12" t="s">
        <v>72</v>
      </c>
      <c r="AY129" s="195" t="s">
        <v>291</v>
      </c>
    </row>
    <row r="130" spans="2:51" s="11" customFormat="1" ht="13.5">
      <c r="B130" s="177"/>
      <c r="D130" s="178" t="s">
        <v>299</v>
      </c>
      <c r="E130" s="179" t="s">
        <v>3</v>
      </c>
      <c r="F130" s="180" t="s">
        <v>2346</v>
      </c>
      <c r="H130" s="181">
        <v>12</v>
      </c>
      <c r="I130" s="182"/>
      <c r="L130" s="177"/>
      <c r="M130" s="183"/>
      <c r="N130" s="184"/>
      <c r="O130" s="184"/>
      <c r="P130" s="184"/>
      <c r="Q130" s="184"/>
      <c r="R130" s="184"/>
      <c r="S130" s="184"/>
      <c r="T130" s="185"/>
      <c r="AT130" s="179" t="s">
        <v>299</v>
      </c>
      <c r="AU130" s="179" t="s">
        <v>79</v>
      </c>
      <c r="AV130" s="11" t="s">
        <v>79</v>
      </c>
      <c r="AW130" s="11" t="s">
        <v>36</v>
      </c>
      <c r="AX130" s="11" t="s">
        <v>72</v>
      </c>
      <c r="AY130" s="179" t="s">
        <v>291</v>
      </c>
    </row>
    <row r="131" spans="2:51" s="12" customFormat="1" ht="13.5">
      <c r="B131" s="186"/>
      <c r="D131" s="178" t="s">
        <v>299</v>
      </c>
      <c r="E131" s="195" t="s">
        <v>205</v>
      </c>
      <c r="F131" s="199" t="s">
        <v>301</v>
      </c>
      <c r="H131" s="200">
        <v>12</v>
      </c>
      <c r="I131" s="191"/>
      <c r="L131" s="186"/>
      <c r="M131" s="192"/>
      <c r="N131" s="193"/>
      <c r="O131" s="193"/>
      <c r="P131" s="193"/>
      <c r="Q131" s="193"/>
      <c r="R131" s="193"/>
      <c r="S131" s="193"/>
      <c r="T131" s="194"/>
      <c r="AT131" s="195" t="s">
        <v>299</v>
      </c>
      <c r="AU131" s="195" t="s">
        <v>79</v>
      </c>
      <c r="AV131" s="12" t="s">
        <v>82</v>
      </c>
      <c r="AW131" s="12" t="s">
        <v>36</v>
      </c>
      <c r="AX131" s="12" t="s">
        <v>72</v>
      </c>
      <c r="AY131" s="195" t="s">
        <v>291</v>
      </c>
    </row>
    <row r="132" spans="2:51" s="13" customFormat="1" ht="13.5">
      <c r="B132" s="201"/>
      <c r="D132" s="178" t="s">
        <v>299</v>
      </c>
      <c r="E132" s="220" t="s">
        <v>3</v>
      </c>
      <c r="F132" s="221" t="s">
        <v>353</v>
      </c>
      <c r="H132" s="222">
        <v>503</v>
      </c>
      <c r="I132" s="205"/>
      <c r="L132" s="201"/>
      <c r="M132" s="206"/>
      <c r="N132" s="207"/>
      <c r="O132" s="207"/>
      <c r="P132" s="207"/>
      <c r="Q132" s="207"/>
      <c r="R132" s="207"/>
      <c r="S132" s="207"/>
      <c r="T132" s="208"/>
      <c r="AT132" s="209" t="s">
        <v>299</v>
      </c>
      <c r="AU132" s="209" t="s">
        <v>79</v>
      </c>
      <c r="AV132" s="13" t="s">
        <v>85</v>
      </c>
      <c r="AW132" s="13" t="s">
        <v>36</v>
      </c>
      <c r="AX132" s="13" t="s">
        <v>9</v>
      </c>
      <c r="AY132" s="209" t="s">
        <v>291</v>
      </c>
    </row>
    <row r="133" spans="2:63" s="10" customFormat="1" ht="29.85" customHeight="1">
      <c r="B133" s="150"/>
      <c r="D133" s="161" t="s">
        <v>71</v>
      </c>
      <c r="E133" s="162" t="s">
        <v>88</v>
      </c>
      <c r="F133" s="162" t="s">
        <v>2347</v>
      </c>
      <c r="I133" s="153"/>
      <c r="J133" s="163">
        <f>BK133</f>
        <v>0</v>
      </c>
      <c r="L133" s="150"/>
      <c r="M133" s="155"/>
      <c r="N133" s="156"/>
      <c r="O133" s="156"/>
      <c r="P133" s="157">
        <f>SUM(P134:P161)</f>
        <v>0</v>
      </c>
      <c r="Q133" s="156"/>
      <c r="R133" s="157">
        <f>SUM(R134:R161)</f>
        <v>459.9240495</v>
      </c>
      <c r="S133" s="156"/>
      <c r="T133" s="158">
        <f>SUM(T134:T161)</f>
        <v>0</v>
      </c>
      <c r="AR133" s="151" t="s">
        <v>9</v>
      </c>
      <c r="AT133" s="159" t="s">
        <v>71</v>
      </c>
      <c r="AU133" s="159" t="s">
        <v>9</v>
      </c>
      <c r="AY133" s="151" t="s">
        <v>291</v>
      </c>
      <c r="BK133" s="160">
        <f>SUM(BK134:BK161)</f>
        <v>0</v>
      </c>
    </row>
    <row r="134" spans="2:65" s="1" customFormat="1" ht="22.5" customHeight="1">
      <c r="B134" s="164"/>
      <c r="C134" s="165" t="s">
        <v>335</v>
      </c>
      <c r="D134" s="165" t="s">
        <v>293</v>
      </c>
      <c r="E134" s="166" t="s">
        <v>2348</v>
      </c>
      <c r="F134" s="167" t="s">
        <v>2349</v>
      </c>
      <c r="G134" s="168" t="s">
        <v>412</v>
      </c>
      <c r="H134" s="169">
        <v>40</v>
      </c>
      <c r="I134" s="170"/>
      <c r="J134" s="171">
        <f>ROUND(I134*H134,0)</f>
        <v>0</v>
      </c>
      <c r="K134" s="167" t="s">
        <v>297</v>
      </c>
      <c r="L134" s="34"/>
      <c r="M134" s="172" t="s">
        <v>3</v>
      </c>
      <c r="N134" s="173" t="s">
        <v>43</v>
      </c>
      <c r="O134" s="35"/>
      <c r="P134" s="174">
        <f>O134*H134</f>
        <v>0</v>
      </c>
      <c r="Q134" s="174">
        <v>0.38625</v>
      </c>
      <c r="R134" s="174">
        <f>Q134*H134</f>
        <v>15.45</v>
      </c>
      <c r="S134" s="174">
        <v>0</v>
      </c>
      <c r="T134" s="175">
        <f>S134*H134</f>
        <v>0</v>
      </c>
      <c r="AR134" s="17" t="s">
        <v>85</v>
      </c>
      <c r="AT134" s="17" t="s">
        <v>293</v>
      </c>
      <c r="AU134" s="17" t="s">
        <v>79</v>
      </c>
      <c r="AY134" s="17" t="s">
        <v>291</v>
      </c>
      <c r="BE134" s="176">
        <f>IF(N134="základní",J134,0)</f>
        <v>0</v>
      </c>
      <c r="BF134" s="176">
        <f>IF(N134="snížená",J134,0)</f>
        <v>0</v>
      </c>
      <c r="BG134" s="176">
        <f>IF(N134="zákl. přenesená",J134,0)</f>
        <v>0</v>
      </c>
      <c r="BH134" s="176">
        <f>IF(N134="sníž. přenesená",J134,0)</f>
        <v>0</v>
      </c>
      <c r="BI134" s="176">
        <f>IF(N134="nulová",J134,0)</f>
        <v>0</v>
      </c>
      <c r="BJ134" s="17" t="s">
        <v>9</v>
      </c>
      <c r="BK134" s="176">
        <f>ROUND(I134*H134,0)</f>
        <v>0</v>
      </c>
      <c r="BL134" s="17" t="s">
        <v>85</v>
      </c>
      <c r="BM134" s="17" t="s">
        <v>2350</v>
      </c>
    </row>
    <row r="135" spans="2:51" s="11" customFormat="1" ht="13.5">
      <c r="B135" s="177"/>
      <c r="D135" s="187" t="s">
        <v>299</v>
      </c>
      <c r="E135" s="196" t="s">
        <v>3</v>
      </c>
      <c r="F135" s="197" t="s">
        <v>136</v>
      </c>
      <c r="H135" s="198">
        <v>40</v>
      </c>
      <c r="I135" s="182"/>
      <c r="L135" s="177"/>
      <c r="M135" s="183"/>
      <c r="N135" s="184"/>
      <c r="O135" s="184"/>
      <c r="P135" s="184"/>
      <c r="Q135" s="184"/>
      <c r="R135" s="184"/>
      <c r="S135" s="184"/>
      <c r="T135" s="185"/>
      <c r="AT135" s="179" t="s">
        <v>299</v>
      </c>
      <c r="AU135" s="179" t="s">
        <v>79</v>
      </c>
      <c r="AV135" s="11" t="s">
        <v>79</v>
      </c>
      <c r="AW135" s="11" t="s">
        <v>36</v>
      </c>
      <c r="AX135" s="11" t="s">
        <v>9</v>
      </c>
      <c r="AY135" s="179" t="s">
        <v>291</v>
      </c>
    </row>
    <row r="136" spans="2:65" s="1" customFormat="1" ht="22.5" customHeight="1">
      <c r="B136" s="164"/>
      <c r="C136" s="165" t="s">
        <v>342</v>
      </c>
      <c r="D136" s="165" t="s">
        <v>293</v>
      </c>
      <c r="E136" s="166" t="s">
        <v>2351</v>
      </c>
      <c r="F136" s="167" t="s">
        <v>2352</v>
      </c>
      <c r="G136" s="168" t="s">
        <v>412</v>
      </c>
      <c r="H136" s="169">
        <v>122</v>
      </c>
      <c r="I136" s="170"/>
      <c r="J136" s="171">
        <f>ROUND(I136*H136,0)</f>
        <v>0</v>
      </c>
      <c r="K136" s="167" t="s">
        <v>297</v>
      </c>
      <c r="L136" s="34"/>
      <c r="M136" s="172" t="s">
        <v>3</v>
      </c>
      <c r="N136" s="173" t="s">
        <v>43</v>
      </c>
      <c r="O136" s="35"/>
      <c r="P136" s="174">
        <f>O136*H136</f>
        <v>0</v>
      </c>
      <c r="Q136" s="174">
        <v>0.48574</v>
      </c>
      <c r="R136" s="174">
        <f>Q136*H136</f>
        <v>59.26028</v>
      </c>
      <c r="S136" s="174">
        <v>0</v>
      </c>
      <c r="T136" s="175">
        <f>S136*H136</f>
        <v>0</v>
      </c>
      <c r="AR136" s="17" t="s">
        <v>85</v>
      </c>
      <c r="AT136" s="17" t="s">
        <v>293</v>
      </c>
      <c r="AU136" s="17" t="s">
        <v>79</v>
      </c>
      <c r="AY136" s="17" t="s">
        <v>291</v>
      </c>
      <c r="BE136" s="176">
        <f>IF(N136="základní",J136,0)</f>
        <v>0</v>
      </c>
      <c r="BF136" s="176">
        <f>IF(N136="snížená",J136,0)</f>
        <v>0</v>
      </c>
      <c r="BG136" s="176">
        <f>IF(N136="zákl. přenesená",J136,0)</f>
        <v>0</v>
      </c>
      <c r="BH136" s="176">
        <f>IF(N136="sníž. přenesená",J136,0)</f>
        <v>0</v>
      </c>
      <c r="BI136" s="176">
        <f>IF(N136="nulová",J136,0)</f>
        <v>0</v>
      </c>
      <c r="BJ136" s="17" t="s">
        <v>9</v>
      </c>
      <c r="BK136" s="176">
        <f>ROUND(I136*H136,0)</f>
        <v>0</v>
      </c>
      <c r="BL136" s="17" t="s">
        <v>85</v>
      </c>
      <c r="BM136" s="17" t="s">
        <v>2353</v>
      </c>
    </row>
    <row r="137" spans="2:51" s="11" customFormat="1" ht="13.5">
      <c r="B137" s="177"/>
      <c r="D137" s="187" t="s">
        <v>299</v>
      </c>
      <c r="E137" s="196" t="s">
        <v>3</v>
      </c>
      <c r="F137" s="197" t="s">
        <v>166</v>
      </c>
      <c r="H137" s="198">
        <v>122</v>
      </c>
      <c r="I137" s="182"/>
      <c r="L137" s="177"/>
      <c r="M137" s="183"/>
      <c r="N137" s="184"/>
      <c r="O137" s="184"/>
      <c r="P137" s="184"/>
      <c r="Q137" s="184"/>
      <c r="R137" s="184"/>
      <c r="S137" s="184"/>
      <c r="T137" s="185"/>
      <c r="AT137" s="179" t="s">
        <v>299</v>
      </c>
      <c r="AU137" s="179" t="s">
        <v>79</v>
      </c>
      <c r="AV137" s="11" t="s">
        <v>79</v>
      </c>
      <c r="AW137" s="11" t="s">
        <v>36</v>
      </c>
      <c r="AX137" s="11" t="s">
        <v>9</v>
      </c>
      <c r="AY137" s="179" t="s">
        <v>291</v>
      </c>
    </row>
    <row r="138" spans="2:65" s="1" customFormat="1" ht="22.5" customHeight="1">
      <c r="B138" s="164"/>
      <c r="C138" s="165" t="s">
        <v>354</v>
      </c>
      <c r="D138" s="165" t="s">
        <v>293</v>
      </c>
      <c r="E138" s="166" t="s">
        <v>2354</v>
      </c>
      <c r="F138" s="167" t="s">
        <v>2355</v>
      </c>
      <c r="G138" s="168" t="s">
        <v>412</v>
      </c>
      <c r="H138" s="169">
        <v>310</v>
      </c>
      <c r="I138" s="170"/>
      <c r="J138" s="171">
        <f>ROUND(I138*H138,0)</f>
        <v>0</v>
      </c>
      <c r="K138" s="167" t="s">
        <v>297</v>
      </c>
      <c r="L138" s="34"/>
      <c r="M138" s="172" t="s">
        <v>3</v>
      </c>
      <c r="N138" s="173" t="s">
        <v>43</v>
      </c>
      <c r="O138" s="35"/>
      <c r="P138" s="174">
        <f>O138*H138</f>
        <v>0</v>
      </c>
      <c r="Q138" s="174">
        <v>0.378</v>
      </c>
      <c r="R138" s="174">
        <f>Q138*H138</f>
        <v>117.18</v>
      </c>
      <c r="S138" s="174">
        <v>0</v>
      </c>
      <c r="T138" s="175">
        <f>S138*H138</f>
        <v>0</v>
      </c>
      <c r="AR138" s="17" t="s">
        <v>85</v>
      </c>
      <c r="AT138" s="17" t="s">
        <v>293</v>
      </c>
      <c r="AU138" s="17" t="s">
        <v>79</v>
      </c>
      <c r="AY138" s="17" t="s">
        <v>291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7" t="s">
        <v>9</v>
      </c>
      <c r="BK138" s="176">
        <f>ROUND(I138*H138,0)</f>
        <v>0</v>
      </c>
      <c r="BL138" s="17" t="s">
        <v>85</v>
      </c>
      <c r="BM138" s="17" t="s">
        <v>2356</v>
      </c>
    </row>
    <row r="139" spans="2:51" s="11" customFormat="1" ht="13.5">
      <c r="B139" s="177"/>
      <c r="D139" s="187" t="s">
        <v>299</v>
      </c>
      <c r="E139" s="196" t="s">
        <v>3</v>
      </c>
      <c r="F139" s="197" t="s">
        <v>101</v>
      </c>
      <c r="H139" s="198">
        <v>310</v>
      </c>
      <c r="I139" s="182"/>
      <c r="L139" s="177"/>
      <c r="M139" s="183"/>
      <c r="N139" s="184"/>
      <c r="O139" s="184"/>
      <c r="P139" s="184"/>
      <c r="Q139" s="184"/>
      <c r="R139" s="184"/>
      <c r="S139" s="184"/>
      <c r="T139" s="185"/>
      <c r="AT139" s="179" t="s">
        <v>299</v>
      </c>
      <c r="AU139" s="179" t="s">
        <v>79</v>
      </c>
      <c r="AV139" s="11" t="s">
        <v>79</v>
      </c>
      <c r="AW139" s="11" t="s">
        <v>36</v>
      </c>
      <c r="AX139" s="11" t="s">
        <v>9</v>
      </c>
      <c r="AY139" s="179" t="s">
        <v>291</v>
      </c>
    </row>
    <row r="140" spans="2:65" s="1" customFormat="1" ht="22.5" customHeight="1">
      <c r="B140" s="164"/>
      <c r="C140" s="165" t="s">
        <v>359</v>
      </c>
      <c r="D140" s="165" t="s">
        <v>293</v>
      </c>
      <c r="E140" s="166" t="s">
        <v>2357</v>
      </c>
      <c r="F140" s="167" t="s">
        <v>2358</v>
      </c>
      <c r="G140" s="168" t="s">
        <v>412</v>
      </c>
      <c r="H140" s="169">
        <v>310</v>
      </c>
      <c r="I140" s="170"/>
      <c r="J140" s="171">
        <f>ROUND(I140*H140,0)</f>
        <v>0</v>
      </c>
      <c r="K140" s="167" t="s">
        <v>297</v>
      </c>
      <c r="L140" s="34"/>
      <c r="M140" s="172" t="s">
        <v>3</v>
      </c>
      <c r="N140" s="173" t="s">
        <v>43</v>
      </c>
      <c r="O140" s="35"/>
      <c r="P140" s="174">
        <f>O140*H140</f>
        <v>0</v>
      </c>
      <c r="Q140" s="174">
        <v>0.4726</v>
      </c>
      <c r="R140" s="174">
        <f>Q140*H140</f>
        <v>146.506</v>
      </c>
      <c r="S140" s="174">
        <v>0</v>
      </c>
      <c r="T140" s="175">
        <f>S140*H140</f>
        <v>0</v>
      </c>
      <c r="AR140" s="17" t="s">
        <v>85</v>
      </c>
      <c r="AT140" s="17" t="s">
        <v>293</v>
      </c>
      <c r="AU140" s="17" t="s">
        <v>79</v>
      </c>
      <c r="AY140" s="17" t="s">
        <v>291</v>
      </c>
      <c r="BE140" s="176">
        <f>IF(N140="základní",J140,0)</f>
        <v>0</v>
      </c>
      <c r="BF140" s="176">
        <f>IF(N140="snížená",J140,0)</f>
        <v>0</v>
      </c>
      <c r="BG140" s="176">
        <f>IF(N140="zákl. přenesená",J140,0)</f>
        <v>0</v>
      </c>
      <c r="BH140" s="176">
        <f>IF(N140="sníž. přenesená",J140,0)</f>
        <v>0</v>
      </c>
      <c r="BI140" s="176">
        <f>IF(N140="nulová",J140,0)</f>
        <v>0</v>
      </c>
      <c r="BJ140" s="17" t="s">
        <v>9</v>
      </c>
      <c r="BK140" s="176">
        <f>ROUND(I140*H140,0)</f>
        <v>0</v>
      </c>
      <c r="BL140" s="17" t="s">
        <v>85</v>
      </c>
      <c r="BM140" s="17" t="s">
        <v>2359</v>
      </c>
    </row>
    <row r="141" spans="2:51" s="11" customFormat="1" ht="13.5">
      <c r="B141" s="177"/>
      <c r="D141" s="187" t="s">
        <v>299</v>
      </c>
      <c r="E141" s="196" t="s">
        <v>3</v>
      </c>
      <c r="F141" s="197" t="s">
        <v>101</v>
      </c>
      <c r="H141" s="198">
        <v>310</v>
      </c>
      <c r="I141" s="182"/>
      <c r="L141" s="177"/>
      <c r="M141" s="183"/>
      <c r="N141" s="184"/>
      <c r="O141" s="184"/>
      <c r="P141" s="184"/>
      <c r="Q141" s="184"/>
      <c r="R141" s="184"/>
      <c r="S141" s="184"/>
      <c r="T141" s="185"/>
      <c r="AT141" s="179" t="s">
        <v>299</v>
      </c>
      <c r="AU141" s="179" t="s">
        <v>79</v>
      </c>
      <c r="AV141" s="11" t="s">
        <v>79</v>
      </c>
      <c r="AW141" s="11" t="s">
        <v>36</v>
      </c>
      <c r="AX141" s="11" t="s">
        <v>9</v>
      </c>
      <c r="AY141" s="179" t="s">
        <v>291</v>
      </c>
    </row>
    <row r="142" spans="2:65" s="1" customFormat="1" ht="22.5" customHeight="1">
      <c r="B142" s="164"/>
      <c r="C142" s="165" t="s">
        <v>10</v>
      </c>
      <c r="D142" s="165" t="s">
        <v>293</v>
      </c>
      <c r="E142" s="166" t="s">
        <v>2360</v>
      </c>
      <c r="F142" s="167" t="s">
        <v>2361</v>
      </c>
      <c r="G142" s="168" t="s">
        <v>412</v>
      </c>
      <c r="H142" s="169">
        <v>19</v>
      </c>
      <c r="I142" s="170"/>
      <c r="J142" s="171">
        <f>ROUND(I142*H142,0)</f>
        <v>0</v>
      </c>
      <c r="K142" s="167" t="s">
        <v>297</v>
      </c>
      <c r="L142" s="34"/>
      <c r="M142" s="172" t="s">
        <v>3</v>
      </c>
      <c r="N142" s="173" t="s">
        <v>43</v>
      </c>
      <c r="O142" s="35"/>
      <c r="P142" s="174">
        <f>O142*H142</f>
        <v>0</v>
      </c>
      <c r="Q142" s="174">
        <v>0.27994</v>
      </c>
      <c r="R142" s="174">
        <f>Q142*H142</f>
        <v>5.318860000000001</v>
      </c>
      <c r="S142" s="174">
        <v>0</v>
      </c>
      <c r="T142" s="175">
        <f>S142*H142</f>
        <v>0</v>
      </c>
      <c r="AR142" s="17" t="s">
        <v>85</v>
      </c>
      <c r="AT142" s="17" t="s">
        <v>293</v>
      </c>
      <c r="AU142" s="17" t="s">
        <v>79</v>
      </c>
      <c r="AY142" s="17" t="s">
        <v>291</v>
      </c>
      <c r="BE142" s="176">
        <f>IF(N142="základní",J142,0)</f>
        <v>0</v>
      </c>
      <c r="BF142" s="176">
        <f>IF(N142="snížená",J142,0)</f>
        <v>0</v>
      </c>
      <c r="BG142" s="176">
        <f>IF(N142="zákl. přenesená",J142,0)</f>
        <v>0</v>
      </c>
      <c r="BH142" s="176">
        <f>IF(N142="sníž. přenesená",J142,0)</f>
        <v>0</v>
      </c>
      <c r="BI142" s="176">
        <f>IF(N142="nulová",J142,0)</f>
        <v>0</v>
      </c>
      <c r="BJ142" s="17" t="s">
        <v>9</v>
      </c>
      <c r="BK142" s="176">
        <f>ROUND(I142*H142,0)</f>
        <v>0</v>
      </c>
      <c r="BL142" s="17" t="s">
        <v>85</v>
      </c>
      <c r="BM142" s="17" t="s">
        <v>2362</v>
      </c>
    </row>
    <row r="143" spans="2:51" s="11" customFormat="1" ht="13.5">
      <c r="B143" s="177"/>
      <c r="D143" s="187" t="s">
        <v>299</v>
      </c>
      <c r="E143" s="196" t="s">
        <v>3</v>
      </c>
      <c r="F143" s="197" t="s">
        <v>175</v>
      </c>
      <c r="H143" s="198">
        <v>19</v>
      </c>
      <c r="I143" s="182"/>
      <c r="L143" s="177"/>
      <c r="M143" s="183"/>
      <c r="N143" s="184"/>
      <c r="O143" s="184"/>
      <c r="P143" s="184"/>
      <c r="Q143" s="184"/>
      <c r="R143" s="184"/>
      <c r="S143" s="184"/>
      <c r="T143" s="185"/>
      <c r="AT143" s="179" t="s">
        <v>299</v>
      </c>
      <c r="AU143" s="179" t="s">
        <v>79</v>
      </c>
      <c r="AV143" s="11" t="s">
        <v>79</v>
      </c>
      <c r="AW143" s="11" t="s">
        <v>36</v>
      </c>
      <c r="AX143" s="11" t="s">
        <v>9</v>
      </c>
      <c r="AY143" s="179" t="s">
        <v>291</v>
      </c>
    </row>
    <row r="144" spans="2:65" s="1" customFormat="1" ht="31.5" customHeight="1">
      <c r="B144" s="164"/>
      <c r="C144" s="165" t="s">
        <v>369</v>
      </c>
      <c r="D144" s="165" t="s">
        <v>293</v>
      </c>
      <c r="E144" s="166" t="s">
        <v>2363</v>
      </c>
      <c r="F144" s="167" t="s">
        <v>2364</v>
      </c>
      <c r="G144" s="168" t="s">
        <v>412</v>
      </c>
      <c r="H144" s="169">
        <v>19</v>
      </c>
      <c r="I144" s="170"/>
      <c r="J144" s="171">
        <f>ROUND(I144*H144,0)</f>
        <v>0</v>
      </c>
      <c r="K144" s="167" t="s">
        <v>297</v>
      </c>
      <c r="L144" s="34"/>
      <c r="M144" s="172" t="s">
        <v>3</v>
      </c>
      <c r="N144" s="173" t="s">
        <v>43</v>
      </c>
      <c r="O144" s="35"/>
      <c r="P144" s="174">
        <f>O144*H144</f>
        <v>0</v>
      </c>
      <c r="Q144" s="174">
        <v>0.26244</v>
      </c>
      <c r="R144" s="174">
        <f>Q144*H144</f>
        <v>4.98636</v>
      </c>
      <c r="S144" s="174">
        <v>0</v>
      </c>
      <c r="T144" s="175">
        <f>S144*H144</f>
        <v>0</v>
      </c>
      <c r="AR144" s="17" t="s">
        <v>85</v>
      </c>
      <c r="AT144" s="17" t="s">
        <v>293</v>
      </c>
      <c r="AU144" s="17" t="s">
        <v>79</v>
      </c>
      <c r="AY144" s="17" t="s">
        <v>291</v>
      </c>
      <c r="BE144" s="176">
        <f>IF(N144="základní",J144,0)</f>
        <v>0</v>
      </c>
      <c r="BF144" s="176">
        <f>IF(N144="snížená",J144,0)</f>
        <v>0</v>
      </c>
      <c r="BG144" s="176">
        <f>IF(N144="zákl. přenesená",J144,0)</f>
        <v>0</v>
      </c>
      <c r="BH144" s="176">
        <f>IF(N144="sníž. přenesená",J144,0)</f>
        <v>0</v>
      </c>
      <c r="BI144" s="176">
        <f>IF(N144="nulová",J144,0)</f>
        <v>0</v>
      </c>
      <c r="BJ144" s="17" t="s">
        <v>9</v>
      </c>
      <c r="BK144" s="176">
        <f>ROUND(I144*H144,0)</f>
        <v>0</v>
      </c>
      <c r="BL144" s="17" t="s">
        <v>85</v>
      </c>
      <c r="BM144" s="17" t="s">
        <v>2365</v>
      </c>
    </row>
    <row r="145" spans="2:51" s="11" customFormat="1" ht="13.5">
      <c r="B145" s="177"/>
      <c r="D145" s="187" t="s">
        <v>299</v>
      </c>
      <c r="E145" s="196" t="s">
        <v>3</v>
      </c>
      <c r="F145" s="197" t="s">
        <v>175</v>
      </c>
      <c r="H145" s="198">
        <v>19</v>
      </c>
      <c r="I145" s="182"/>
      <c r="L145" s="177"/>
      <c r="M145" s="183"/>
      <c r="N145" s="184"/>
      <c r="O145" s="184"/>
      <c r="P145" s="184"/>
      <c r="Q145" s="184"/>
      <c r="R145" s="184"/>
      <c r="S145" s="184"/>
      <c r="T145" s="185"/>
      <c r="AT145" s="179" t="s">
        <v>299</v>
      </c>
      <c r="AU145" s="179" t="s">
        <v>79</v>
      </c>
      <c r="AV145" s="11" t="s">
        <v>79</v>
      </c>
      <c r="AW145" s="11" t="s">
        <v>36</v>
      </c>
      <c r="AX145" s="11" t="s">
        <v>9</v>
      </c>
      <c r="AY145" s="179" t="s">
        <v>291</v>
      </c>
    </row>
    <row r="146" spans="2:65" s="1" customFormat="1" ht="31.5" customHeight="1">
      <c r="B146" s="164"/>
      <c r="C146" s="165" t="s">
        <v>373</v>
      </c>
      <c r="D146" s="165" t="s">
        <v>293</v>
      </c>
      <c r="E146" s="166" t="s">
        <v>2366</v>
      </c>
      <c r="F146" s="167" t="s">
        <v>2367</v>
      </c>
      <c r="G146" s="168" t="s">
        <v>412</v>
      </c>
      <c r="H146" s="169">
        <v>19</v>
      </c>
      <c r="I146" s="170"/>
      <c r="J146" s="171">
        <f>ROUND(I146*H146,0)</f>
        <v>0</v>
      </c>
      <c r="K146" s="167" t="s">
        <v>297</v>
      </c>
      <c r="L146" s="34"/>
      <c r="M146" s="172" t="s">
        <v>3</v>
      </c>
      <c r="N146" s="173" t="s">
        <v>43</v>
      </c>
      <c r="O146" s="35"/>
      <c r="P146" s="174">
        <f>O146*H146</f>
        <v>0</v>
      </c>
      <c r="Q146" s="174">
        <v>0.4998505</v>
      </c>
      <c r="R146" s="174">
        <f>Q146*H146</f>
        <v>9.497159499999999</v>
      </c>
      <c r="S146" s="174">
        <v>0</v>
      </c>
      <c r="T146" s="175">
        <f>S146*H146</f>
        <v>0</v>
      </c>
      <c r="AR146" s="17" t="s">
        <v>85</v>
      </c>
      <c r="AT146" s="17" t="s">
        <v>293</v>
      </c>
      <c r="AU146" s="17" t="s">
        <v>79</v>
      </c>
      <c r="AY146" s="17" t="s">
        <v>291</v>
      </c>
      <c r="BE146" s="176">
        <f>IF(N146="základní",J146,0)</f>
        <v>0</v>
      </c>
      <c r="BF146" s="176">
        <f>IF(N146="snížená",J146,0)</f>
        <v>0</v>
      </c>
      <c r="BG146" s="176">
        <f>IF(N146="zákl. přenesená",J146,0)</f>
        <v>0</v>
      </c>
      <c r="BH146" s="176">
        <f>IF(N146="sníž. přenesená",J146,0)</f>
        <v>0</v>
      </c>
      <c r="BI146" s="176">
        <f>IF(N146="nulová",J146,0)</f>
        <v>0</v>
      </c>
      <c r="BJ146" s="17" t="s">
        <v>9</v>
      </c>
      <c r="BK146" s="176">
        <f>ROUND(I146*H146,0)</f>
        <v>0</v>
      </c>
      <c r="BL146" s="17" t="s">
        <v>85</v>
      </c>
      <c r="BM146" s="17" t="s">
        <v>2368</v>
      </c>
    </row>
    <row r="147" spans="2:51" s="11" customFormat="1" ht="13.5">
      <c r="B147" s="177"/>
      <c r="D147" s="187" t="s">
        <v>299</v>
      </c>
      <c r="E147" s="196" t="s">
        <v>3</v>
      </c>
      <c r="F147" s="197" t="s">
        <v>175</v>
      </c>
      <c r="H147" s="198">
        <v>19</v>
      </c>
      <c r="I147" s="182"/>
      <c r="L147" s="177"/>
      <c r="M147" s="183"/>
      <c r="N147" s="184"/>
      <c r="O147" s="184"/>
      <c r="P147" s="184"/>
      <c r="Q147" s="184"/>
      <c r="R147" s="184"/>
      <c r="S147" s="184"/>
      <c r="T147" s="185"/>
      <c r="AT147" s="179" t="s">
        <v>299</v>
      </c>
      <c r="AU147" s="179" t="s">
        <v>79</v>
      </c>
      <c r="AV147" s="11" t="s">
        <v>79</v>
      </c>
      <c r="AW147" s="11" t="s">
        <v>36</v>
      </c>
      <c r="AX147" s="11" t="s">
        <v>9</v>
      </c>
      <c r="AY147" s="179" t="s">
        <v>291</v>
      </c>
    </row>
    <row r="148" spans="2:65" s="1" customFormat="1" ht="22.5" customHeight="1">
      <c r="B148" s="164"/>
      <c r="C148" s="165" t="s">
        <v>378</v>
      </c>
      <c r="D148" s="165" t="s">
        <v>293</v>
      </c>
      <c r="E148" s="166" t="s">
        <v>2369</v>
      </c>
      <c r="F148" s="167" t="s">
        <v>2370</v>
      </c>
      <c r="G148" s="168" t="s">
        <v>412</v>
      </c>
      <c r="H148" s="169">
        <v>12</v>
      </c>
      <c r="I148" s="170"/>
      <c r="J148" s="171">
        <f>ROUND(I148*H148,0)</f>
        <v>0</v>
      </c>
      <c r="K148" s="167" t="s">
        <v>297</v>
      </c>
      <c r="L148" s="34"/>
      <c r="M148" s="172" t="s">
        <v>3</v>
      </c>
      <c r="N148" s="173" t="s">
        <v>43</v>
      </c>
      <c r="O148" s="35"/>
      <c r="P148" s="174">
        <f>O148*H148</f>
        <v>0</v>
      </c>
      <c r="Q148" s="174">
        <v>0.408</v>
      </c>
      <c r="R148" s="174">
        <f>Q148*H148</f>
        <v>4.896</v>
      </c>
      <c r="S148" s="174">
        <v>0</v>
      </c>
      <c r="T148" s="175">
        <f>S148*H148</f>
        <v>0</v>
      </c>
      <c r="AR148" s="17" t="s">
        <v>85</v>
      </c>
      <c r="AT148" s="17" t="s">
        <v>293</v>
      </c>
      <c r="AU148" s="17" t="s">
        <v>79</v>
      </c>
      <c r="AY148" s="17" t="s">
        <v>291</v>
      </c>
      <c r="BE148" s="176">
        <f>IF(N148="základní",J148,0)</f>
        <v>0</v>
      </c>
      <c r="BF148" s="176">
        <f>IF(N148="snížená",J148,0)</f>
        <v>0</v>
      </c>
      <c r="BG148" s="176">
        <f>IF(N148="zákl. přenesená",J148,0)</f>
        <v>0</v>
      </c>
      <c r="BH148" s="176">
        <f>IF(N148="sníž. přenesená",J148,0)</f>
        <v>0</v>
      </c>
      <c r="BI148" s="176">
        <f>IF(N148="nulová",J148,0)</f>
        <v>0</v>
      </c>
      <c r="BJ148" s="17" t="s">
        <v>9</v>
      </c>
      <c r="BK148" s="176">
        <f>ROUND(I148*H148,0)</f>
        <v>0</v>
      </c>
      <c r="BL148" s="17" t="s">
        <v>85</v>
      </c>
      <c r="BM148" s="17" t="s">
        <v>2371</v>
      </c>
    </row>
    <row r="149" spans="2:51" s="11" customFormat="1" ht="13.5">
      <c r="B149" s="177"/>
      <c r="D149" s="187" t="s">
        <v>299</v>
      </c>
      <c r="E149" s="196" t="s">
        <v>3</v>
      </c>
      <c r="F149" s="197" t="s">
        <v>205</v>
      </c>
      <c r="H149" s="198">
        <v>12</v>
      </c>
      <c r="I149" s="182"/>
      <c r="L149" s="177"/>
      <c r="M149" s="183"/>
      <c r="N149" s="184"/>
      <c r="O149" s="184"/>
      <c r="P149" s="184"/>
      <c r="Q149" s="184"/>
      <c r="R149" s="184"/>
      <c r="S149" s="184"/>
      <c r="T149" s="185"/>
      <c r="AT149" s="179" t="s">
        <v>299</v>
      </c>
      <c r="AU149" s="179" t="s">
        <v>79</v>
      </c>
      <c r="AV149" s="11" t="s">
        <v>79</v>
      </c>
      <c r="AW149" s="11" t="s">
        <v>36</v>
      </c>
      <c r="AX149" s="11" t="s">
        <v>9</v>
      </c>
      <c r="AY149" s="179" t="s">
        <v>291</v>
      </c>
    </row>
    <row r="150" spans="2:65" s="1" customFormat="1" ht="31.5" customHeight="1">
      <c r="B150" s="164"/>
      <c r="C150" s="165" t="s">
        <v>383</v>
      </c>
      <c r="D150" s="165" t="s">
        <v>293</v>
      </c>
      <c r="E150" s="166" t="s">
        <v>2372</v>
      </c>
      <c r="F150" s="167" t="s">
        <v>2373</v>
      </c>
      <c r="G150" s="168" t="s">
        <v>412</v>
      </c>
      <c r="H150" s="169">
        <v>19</v>
      </c>
      <c r="I150" s="170"/>
      <c r="J150" s="171">
        <f>ROUND(I150*H150,0)</f>
        <v>0</v>
      </c>
      <c r="K150" s="167" t="s">
        <v>297</v>
      </c>
      <c r="L150" s="34"/>
      <c r="M150" s="172" t="s">
        <v>3</v>
      </c>
      <c r="N150" s="173" t="s">
        <v>43</v>
      </c>
      <c r="O150" s="35"/>
      <c r="P150" s="174">
        <f>O150*H150</f>
        <v>0</v>
      </c>
      <c r="Q150" s="174">
        <v>0.12966</v>
      </c>
      <c r="R150" s="174">
        <f>Q150*H150</f>
        <v>2.46354</v>
      </c>
      <c r="S150" s="174">
        <v>0</v>
      </c>
      <c r="T150" s="175">
        <f>S150*H150</f>
        <v>0</v>
      </c>
      <c r="AR150" s="17" t="s">
        <v>85</v>
      </c>
      <c r="AT150" s="17" t="s">
        <v>293</v>
      </c>
      <c r="AU150" s="17" t="s">
        <v>79</v>
      </c>
      <c r="AY150" s="17" t="s">
        <v>291</v>
      </c>
      <c r="BE150" s="176">
        <f>IF(N150="základní",J150,0)</f>
        <v>0</v>
      </c>
      <c r="BF150" s="176">
        <f>IF(N150="snížená",J150,0)</f>
        <v>0</v>
      </c>
      <c r="BG150" s="176">
        <f>IF(N150="zákl. přenesená",J150,0)</f>
        <v>0</v>
      </c>
      <c r="BH150" s="176">
        <f>IF(N150="sníž. přenesená",J150,0)</f>
        <v>0</v>
      </c>
      <c r="BI150" s="176">
        <f>IF(N150="nulová",J150,0)</f>
        <v>0</v>
      </c>
      <c r="BJ150" s="17" t="s">
        <v>9</v>
      </c>
      <c r="BK150" s="176">
        <f>ROUND(I150*H150,0)</f>
        <v>0</v>
      </c>
      <c r="BL150" s="17" t="s">
        <v>85</v>
      </c>
      <c r="BM150" s="17" t="s">
        <v>2374</v>
      </c>
    </row>
    <row r="151" spans="2:51" s="11" customFormat="1" ht="13.5">
      <c r="B151" s="177"/>
      <c r="D151" s="187" t="s">
        <v>299</v>
      </c>
      <c r="E151" s="196" t="s">
        <v>3</v>
      </c>
      <c r="F151" s="197" t="s">
        <v>175</v>
      </c>
      <c r="H151" s="198">
        <v>19</v>
      </c>
      <c r="I151" s="182"/>
      <c r="L151" s="177"/>
      <c r="M151" s="183"/>
      <c r="N151" s="184"/>
      <c r="O151" s="184"/>
      <c r="P151" s="184"/>
      <c r="Q151" s="184"/>
      <c r="R151" s="184"/>
      <c r="S151" s="184"/>
      <c r="T151" s="185"/>
      <c r="AT151" s="179" t="s">
        <v>299</v>
      </c>
      <c r="AU151" s="179" t="s">
        <v>79</v>
      </c>
      <c r="AV151" s="11" t="s">
        <v>79</v>
      </c>
      <c r="AW151" s="11" t="s">
        <v>36</v>
      </c>
      <c r="AX151" s="11" t="s">
        <v>9</v>
      </c>
      <c r="AY151" s="179" t="s">
        <v>291</v>
      </c>
    </row>
    <row r="152" spans="2:65" s="1" customFormat="1" ht="31.5" customHeight="1">
      <c r="B152" s="164"/>
      <c r="C152" s="165" t="s">
        <v>388</v>
      </c>
      <c r="D152" s="165" t="s">
        <v>293</v>
      </c>
      <c r="E152" s="166" t="s">
        <v>2375</v>
      </c>
      <c r="F152" s="167" t="s">
        <v>2376</v>
      </c>
      <c r="G152" s="168" t="s">
        <v>412</v>
      </c>
      <c r="H152" s="169">
        <v>19</v>
      </c>
      <c r="I152" s="170"/>
      <c r="J152" s="171">
        <f>ROUND(I152*H152,0)</f>
        <v>0</v>
      </c>
      <c r="K152" s="167" t="s">
        <v>297</v>
      </c>
      <c r="L152" s="34"/>
      <c r="M152" s="172" t="s">
        <v>3</v>
      </c>
      <c r="N152" s="173" t="s">
        <v>43</v>
      </c>
      <c r="O152" s="35"/>
      <c r="P152" s="174">
        <f>O152*H152</f>
        <v>0</v>
      </c>
      <c r="Q152" s="174">
        <v>0.20745</v>
      </c>
      <c r="R152" s="174">
        <f>Q152*H152</f>
        <v>3.94155</v>
      </c>
      <c r="S152" s="174">
        <v>0</v>
      </c>
      <c r="T152" s="175">
        <f>S152*H152</f>
        <v>0</v>
      </c>
      <c r="AR152" s="17" t="s">
        <v>85</v>
      </c>
      <c r="AT152" s="17" t="s">
        <v>293</v>
      </c>
      <c r="AU152" s="17" t="s">
        <v>79</v>
      </c>
      <c r="AY152" s="17" t="s">
        <v>291</v>
      </c>
      <c r="BE152" s="176">
        <f>IF(N152="základní",J152,0)</f>
        <v>0</v>
      </c>
      <c r="BF152" s="176">
        <f>IF(N152="snížená",J152,0)</f>
        <v>0</v>
      </c>
      <c r="BG152" s="176">
        <f>IF(N152="zákl. přenesená",J152,0)</f>
        <v>0</v>
      </c>
      <c r="BH152" s="176">
        <f>IF(N152="sníž. přenesená",J152,0)</f>
        <v>0</v>
      </c>
      <c r="BI152" s="176">
        <f>IF(N152="nulová",J152,0)</f>
        <v>0</v>
      </c>
      <c r="BJ152" s="17" t="s">
        <v>9</v>
      </c>
      <c r="BK152" s="176">
        <f>ROUND(I152*H152,0)</f>
        <v>0</v>
      </c>
      <c r="BL152" s="17" t="s">
        <v>85</v>
      </c>
      <c r="BM152" s="17" t="s">
        <v>2377</v>
      </c>
    </row>
    <row r="153" spans="2:51" s="11" customFormat="1" ht="13.5">
      <c r="B153" s="177"/>
      <c r="D153" s="187" t="s">
        <v>299</v>
      </c>
      <c r="E153" s="196" t="s">
        <v>3</v>
      </c>
      <c r="F153" s="197" t="s">
        <v>175</v>
      </c>
      <c r="H153" s="198">
        <v>19</v>
      </c>
      <c r="I153" s="182"/>
      <c r="L153" s="177"/>
      <c r="M153" s="183"/>
      <c r="N153" s="184"/>
      <c r="O153" s="184"/>
      <c r="P153" s="184"/>
      <c r="Q153" s="184"/>
      <c r="R153" s="184"/>
      <c r="S153" s="184"/>
      <c r="T153" s="185"/>
      <c r="AT153" s="179" t="s">
        <v>299</v>
      </c>
      <c r="AU153" s="179" t="s">
        <v>79</v>
      </c>
      <c r="AV153" s="11" t="s">
        <v>79</v>
      </c>
      <c r="AW153" s="11" t="s">
        <v>36</v>
      </c>
      <c r="AX153" s="11" t="s">
        <v>9</v>
      </c>
      <c r="AY153" s="179" t="s">
        <v>291</v>
      </c>
    </row>
    <row r="154" spans="2:65" s="1" customFormat="1" ht="22.5" customHeight="1">
      <c r="B154" s="164"/>
      <c r="C154" s="165" t="s">
        <v>8</v>
      </c>
      <c r="D154" s="165" t="s">
        <v>293</v>
      </c>
      <c r="E154" s="166" t="s">
        <v>2378</v>
      </c>
      <c r="F154" s="167" t="s">
        <v>2379</v>
      </c>
      <c r="G154" s="168" t="s">
        <v>412</v>
      </c>
      <c r="H154" s="169">
        <v>40</v>
      </c>
      <c r="I154" s="170"/>
      <c r="J154" s="171">
        <f>ROUND(I154*H154,0)</f>
        <v>0</v>
      </c>
      <c r="K154" s="167" t="s">
        <v>297</v>
      </c>
      <c r="L154" s="34"/>
      <c r="M154" s="172" t="s">
        <v>3</v>
      </c>
      <c r="N154" s="173" t="s">
        <v>43</v>
      </c>
      <c r="O154" s="35"/>
      <c r="P154" s="174">
        <f>O154*H154</f>
        <v>0</v>
      </c>
      <c r="Q154" s="174">
        <v>0.08425</v>
      </c>
      <c r="R154" s="174">
        <f>Q154*H154</f>
        <v>3.37</v>
      </c>
      <c r="S154" s="174">
        <v>0</v>
      </c>
      <c r="T154" s="175">
        <f>S154*H154</f>
        <v>0</v>
      </c>
      <c r="AR154" s="17" t="s">
        <v>85</v>
      </c>
      <c r="AT154" s="17" t="s">
        <v>293</v>
      </c>
      <c r="AU154" s="17" t="s">
        <v>79</v>
      </c>
      <c r="AY154" s="17" t="s">
        <v>291</v>
      </c>
      <c r="BE154" s="176">
        <f>IF(N154="základní",J154,0)</f>
        <v>0</v>
      </c>
      <c r="BF154" s="176">
        <f>IF(N154="snížená",J154,0)</f>
        <v>0</v>
      </c>
      <c r="BG154" s="176">
        <f>IF(N154="zákl. přenesená",J154,0)</f>
        <v>0</v>
      </c>
      <c r="BH154" s="176">
        <f>IF(N154="sníž. přenesená",J154,0)</f>
        <v>0</v>
      </c>
      <c r="BI154" s="176">
        <f>IF(N154="nulová",J154,0)</f>
        <v>0</v>
      </c>
      <c r="BJ154" s="17" t="s">
        <v>9</v>
      </c>
      <c r="BK154" s="176">
        <f>ROUND(I154*H154,0)</f>
        <v>0</v>
      </c>
      <c r="BL154" s="17" t="s">
        <v>85</v>
      </c>
      <c r="BM154" s="17" t="s">
        <v>2380</v>
      </c>
    </row>
    <row r="155" spans="2:51" s="11" customFormat="1" ht="13.5">
      <c r="B155" s="177"/>
      <c r="D155" s="187" t="s">
        <v>299</v>
      </c>
      <c r="E155" s="196" t="s">
        <v>3</v>
      </c>
      <c r="F155" s="197" t="s">
        <v>136</v>
      </c>
      <c r="H155" s="198">
        <v>40</v>
      </c>
      <c r="I155" s="182"/>
      <c r="L155" s="177"/>
      <c r="M155" s="183"/>
      <c r="N155" s="184"/>
      <c r="O155" s="184"/>
      <c r="P155" s="184"/>
      <c r="Q155" s="184"/>
      <c r="R155" s="184"/>
      <c r="S155" s="184"/>
      <c r="T155" s="185"/>
      <c r="AT155" s="179" t="s">
        <v>299</v>
      </c>
      <c r="AU155" s="179" t="s">
        <v>79</v>
      </c>
      <c r="AV155" s="11" t="s">
        <v>79</v>
      </c>
      <c r="AW155" s="11" t="s">
        <v>36</v>
      </c>
      <c r="AX155" s="11" t="s">
        <v>9</v>
      </c>
      <c r="AY155" s="179" t="s">
        <v>291</v>
      </c>
    </row>
    <row r="156" spans="2:65" s="1" customFormat="1" ht="22.5" customHeight="1">
      <c r="B156" s="164"/>
      <c r="C156" s="210" t="s">
        <v>395</v>
      </c>
      <c r="D156" s="210" t="s">
        <v>379</v>
      </c>
      <c r="E156" s="211" t="s">
        <v>2381</v>
      </c>
      <c r="F156" s="212" t="s">
        <v>2382</v>
      </c>
      <c r="G156" s="213" t="s">
        <v>412</v>
      </c>
      <c r="H156" s="214">
        <v>41.2</v>
      </c>
      <c r="I156" s="215"/>
      <c r="J156" s="216">
        <f>ROUND(I156*H156,0)</f>
        <v>0</v>
      </c>
      <c r="K156" s="212" t="s">
        <v>297</v>
      </c>
      <c r="L156" s="217"/>
      <c r="M156" s="218" t="s">
        <v>3</v>
      </c>
      <c r="N156" s="219" t="s">
        <v>43</v>
      </c>
      <c r="O156" s="35"/>
      <c r="P156" s="174">
        <f>O156*H156</f>
        <v>0</v>
      </c>
      <c r="Q156" s="174">
        <v>0.131</v>
      </c>
      <c r="R156" s="174">
        <f>Q156*H156</f>
        <v>5.397200000000001</v>
      </c>
      <c r="S156" s="174">
        <v>0</v>
      </c>
      <c r="T156" s="175">
        <f>S156*H156</f>
        <v>0</v>
      </c>
      <c r="AR156" s="17" t="s">
        <v>97</v>
      </c>
      <c r="AT156" s="17" t="s">
        <v>379</v>
      </c>
      <c r="AU156" s="17" t="s">
        <v>79</v>
      </c>
      <c r="AY156" s="17" t="s">
        <v>291</v>
      </c>
      <c r="BE156" s="176">
        <f>IF(N156="základní",J156,0)</f>
        <v>0</v>
      </c>
      <c r="BF156" s="176">
        <f>IF(N156="snížená",J156,0)</f>
        <v>0</v>
      </c>
      <c r="BG156" s="176">
        <f>IF(N156="zákl. přenesená",J156,0)</f>
        <v>0</v>
      </c>
      <c r="BH156" s="176">
        <f>IF(N156="sníž. přenesená",J156,0)</f>
        <v>0</v>
      </c>
      <c r="BI156" s="176">
        <f>IF(N156="nulová",J156,0)</f>
        <v>0</v>
      </c>
      <c r="BJ156" s="17" t="s">
        <v>9</v>
      </c>
      <c r="BK156" s="176">
        <f>ROUND(I156*H156,0)</f>
        <v>0</v>
      </c>
      <c r="BL156" s="17" t="s">
        <v>85</v>
      </c>
      <c r="BM156" s="17" t="s">
        <v>2383</v>
      </c>
    </row>
    <row r="157" spans="2:51" s="11" customFormat="1" ht="13.5">
      <c r="B157" s="177"/>
      <c r="D157" s="187" t="s">
        <v>299</v>
      </c>
      <c r="E157" s="196" t="s">
        <v>3</v>
      </c>
      <c r="F157" s="197" t="s">
        <v>2384</v>
      </c>
      <c r="H157" s="198">
        <v>41.2</v>
      </c>
      <c r="I157" s="182"/>
      <c r="L157" s="177"/>
      <c r="M157" s="183"/>
      <c r="N157" s="184"/>
      <c r="O157" s="184"/>
      <c r="P157" s="184"/>
      <c r="Q157" s="184"/>
      <c r="R157" s="184"/>
      <c r="S157" s="184"/>
      <c r="T157" s="185"/>
      <c r="AT157" s="179" t="s">
        <v>299</v>
      </c>
      <c r="AU157" s="179" t="s">
        <v>79</v>
      </c>
      <c r="AV157" s="11" t="s">
        <v>79</v>
      </c>
      <c r="AW157" s="11" t="s">
        <v>36</v>
      </c>
      <c r="AX157" s="11" t="s">
        <v>9</v>
      </c>
      <c r="AY157" s="179" t="s">
        <v>291</v>
      </c>
    </row>
    <row r="158" spans="2:65" s="1" customFormat="1" ht="22.5" customHeight="1">
      <c r="B158" s="164"/>
      <c r="C158" s="165" t="s">
        <v>400</v>
      </c>
      <c r="D158" s="165" t="s">
        <v>293</v>
      </c>
      <c r="E158" s="166" t="s">
        <v>2385</v>
      </c>
      <c r="F158" s="167" t="s">
        <v>2386</v>
      </c>
      <c r="G158" s="168" t="s">
        <v>412</v>
      </c>
      <c r="H158" s="169">
        <v>310</v>
      </c>
      <c r="I158" s="170"/>
      <c r="J158" s="171">
        <f>ROUND(I158*H158,0)</f>
        <v>0</v>
      </c>
      <c r="K158" s="167" t="s">
        <v>297</v>
      </c>
      <c r="L158" s="34"/>
      <c r="M158" s="172" t="s">
        <v>3</v>
      </c>
      <c r="N158" s="173" t="s">
        <v>43</v>
      </c>
      <c r="O158" s="35"/>
      <c r="P158" s="174">
        <f>O158*H158</f>
        <v>0</v>
      </c>
      <c r="Q158" s="174">
        <v>0.08565</v>
      </c>
      <c r="R158" s="174">
        <f>Q158*H158</f>
        <v>26.5515</v>
      </c>
      <c r="S158" s="174">
        <v>0</v>
      </c>
      <c r="T158" s="175">
        <f>S158*H158</f>
        <v>0</v>
      </c>
      <c r="AR158" s="17" t="s">
        <v>85</v>
      </c>
      <c r="AT158" s="17" t="s">
        <v>293</v>
      </c>
      <c r="AU158" s="17" t="s">
        <v>79</v>
      </c>
      <c r="AY158" s="17" t="s">
        <v>291</v>
      </c>
      <c r="BE158" s="176">
        <f>IF(N158="základní",J158,0)</f>
        <v>0</v>
      </c>
      <c r="BF158" s="176">
        <f>IF(N158="snížená",J158,0)</f>
        <v>0</v>
      </c>
      <c r="BG158" s="176">
        <f>IF(N158="zákl. přenesená",J158,0)</f>
        <v>0</v>
      </c>
      <c r="BH158" s="176">
        <f>IF(N158="sníž. přenesená",J158,0)</f>
        <v>0</v>
      </c>
      <c r="BI158" s="176">
        <f>IF(N158="nulová",J158,0)</f>
        <v>0</v>
      </c>
      <c r="BJ158" s="17" t="s">
        <v>9</v>
      </c>
      <c r="BK158" s="176">
        <f>ROUND(I158*H158,0)</f>
        <v>0</v>
      </c>
      <c r="BL158" s="17" t="s">
        <v>85</v>
      </c>
      <c r="BM158" s="17" t="s">
        <v>2387</v>
      </c>
    </row>
    <row r="159" spans="2:51" s="11" customFormat="1" ht="13.5">
      <c r="B159" s="177"/>
      <c r="D159" s="187" t="s">
        <v>299</v>
      </c>
      <c r="E159" s="196" t="s">
        <v>3</v>
      </c>
      <c r="F159" s="197" t="s">
        <v>101</v>
      </c>
      <c r="H159" s="198">
        <v>310</v>
      </c>
      <c r="I159" s="182"/>
      <c r="L159" s="177"/>
      <c r="M159" s="183"/>
      <c r="N159" s="184"/>
      <c r="O159" s="184"/>
      <c r="P159" s="184"/>
      <c r="Q159" s="184"/>
      <c r="R159" s="184"/>
      <c r="S159" s="184"/>
      <c r="T159" s="185"/>
      <c r="AT159" s="179" t="s">
        <v>299</v>
      </c>
      <c r="AU159" s="179" t="s">
        <v>79</v>
      </c>
      <c r="AV159" s="11" t="s">
        <v>79</v>
      </c>
      <c r="AW159" s="11" t="s">
        <v>36</v>
      </c>
      <c r="AX159" s="11" t="s">
        <v>9</v>
      </c>
      <c r="AY159" s="179" t="s">
        <v>291</v>
      </c>
    </row>
    <row r="160" spans="2:65" s="1" customFormat="1" ht="22.5" customHeight="1">
      <c r="B160" s="164"/>
      <c r="C160" s="210" t="s">
        <v>405</v>
      </c>
      <c r="D160" s="210" t="s">
        <v>379</v>
      </c>
      <c r="E160" s="211" t="s">
        <v>2388</v>
      </c>
      <c r="F160" s="212" t="s">
        <v>2389</v>
      </c>
      <c r="G160" s="213" t="s">
        <v>412</v>
      </c>
      <c r="H160" s="214">
        <v>313.1</v>
      </c>
      <c r="I160" s="215"/>
      <c r="J160" s="216">
        <f>ROUND(I160*H160,0)</f>
        <v>0</v>
      </c>
      <c r="K160" s="212" t="s">
        <v>297</v>
      </c>
      <c r="L160" s="217"/>
      <c r="M160" s="218" t="s">
        <v>3</v>
      </c>
      <c r="N160" s="219" t="s">
        <v>43</v>
      </c>
      <c r="O160" s="35"/>
      <c r="P160" s="174">
        <f>O160*H160</f>
        <v>0</v>
      </c>
      <c r="Q160" s="174">
        <v>0.176</v>
      </c>
      <c r="R160" s="174">
        <f>Q160*H160</f>
        <v>55.1056</v>
      </c>
      <c r="S160" s="174">
        <v>0</v>
      </c>
      <c r="T160" s="175">
        <f>S160*H160</f>
        <v>0</v>
      </c>
      <c r="AR160" s="17" t="s">
        <v>97</v>
      </c>
      <c r="AT160" s="17" t="s">
        <v>379</v>
      </c>
      <c r="AU160" s="17" t="s">
        <v>79</v>
      </c>
      <c r="AY160" s="17" t="s">
        <v>291</v>
      </c>
      <c r="BE160" s="176">
        <f>IF(N160="základní",J160,0)</f>
        <v>0</v>
      </c>
      <c r="BF160" s="176">
        <f>IF(N160="snížená",J160,0)</f>
        <v>0</v>
      </c>
      <c r="BG160" s="176">
        <f>IF(N160="zákl. přenesená",J160,0)</f>
        <v>0</v>
      </c>
      <c r="BH160" s="176">
        <f>IF(N160="sníž. přenesená",J160,0)</f>
        <v>0</v>
      </c>
      <c r="BI160" s="176">
        <f>IF(N160="nulová",J160,0)</f>
        <v>0</v>
      </c>
      <c r="BJ160" s="17" t="s">
        <v>9</v>
      </c>
      <c r="BK160" s="176">
        <f>ROUND(I160*H160,0)</f>
        <v>0</v>
      </c>
      <c r="BL160" s="17" t="s">
        <v>85</v>
      </c>
      <c r="BM160" s="17" t="s">
        <v>2390</v>
      </c>
    </row>
    <row r="161" spans="2:51" s="11" customFormat="1" ht="13.5">
      <c r="B161" s="177"/>
      <c r="D161" s="178" t="s">
        <v>299</v>
      </c>
      <c r="E161" s="179" t="s">
        <v>3</v>
      </c>
      <c r="F161" s="180" t="s">
        <v>2391</v>
      </c>
      <c r="H161" s="181">
        <v>313.1</v>
      </c>
      <c r="I161" s="182"/>
      <c r="L161" s="177"/>
      <c r="M161" s="183"/>
      <c r="N161" s="184"/>
      <c r="O161" s="184"/>
      <c r="P161" s="184"/>
      <c r="Q161" s="184"/>
      <c r="R161" s="184"/>
      <c r="S161" s="184"/>
      <c r="T161" s="185"/>
      <c r="AT161" s="179" t="s">
        <v>299</v>
      </c>
      <c r="AU161" s="179" t="s">
        <v>79</v>
      </c>
      <c r="AV161" s="11" t="s">
        <v>79</v>
      </c>
      <c r="AW161" s="11" t="s">
        <v>36</v>
      </c>
      <c r="AX161" s="11" t="s">
        <v>9</v>
      </c>
      <c r="AY161" s="179" t="s">
        <v>291</v>
      </c>
    </row>
    <row r="162" spans="2:63" s="10" customFormat="1" ht="29.85" customHeight="1">
      <c r="B162" s="150"/>
      <c r="D162" s="161" t="s">
        <v>71</v>
      </c>
      <c r="E162" s="162" t="s">
        <v>325</v>
      </c>
      <c r="F162" s="162" t="s">
        <v>854</v>
      </c>
      <c r="I162" s="153"/>
      <c r="J162" s="163">
        <f>BK162</f>
        <v>0</v>
      </c>
      <c r="L162" s="150"/>
      <c r="M162" s="155"/>
      <c r="N162" s="156"/>
      <c r="O162" s="156"/>
      <c r="P162" s="157">
        <f>SUM(P163:P170)</f>
        <v>0</v>
      </c>
      <c r="Q162" s="156"/>
      <c r="R162" s="157">
        <f>SUM(R163:R170)</f>
        <v>21.972672</v>
      </c>
      <c r="S162" s="156"/>
      <c r="T162" s="158">
        <f>SUM(T163:T170)</f>
        <v>0</v>
      </c>
      <c r="AR162" s="151" t="s">
        <v>9</v>
      </c>
      <c r="AT162" s="159" t="s">
        <v>71</v>
      </c>
      <c r="AU162" s="159" t="s">
        <v>9</v>
      </c>
      <c r="AY162" s="151" t="s">
        <v>291</v>
      </c>
      <c r="BK162" s="160">
        <f>SUM(BK163:BK170)</f>
        <v>0</v>
      </c>
    </row>
    <row r="163" spans="2:65" s="1" customFormat="1" ht="22.5" customHeight="1">
      <c r="B163" s="164"/>
      <c r="C163" s="165" t="s">
        <v>409</v>
      </c>
      <c r="D163" s="165" t="s">
        <v>293</v>
      </c>
      <c r="E163" s="166" t="s">
        <v>2392</v>
      </c>
      <c r="F163" s="167" t="s">
        <v>2393</v>
      </c>
      <c r="G163" s="168" t="s">
        <v>338</v>
      </c>
      <c r="H163" s="169">
        <v>147</v>
      </c>
      <c r="I163" s="170"/>
      <c r="J163" s="171">
        <f>ROUND(I163*H163,0)</f>
        <v>0</v>
      </c>
      <c r="K163" s="167" t="s">
        <v>297</v>
      </c>
      <c r="L163" s="34"/>
      <c r="M163" s="172" t="s">
        <v>3</v>
      </c>
      <c r="N163" s="173" t="s">
        <v>43</v>
      </c>
      <c r="O163" s="35"/>
      <c r="P163" s="174">
        <f>O163*H163</f>
        <v>0</v>
      </c>
      <c r="Q163" s="174">
        <v>0.100946</v>
      </c>
      <c r="R163" s="174">
        <f>Q163*H163</f>
        <v>14.839061999999998</v>
      </c>
      <c r="S163" s="174">
        <v>0</v>
      </c>
      <c r="T163" s="175">
        <f>S163*H163</f>
        <v>0</v>
      </c>
      <c r="AR163" s="17" t="s">
        <v>85</v>
      </c>
      <c r="AT163" s="17" t="s">
        <v>293</v>
      </c>
      <c r="AU163" s="17" t="s">
        <v>79</v>
      </c>
      <c r="AY163" s="17" t="s">
        <v>291</v>
      </c>
      <c r="BE163" s="176">
        <f>IF(N163="základní",J163,0)</f>
        <v>0</v>
      </c>
      <c r="BF163" s="176">
        <f>IF(N163="snížená",J163,0)</f>
        <v>0</v>
      </c>
      <c r="BG163" s="176">
        <f>IF(N163="zákl. přenesená",J163,0)</f>
        <v>0</v>
      </c>
      <c r="BH163" s="176">
        <f>IF(N163="sníž. přenesená",J163,0)</f>
        <v>0</v>
      </c>
      <c r="BI163" s="176">
        <f>IF(N163="nulová",J163,0)</f>
        <v>0</v>
      </c>
      <c r="BJ163" s="17" t="s">
        <v>9</v>
      </c>
      <c r="BK163" s="176">
        <f>ROUND(I163*H163,0)</f>
        <v>0</v>
      </c>
      <c r="BL163" s="17" t="s">
        <v>85</v>
      </c>
      <c r="BM163" s="17" t="s">
        <v>2394</v>
      </c>
    </row>
    <row r="164" spans="2:51" s="11" customFormat="1" ht="13.5">
      <c r="B164" s="177"/>
      <c r="D164" s="178" t="s">
        <v>299</v>
      </c>
      <c r="E164" s="179" t="s">
        <v>3</v>
      </c>
      <c r="F164" s="180" t="s">
        <v>2395</v>
      </c>
      <c r="H164" s="181">
        <v>105</v>
      </c>
      <c r="I164" s="182"/>
      <c r="L164" s="177"/>
      <c r="M164" s="183"/>
      <c r="N164" s="184"/>
      <c r="O164" s="184"/>
      <c r="P164" s="184"/>
      <c r="Q164" s="184"/>
      <c r="R164" s="184"/>
      <c r="S164" s="184"/>
      <c r="T164" s="185"/>
      <c r="AT164" s="179" t="s">
        <v>299</v>
      </c>
      <c r="AU164" s="179" t="s">
        <v>79</v>
      </c>
      <c r="AV164" s="11" t="s">
        <v>79</v>
      </c>
      <c r="AW164" s="11" t="s">
        <v>36</v>
      </c>
      <c r="AX164" s="11" t="s">
        <v>72</v>
      </c>
      <c r="AY164" s="179" t="s">
        <v>291</v>
      </c>
    </row>
    <row r="165" spans="2:51" s="11" customFormat="1" ht="13.5">
      <c r="B165" s="177"/>
      <c r="D165" s="178" t="s">
        <v>299</v>
      </c>
      <c r="E165" s="179" t="s">
        <v>3</v>
      </c>
      <c r="F165" s="180" t="s">
        <v>2396</v>
      </c>
      <c r="H165" s="181">
        <v>42</v>
      </c>
      <c r="I165" s="182"/>
      <c r="L165" s="177"/>
      <c r="M165" s="183"/>
      <c r="N165" s="184"/>
      <c r="O165" s="184"/>
      <c r="P165" s="184"/>
      <c r="Q165" s="184"/>
      <c r="R165" s="184"/>
      <c r="S165" s="184"/>
      <c r="T165" s="185"/>
      <c r="AT165" s="179" t="s">
        <v>299</v>
      </c>
      <c r="AU165" s="179" t="s">
        <v>79</v>
      </c>
      <c r="AV165" s="11" t="s">
        <v>79</v>
      </c>
      <c r="AW165" s="11" t="s">
        <v>36</v>
      </c>
      <c r="AX165" s="11" t="s">
        <v>72</v>
      </c>
      <c r="AY165" s="179" t="s">
        <v>291</v>
      </c>
    </row>
    <row r="166" spans="2:51" s="12" customFormat="1" ht="13.5">
      <c r="B166" s="186"/>
      <c r="D166" s="187" t="s">
        <v>299</v>
      </c>
      <c r="E166" s="188" t="s">
        <v>230</v>
      </c>
      <c r="F166" s="189" t="s">
        <v>301</v>
      </c>
      <c r="H166" s="190">
        <v>147</v>
      </c>
      <c r="I166" s="191"/>
      <c r="L166" s="186"/>
      <c r="M166" s="192"/>
      <c r="N166" s="193"/>
      <c r="O166" s="193"/>
      <c r="P166" s="193"/>
      <c r="Q166" s="193"/>
      <c r="R166" s="193"/>
      <c r="S166" s="193"/>
      <c r="T166" s="194"/>
      <c r="AT166" s="195" t="s">
        <v>299</v>
      </c>
      <c r="AU166" s="195" t="s">
        <v>79</v>
      </c>
      <c r="AV166" s="12" t="s">
        <v>82</v>
      </c>
      <c r="AW166" s="12" t="s">
        <v>36</v>
      </c>
      <c r="AX166" s="12" t="s">
        <v>9</v>
      </c>
      <c r="AY166" s="195" t="s">
        <v>291</v>
      </c>
    </row>
    <row r="167" spans="2:65" s="1" customFormat="1" ht="22.5" customHeight="1">
      <c r="B167" s="164"/>
      <c r="C167" s="210" t="s">
        <v>424</v>
      </c>
      <c r="D167" s="210" t="s">
        <v>379</v>
      </c>
      <c r="E167" s="211" t="s">
        <v>2397</v>
      </c>
      <c r="F167" s="212" t="s">
        <v>2398</v>
      </c>
      <c r="G167" s="213" t="s">
        <v>367</v>
      </c>
      <c r="H167" s="214">
        <v>297</v>
      </c>
      <c r="I167" s="215"/>
      <c r="J167" s="216">
        <f>ROUND(I167*H167,0)</f>
        <v>0</v>
      </c>
      <c r="K167" s="212" t="s">
        <v>297</v>
      </c>
      <c r="L167" s="217"/>
      <c r="M167" s="218" t="s">
        <v>3</v>
      </c>
      <c r="N167" s="219" t="s">
        <v>43</v>
      </c>
      <c r="O167" s="35"/>
      <c r="P167" s="174">
        <f>O167*H167</f>
        <v>0</v>
      </c>
      <c r="Q167" s="174">
        <v>0.024</v>
      </c>
      <c r="R167" s="174">
        <f>Q167*H167</f>
        <v>7.128</v>
      </c>
      <c r="S167" s="174">
        <v>0</v>
      </c>
      <c r="T167" s="175">
        <f>S167*H167</f>
        <v>0</v>
      </c>
      <c r="AR167" s="17" t="s">
        <v>97</v>
      </c>
      <c r="AT167" s="17" t="s">
        <v>379</v>
      </c>
      <c r="AU167" s="17" t="s">
        <v>79</v>
      </c>
      <c r="AY167" s="17" t="s">
        <v>291</v>
      </c>
      <c r="BE167" s="176">
        <f>IF(N167="základní",J167,0)</f>
        <v>0</v>
      </c>
      <c r="BF167" s="176">
        <f>IF(N167="snížená",J167,0)</f>
        <v>0</v>
      </c>
      <c r="BG167" s="176">
        <f>IF(N167="zákl. přenesená",J167,0)</f>
        <v>0</v>
      </c>
      <c r="BH167" s="176">
        <f>IF(N167="sníž. přenesená",J167,0)</f>
        <v>0</v>
      </c>
      <c r="BI167" s="176">
        <f>IF(N167="nulová",J167,0)</f>
        <v>0</v>
      </c>
      <c r="BJ167" s="17" t="s">
        <v>9</v>
      </c>
      <c r="BK167" s="176">
        <f>ROUND(I167*H167,0)</f>
        <v>0</v>
      </c>
      <c r="BL167" s="17" t="s">
        <v>85</v>
      </c>
      <c r="BM167" s="17" t="s">
        <v>2399</v>
      </c>
    </row>
    <row r="168" spans="2:51" s="11" customFormat="1" ht="13.5">
      <c r="B168" s="177"/>
      <c r="D168" s="187" t="s">
        <v>299</v>
      </c>
      <c r="E168" s="196" t="s">
        <v>3</v>
      </c>
      <c r="F168" s="197" t="s">
        <v>2400</v>
      </c>
      <c r="H168" s="198">
        <v>297</v>
      </c>
      <c r="I168" s="182"/>
      <c r="L168" s="177"/>
      <c r="M168" s="183"/>
      <c r="N168" s="184"/>
      <c r="O168" s="184"/>
      <c r="P168" s="184"/>
      <c r="Q168" s="184"/>
      <c r="R168" s="184"/>
      <c r="S168" s="184"/>
      <c r="T168" s="185"/>
      <c r="AT168" s="179" t="s">
        <v>299</v>
      </c>
      <c r="AU168" s="179" t="s">
        <v>79</v>
      </c>
      <c r="AV168" s="11" t="s">
        <v>79</v>
      </c>
      <c r="AW168" s="11" t="s">
        <v>36</v>
      </c>
      <c r="AX168" s="11" t="s">
        <v>9</v>
      </c>
      <c r="AY168" s="179" t="s">
        <v>291</v>
      </c>
    </row>
    <row r="169" spans="2:65" s="1" customFormat="1" ht="22.5" customHeight="1">
      <c r="B169" s="164"/>
      <c r="C169" s="165" t="s">
        <v>428</v>
      </c>
      <c r="D169" s="165" t="s">
        <v>293</v>
      </c>
      <c r="E169" s="166" t="s">
        <v>2401</v>
      </c>
      <c r="F169" s="167" t="s">
        <v>2402</v>
      </c>
      <c r="G169" s="168" t="s">
        <v>412</v>
      </c>
      <c r="H169" s="169">
        <v>12</v>
      </c>
      <c r="I169" s="170"/>
      <c r="J169" s="171">
        <f>ROUND(I169*H169,0)</f>
        <v>0</v>
      </c>
      <c r="K169" s="167" t="s">
        <v>297</v>
      </c>
      <c r="L169" s="34"/>
      <c r="M169" s="172" t="s">
        <v>3</v>
      </c>
      <c r="N169" s="173" t="s">
        <v>43</v>
      </c>
      <c r="O169" s="35"/>
      <c r="P169" s="174">
        <f>O169*H169</f>
        <v>0</v>
      </c>
      <c r="Q169" s="174">
        <v>0.0004675</v>
      </c>
      <c r="R169" s="174">
        <f>Q169*H169</f>
        <v>0.0056099999999999995</v>
      </c>
      <c r="S169" s="174">
        <v>0</v>
      </c>
      <c r="T169" s="175">
        <f>S169*H169</f>
        <v>0</v>
      </c>
      <c r="AR169" s="17" t="s">
        <v>85</v>
      </c>
      <c r="AT169" s="17" t="s">
        <v>293</v>
      </c>
      <c r="AU169" s="17" t="s">
        <v>79</v>
      </c>
      <c r="AY169" s="17" t="s">
        <v>291</v>
      </c>
      <c r="BE169" s="176">
        <f>IF(N169="základní",J169,0)</f>
        <v>0</v>
      </c>
      <c r="BF169" s="176">
        <f>IF(N169="snížená",J169,0)</f>
        <v>0</v>
      </c>
      <c r="BG169" s="176">
        <f>IF(N169="zákl. přenesená",J169,0)</f>
        <v>0</v>
      </c>
      <c r="BH169" s="176">
        <f>IF(N169="sníž. přenesená",J169,0)</f>
        <v>0</v>
      </c>
      <c r="BI169" s="176">
        <f>IF(N169="nulová",J169,0)</f>
        <v>0</v>
      </c>
      <c r="BJ169" s="17" t="s">
        <v>9</v>
      </c>
      <c r="BK169" s="176">
        <f>ROUND(I169*H169,0)</f>
        <v>0</v>
      </c>
      <c r="BL169" s="17" t="s">
        <v>85</v>
      </c>
      <c r="BM169" s="17" t="s">
        <v>2403</v>
      </c>
    </row>
    <row r="170" spans="2:51" s="11" customFormat="1" ht="13.5">
      <c r="B170" s="177"/>
      <c r="D170" s="178" t="s">
        <v>299</v>
      </c>
      <c r="E170" s="179" t="s">
        <v>3</v>
      </c>
      <c r="F170" s="180" t="s">
        <v>205</v>
      </c>
      <c r="H170" s="181">
        <v>12</v>
      </c>
      <c r="I170" s="182"/>
      <c r="L170" s="177"/>
      <c r="M170" s="183"/>
      <c r="N170" s="184"/>
      <c r="O170" s="184"/>
      <c r="P170" s="184"/>
      <c r="Q170" s="184"/>
      <c r="R170" s="184"/>
      <c r="S170" s="184"/>
      <c r="T170" s="185"/>
      <c r="AT170" s="179" t="s">
        <v>299</v>
      </c>
      <c r="AU170" s="179" t="s">
        <v>79</v>
      </c>
      <c r="AV170" s="11" t="s">
        <v>79</v>
      </c>
      <c r="AW170" s="11" t="s">
        <v>36</v>
      </c>
      <c r="AX170" s="11" t="s">
        <v>9</v>
      </c>
      <c r="AY170" s="179" t="s">
        <v>291</v>
      </c>
    </row>
    <row r="171" spans="2:63" s="10" customFormat="1" ht="29.85" customHeight="1">
      <c r="B171" s="150"/>
      <c r="D171" s="161" t="s">
        <v>71</v>
      </c>
      <c r="E171" s="162" t="s">
        <v>1103</v>
      </c>
      <c r="F171" s="162" t="s">
        <v>1104</v>
      </c>
      <c r="I171" s="153"/>
      <c r="J171" s="163">
        <f>BK171</f>
        <v>0</v>
      </c>
      <c r="L171" s="150"/>
      <c r="M171" s="155"/>
      <c r="N171" s="156"/>
      <c r="O171" s="156"/>
      <c r="P171" s="157">
        <f>P172</f>
        <v>0</v>
      </c>
      <c r="Q171" s="156"/>
      <c r="R171" s="157">
        <f>R172</f>
        <v>0</v>
      </c>
      <c r="S171" s="156"/>
      <c r="T171" s="158">
        <f>T172</f>
        <v>0</v>
      </c>
      <c r="AR171" s="151" t="s">
        <v>9</v>
      </c>
      <c r="AT171" s="159" t="s">
        <v>71</v>
      </c>
      <c r="AU171" s="159" t="s">
        <v>9</v>
      </c>
      <c r="AY171" s="151" t="s">
        <v>291</v>
      </c>
      <c r="BK171" s="160">
        <f>BK172</f>
        <v>0</v>
      </c>
    </row>
    <row r="172" spans="2:65" s="1" customFormat="1" ht="22.5" customHeight="1">
      <c r="B172" s="164"/>
      <c r="C172" s="165" t="s">
        <v>435</v>
      </c>
      <c r="D172" s="165" t="s">
        <v>293</v>
      </c>
      <c r="E172" s="166" t="s">
        <v>2404</v>
      </c>
      <c r="F172" s="167" t="s">
        <v>2405</v>
      </c>
      <c r="G172" s="168" t="s">
        <v>822</v>
      </c>
      <c r="H172" s="169">
        <v>481.904</v>
      </c>
      <c r="I172" s="170"/>
      <c r="J172" s="171">
        <f>ROUND(I172*H172,0)</f>
        <v>0</v>
      </c>
      <c r="K172" s="167" t="s">
        <v>297</v>
      </c>
      <c r="L172" s="34"/>
      <c r="M172" s="172" t="s">
        <v>3</v>
      </c>
      <c r="N172" s="228" t="s">
        <v>43</v>
      </c>
      <c r="O172" s="229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AR172" s="17" t="s">
        <v>85</v>
      </c>
      <c r="AT172" s="17" t="s">
        <v>293</v>
      </c>
      <c r="AU172" s="17" t="s">
        <v>79</v>
      </c>
      <c r="AY172" s="17" t="s">
        <v>291</v>
      </c>
      <c r="BE172" s="176">
        <f>IF(N172="základní",J172,0)</f>
        <v>0</v>
      </c>
      <c r="BF172" s="176">
        <f>IF(N172="snížená",J172,0)</f>
        <v>0</v>
      </c>
      <c r="BG172" s="176">
        <f>IF(N172="zákl. přenesená",J172,0)</f>
        <v>0</v>
      </c>
      <c r="BH172" s="176">
        <f>IF(N172="sníž. přenesená",J172,0)</f>
        <v>0</v>
      </c>
      <c r="BI172" s="176">
        <f>IF(N172="nulová",J172,0)</f>
        <v>0</v>
      </c>
      <c r="BJ172" s="17" t="s">
        <v>9</v>
      </c>
      <c r="BK172" s="176">
        <f>ROUND(I172*H172,0)</f>
        <v>0</v>
      </c>
      <c r="BL172" s="17" t="s">
        <v>85</v>
      </c>
      <c r="BM172" s="17" t="s">
        <v>2406</v>
      </c>
    </row>
    <row r="173" spans="2:12" s="1" customFormat="1" ht="6.95" customHeight="1">
      <c r="B173" s="49"/>
      <c r="C173" s="50"/>
      <c r="D173" s="50"/>
      <c r="E173" s="50"/>
      <c r="F173" s="50"/>
      <c r="G173" s="50"/>
      <c r="H173" s="50"/>
      <c r="I173" s="117"/>
      <c r="J173" s="50"/>
      <c r="K173" s="50"/>
      <c r="L173" s="34"/>
    </row>
  </sheetData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39"/>
      <c r="C1" s="239"/>
      <c r="D1" s="238" t="s">
        <v>1</v>
      </c>
      <c r="E1" s="239"/>
      <c r="F1" s="240" t="s">
        <v>2557</v>
      </c>
      <c r="G1" s="363" t="s">
        <v>2558</v>
      </c>
      <c r="H1" s="363"/>
      <c r="I1" s="245"/>
      <c r="J1" s="240" t="s">
        <v>2559</v>
      </c>
      <c r="K1" s="238" t="s">
        <v>100</v>
      </c>
      <c r="L1" s="240" t="s">
        <v>2560</v>
      </c>
      <c r="M1" s="240"/>
      <c r="N1" s="240"/>
      <c r="O1" s="240"/>
      <c r="P1" s="240"/>
      <c r="Q1" s="240"/>
      <c r="R1" s="240"/>
      <c r="S1" s="240"/>
      <c r="T1" s="240"/>
      <c r="U1" s="236"/>
      <c r="V1" s="23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354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7" t="s">
        <v>93</v>
      </c>
    </row>
    <row r="3" spans="2:46" ht="6.9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79</v>
      </c>
    </row>
    <row r="4" spans="2:46" ht="36.95" customHeight="1">
      <c r="B4" s="21"/>
      <c r="C4" s="22"/>
      <c r="D4" s="23" t="s">
        <v>107</v>
      </c>
      <c r="E4" s="22"/>
      <c r="F4" s="22"/>
      <c r="G4" s="22"/>
      <c r="H4" s="22"/>
      <c r="I4" s="94"/>
      <c r="J4" s="22"/>
      <c r="K4" s="24"/>
      <c r="M4" s="25" t="s">
        <v>12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18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364" t="str">
        <f>'Rekapitulace stavby'!K6</f>
        <v>Rekonstrukce objektu celní správy v Náchodě</v>
      </c>
      <c r="F7" s="333"/>
      <c r="G7" s="333"/>
      <c r="H7" s="333"/>
      <c r="I7" s="94"/>
      <c r="J7" s="22"/>
      <c r="K7" s="24"/>
    </row>
    <row r="8" spans="2:11" s="1" customFormat="1" ht="15">
      <c r="B8" s="34"/>
      <c r="C8" s="35"/>
      <c r="D8" s="30" t="s">
        <v>119</v>
      </c>
      <c r="E8" s="35"/>
      <c r="F8" s="35"/>
      <c r="G8" s="35"/>
      <c r="H8" s="35"/>
      <c r="I8" s="95"/>
      <c r="J8" s="35"/>
      <c r="K8" s="38"/>
    </row>
    <row r="9" spans="2:11" s="1" customFormat="1" ht="36.95" customHeight="1">
      <c r="B9" s="34"/>
      <c r="C9" s="35"/>
      <c r="D9" s="35"/>
      <c r="E9" s="365" t="s">
        <v>2407</v>
      </c>
      <c r="F9" s="340"/>
      <c r="G9" s="340"/>
      <c r="H9" s="340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45" customHeight="1">
      <c r="B11" s="34"/>
      <c r="C11" s="35"/>
      <c r="D11" s="30" t="s">
        <v>20</v>
      </c>
      <c r="E11" s="35"/>
      <c r="F11" s="28" t="s">
        <v>3</v>
      </c>
      <c r="G11" s="35"/>
      <c r="H11" s="35"/>
      <c r="I11" s="96" t="s">
        <v>21</v>
      </c>
      <c r="J11" s="28" t="s">
        <v>3</v>
      </c>
      <c r="K11" s="38"/>
    </row>
    <row r="12" spans="2:11" s="1" customFormat="1" ht="14.45" customHeight="1">
      <c r="B12" s="34"/>
      <c r="C12" s="35"/>
      <c r="D12" s="30" t="s">
        <v>22</v>
      </c>
      <c r="E12" s="35"/>
      <c r="F12" s="28" t="s">
        <v>23</v>
      </c>
      <c r="G12" s="35"/>
      <c r="H12" s="35"/>
      <c r="I12" s="96" t="s">
        <v>24</v>
      </c>
      <c r="J12" s="97" t="str">
        <f>'Rekapitulace stavby'!AN8</f>
        <v>20.04.2016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45" customHeight="1">
      <c r="B14" s="34"/>
      <c r="C14" s="35"/>
      <c r="D14" s="30" t="s">
        <v>28</v>
      </c>
      <c r="E14" s="35"/>
      <c r="F14" s="35"/>
      <c r="G14" s="35"/>
      <c r="H14" s="35"/>
      <c r="I14" s="96" t="s">
        <v>29</v>
      </c>
      <c r="J14" s="28" t="s">
        <v>3</v>
      </c>
      <c r="K14" s="38"/>
    </row>
    <row r="15" spans="2:11" s="1" customFormat="1" ht="18" customHeight="1">
      <c r="B15" s="34"/>
      <c r="C15" s="35"/>
      <c r="D15" s="35"/>
      <c r="E15" s="28" t="s">
        <v>30</v>
      </c>
      <c r="F15" s="35"/>
      <c r="G15" s="35"/>
      <c r="H15" s="35"/>
      <c r="I15" s="96" t="s">
        <v>31</v>
      </c>
      <c r="J15" s="28" t="s">
        <v>3</v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45" customHeight="1">
      <c r="B17" s="34"/>
      <c r="C17" s="35"/>
      <c r="D17" s="30" t="s">
        <v>32</v>
      </c>
      <c r="E17" s="35"/>
      <c r="F17" s="35"/>
      <c r="G17" s="35"/>
      <c r="H17" s="35"/>
      <c r="I17" s="96" t="s">
        <v>29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96" t="s">
        <v>31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45" customHeight="1">
      <c r="B20" s="34"/>
      <c r="C20" s="35"/>
      <c r="D20" s="30" t="s">
        <v>34</v>
      </c>
      <c r="E20" s="35"/>
      <c r="F20" s="35"/>
      <c r="G20" s="35"/>
      <c r="H20" s="35"/>
      <c r="I20" s="96" t="s">
        <v>29</v>
      </c>
      <c r="J20" s="28" t="s">
        <v>3</v>
      </c>
      <c r="K20" s="38"/>
    </row>
    <row r="21" spans="2:11" s="1" customFormat="1" ht="18" customHeight="1">
      <c r="B21" s="34"/>
      <c r="C21" s="35"/>
      <c r="D21" s="35"/>
      <c r="E21" s="28" t="s">
        <v>35</v>
      </c>
      <c r="F21" s="35"/>
      <c r="G21" s="35"/>
      <c r="H21" s="35"/>
      <c r="I21" s="96" t="s">
        <v>31</v>
      </c>
      <c r="J21" s="28" t="s">
        <v>3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45" customHeight="1">
      <c r="B23" s="34"/>
      <c r="C23" s="35"/>
      <c r="D23" s="30" t="s">
        <v>37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36" t="s">
        <v>3</v>
      </c>
      <c r="F24" s="366"/>
      <c r="G24" s="366"/>
      <c r="H24" s="366"/>
      <c r="I24" s="100"/>
      <c r="J24" s="99"/>
      <c r="K24" s="101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95" customHeight="1">
      <c r="B26" s="34"/>
      <c r="C26" s="35"/>
      <c r="D26" s="61"/>
      <c r="E26" s="61"/>
      <c r="F26" s="61"/>
      <c r="G26" s="61"/>
      <c r="H26" s="61"/>
      <c r="I26" s="103"/>
      <c r="J26" s="61"/>
      <c r="K26" s="104"/>
    </row>
    <row r="27" spans="2:11" s="1" customFormat="1" ht="25.35" customHeight="1">
      <c r="B27" s="34"/>
      <c r="C27" s="35"/>
      <c r="D27" s="105" t="s">
        <v>38</v>
      </c>
      <c r="E27" s="35"/>
      <c r="F27" s="35"/>
      <c r="G27" s="35"/>
      <c r="H27" s="35"/>
      <c r="I27" s="95"/>
      <c r="J27" s="106">
        <f>ROUND(J85,0)</f>
        <v>0</v>
      </c>
      <c r="K27" s="38"/>
    </row>
    <row r="28" spans="2:11" s="1" customFormat="1" ht="6.95" customHeight="1">
      <c r="B28" s="34"/>
      <c r="C28" s="35"/>
      <c r="D28" s="61"/>
      <c r="E28" s="61"/>
      <c r="F28" s="61"/>
      <c r="G28" s="61"/>
      <c r="H28" s="61"/>
      <c r="I28" s="103"/>
      <c r="J28" s="61"/>
      <c r="K28" s="104"/>
    </row>
    <row r="29" spans="2:11" s="1" customFormat="1" ht="14.45" customHeight="1">
      <c r="B29" s="34"/>
      <c r="C29" s="35"/>
      <c r="D29" s="35"/>
      <c r="E29" s="35"/>
      <c r="F29" s="39" t="s">
        <v>40</v>
      </c>
      <c r="G29" s="35"/>
      <c r="H29" s="35"/>
      <c r="I29" s="107" t="s">
        <v>39</v>
      </c>
      <c r="J29" s="39" t="s">
        <v>41</v>
      </c>
      <c r="K29" s="38"/>
    </row>
    <row r="30" spans="2:11" s="1" customFormat="1" ht="14.45" customHeight="1">
      <c r="B30" s="34"/>
      <c r="C30" s="35"/>
      <c r="D30" s="42" t="s">
        <v>42</v>
      </c>
      <c r="E30" s="42" t="s">
        <v>43</v>
      </c>
      <c r="F30" s="108">
        <f>ROUND(SUM(BE85:BE151),0)</f>
        <v>0</v>
      </c>
      <c r="G30" s="35"/>
      <c r="H30" s="35"/>
      <c r="I30" s="109">
        <v>0.21</v>
      </c>
      <c r="J30" s="108">
        <f>ROUND(ROUND((SUM(BE85:BE151)),0)*I30,0)</f>
        <v>0</v>
      </c>
      <c r="K30" s="38"/>
    </row>
    <row r="31" spans="2:11" s="1" customFormat="1" ht="14.45" customHeight="1">
      <c r="B31" s="34"/>
      <c r="C31" s="35"/>
      <c r="D31" s="35"/>
      <c r="E31" s="42" t="s">
        <v>44</v>
      </c>
      <c r="F31" s="108">
        <f>ROUND(SUM(BF85:BF151),0)</f>
        <v>0</v>
      </c>
      <c r="G31" s="35"/>
      <c r="H31" s="35"/>
      <c r="I31" s="109">
        <v>0.15</v>
      </c>
      <c r="J31" s="108">
        <f>ROUND(ROUND((SUM(BF85:BF151)),0)*I31,0)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45</v>
      </c>
      <c r="F32" s="108">
        <f>ROUND(SUM(BG85:BG151),0)</f>
        <v>0</v>
      </c>
      <c r="G32" s="35"/>
      <c r="H32" s="35"/>
      <c r="I32" s="109">
        <v>0.21</v>
      </c>
      <c r="J32" s="108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46</v>
      </c>
      <c r="F33" s="108">
        <f>ROUND(SUM(BH85:BH151),0)</f>
        <v>0</v>
      </c>
      <c r="G33" s="35"/>
      <c r="H33" s="35"/>
      <c r="I33" s="109">
        <v>0.15</v>
      </c>
      <c r="J33" s="108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47</v>
      </c>
      <c r="F34" s="108">
        <f>ROUND(SUM(BI85:BI151),0)</f>
        <v>0</v>
      </c>
      <c r="G34" s="35"/>
      <c r="H34" s="35"/>
      <c r="I34" s="109">
        <v>0</v>
      </c>
      <c r="J34" s="108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5.35" customHeight="1">
      <c r="B36" s="34"/>
      <c r="C36" s="110"/>
      <c r="D36" s="111" t="s">
        <v>48</v>
      </c>
      <c r="E36" s="64"/>
      <c r="F36" s="64"/>
      <c r="G36" s="112" t="s">
        <v>49</v>
      </c>
      <c r="H36" s="113" t="s">
        <v>50</v>
      </c>
      <c r="I36" s="114"/>
      <c r="J36" s="115">
        <f>SUM(J27:J34)</f>
        <v>0</v>
      </c>
      <c r="K36" s="116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17"/>
      <c r="J37" s="50"/>
      <c r="K37" s="51"/>
    </row>
    <row r="41" spans="2:11" s="1" customFormat="1" ht="6.95" customHeight="1">
      <c r="B41" s="52"/>
      <c r="C41" s="53"/>
      <c r="D41" s="53"/>
      <c r="E41" s="53"/>
      <c r="F41" s="53"/>
      <c r="G41" s="53"/>
      <c r="H41" s="53"/>
      <c r="I41" s="118"/>
      <c r="J41" s="53"/>
      <c r="K41" s="119"/>
    </row>
    <row r="42" spans="2:11" s="1" customFormat="1" ht="36.95" customHeight="1">
      <c r="B42" s="34"/>
      <c r="C42" s="23" t="s">
        <v>223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45" customHeight="1">
      <c r="B44" s="34"/>
      <c r="C44" s="30" t="s">
        <v>18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364" t="str">
        <f>E7</f>
        <v>Rekonstrukce objektu celní správy v Náchodě</v>
      </c>
      <c r="F45" s="340"/>
      <c r="G45" s="340"/>
      <c r="H45" s="340"/>
      <c r="I45" s="95"/>
      <c r="J45" s="35"/>
      <c r="K45" s="38"/>
    </row>
    <row r="46" spans="2:11" s="1" customFormat="1" ht="14.45" customHeight="1">
      <c r="B46" s="34"/>
      <c r="C46" s="30" t="s">
        <v>119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365" t="str">
        <f>E9</f>
        <v>6 - SO 06 Opravy a doplnění oplocení</v>
      </c>
      <c r="F47" s="340"/>
      <c r="G47" s="340"/>
      <c r="H47" s="340"/>
      <c r="I47" s="95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22</v>
      </c>
      <c r="D49" s="35"/>
      <c r="E49" s="35"/>
      <c r="F49" s="28" t="str">
        <f>F12</f>
        <v>Náchod, Kladská 272</v>
      </c>
      <c r="G49" s="35"/>
      <c r="H49" s="35"/>
      <c r="I49" s="96" t="s">
        <v>24</v>
      </c>
      <c r="J49" s="97" t="str">
        <f>IF(J12="","",J12)</f>
        <v>20.04.2016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28</v>
      </c>
      <c r="D51" s="35"/>
      <c r="E51" s="35"/>
      <c r="F51" s="28" t="str">
        <f>E15</f>
        <v>ČR - GŘC, Budějovická 1387/7, Praha 4</v>
      </c>
      <c r="G51" s="35"/>
      <c r="H51" s="35"/>
      <c r="I51" s="96" t="s">
        <v>34</v>
      </c>
      <c r="J51" s="28" t="str">
        <f>E21</f>
        <v>TENET spol. s r.o., Horská 64, Trutnov</v>
      </c>
      <c r="K51" s="38"/>
    </row>
    <row r="52" spans="2:11" s="1" customFormat="1" ht="14.45" customHeight="1">
      <c r="B52" s="34"/>
      <c r="C52" s="30" t="s">
        <v>32</v>
      </c>
      <c r="D52" s="35"/>
      <c r="E52" s="35"/>
      <c r="F52" s="28" t="str">
        <f>IF(E18="","",E18)</f>
        <v/>
      </c>
      <c r="G52" s="35"/>
      <c r="H52" s="35"/>
      <c r="I52" s="95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20" t="s">
        <v>239</v>
      </c>
      <c r="D54" s="110"/>
      <c r="E54" s="110"/>
      <c r="F54" s="110"/>
      <c r="G54" s="110"/>
      <c r="H54" s="110"/>
      <c r="I54" s="121"/>
      <c r="J54" s="122" t="s">
        <v>240</v>
      </c>
      <c r="K54" s="123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4" t="s">
        <v>241</v>
      </c>
      <c r="D56" s="35"/>
      <c r="E56" s="35"/>
      <c r="F56" s="35"/>
      <c r="G56" s="35"/>
      <c r="H56" s="35"/>
      <c r="I56" s="95"/>
      <c r="J56" s="106">
        <f>J85</f>
        <v>0</v>
      </c>
      <c r="K56" s="38"/>
      <c r="AU56" s="17" t="s">
        <v>242</v>
      </c>
    </row>
    <row r="57" spans="2:11" s="7" customFormat="1" ht="24.95" customHeight="1">
      <c r="B57" s="125"/>
      <c r="C57" s="126"/>
      <c r="D57" s="127" t="s">
        <v>243</v>
      </c>
      <c r="E57" s="128"/>
      <c r="F57" s="128"/>
      <c r="G57" s="128"/>
      <c r="H57" s="128"/>
      <c r="I57" s="129"/>
      <c r="J57" s="130">
        <f>J86</f>
        <v>0</v>
      </c>
      <c r="K57" s="131"/>
    </row>
    <row r="58" spans="2:11" s="8" customFormat="1" ht="19.9" customHeight="1">
      <c r="B58" s="132"/>
      <c r="C58" s="133"/>
      <c r="D58" s="134" t="s">
        <v>244</v>
      </c>
      <c r="E58" s="135"/>
      <c r="F58" s="135"/>
      <c r="G58" s="135"/>
      <c r="H58" s="135"/>
      <c r="I58" s="136"/>
      <c r="J58" s="137">
        <f>J87</f>
        <v>0</v>
      </c>
      <c r="K58" s="138"/>
    </row>
    <row r="59" spans="2:11" s="8" customFormat="1" ht="19.9" customHeight="1">
      <c r="B59" s="132"/>
      <c r="C59" s="133"/>
      <c r="D59" s="134" t="s">
        <v>245</v>
      </c>
      <c r="E59" s="135"/>
      <c r="F59" s="135"/>
      <c r="G59" s="135"/>
      <c r="H59" s="135"/>
      <c r="I59" s="136"/>
      <c r="J59" s="137">
        <f>J92</f>
        <v>0</v>
      </c>
      <c r="K59" s="138"/>
    </row>
    <row r="60" spans="2:11" s="8" customFormat="1" ht="19.9" customHeight="1">
      <c r="B60" s="132"/>
      <c r="C60" s="133"/>
      <c r="D60" s="134" t="s">
        <v>246</v>
      </c>
      <c r="E60" s="135"/>
      <c r="F60" s="135"/>
      <c r="G60" s="135"/>
      <c r="H60" s="135"/>
      <c r="I60" s="136"/>
      <c r="J60" s="137">
        <f>J95</f>
        <v>0</v>
      </c>
      <c r="K60" s="138"/>
    </row>
    <row r="61" spans="2:11" s="8" customFormat="1" ht="19.9" customHeight="1">
      <c r="B61" s="132"/>
      <c r="C61" s="133"/>
      <c r="D61" s="134" t="s">
        <v>248</v>
      </c>
      <c r="E61" s="135"/>
      <c r="F61" s="135"/>
      <c r="G61" s="135"/>
      <c r="H61" s="135"/>
      <c r="I61" s="136"/>
      <c r="J61" s="137">
        <f>J121</f>
        <v>0</v>
      </c>
      <c r="K61" s="138"/>
    </row>
    <row r="62" spans="2:11" s="8" customFormat="1" ht="19.9" customHeight="1">
      <c r="B62" s="132"/>
      <c r="C62" s="133"/>
      <c r="D62" s="134" t="s">
        <v>249</v>
      </c>
      <c r="E62" s="135"/>
      <c r="F62" s="135"/>
      <c r="G62" s="135"/>
      <c r="H62" s="135"/>
      <c r="I62" s="136"/>
      <c r="J62" s="137">
        <f>J134</f>
        <v>0</v>
      </c>
      <c r="K62" s="138"/>
    </row>
    <row r="63" spans="2:11" s="8" customFormat="1" ht="19.9" customHeight="1">
      <c r="B63" s="132"/>
      <c r="C63" s="133"/>
      <c r="D63" s="134" t="s">
        <v>250</v>
      </c>
      <c r="E63" s="135"/>
      <c r="F63" s="135"/>
      <c r="G63" s="135"/>
      <c r="H63" s="135"/>
      <c r="I63" s="136"/>
      <c r="J63" s="137">
        <f>J140</f>
        <v>0</v>
      </c>
      <c r="K63" s="138"/>
    </row>
    <row r="64" spans="2:11" s="7" customFormat="1" ht="24.95" customHeight="1">
      <c r="B64" s="125"/>
      <c r="C64" s="126"/>
      <c r="D64" s="127" t="s">
        <v>251</v>
      </c>
      <c r="E64" s="128"/>
      <c r="F64" s="128"/>
      <c r="G64" s="128"/>
      <c r="H64" s="128"/>
      <c r="I64" s="129"/>
      <c r="J64" s="130">
        <f>J142</f>
        <v>0</v>
      </c>
      <c r="K64" s="131"/>
    </row>
    <row r="65" spans="2:11" s="8" customFormat="1" ht="19.9" customHeight="1">
      <c r="B65" s="132"/>
      <c r="C65" s="133"/>
      <c r="D65" s="134" t="s">
        <v>267</v>
      </c>
      <c r="E65" s="135"/>
      <c r="F65" s="135"/>
      <c r="G65" s="135"/>
      <c r="H65" s="135"/>
      <c r="I65" s="136"/>
      <c r="J65" s="137">
        <f>J143</f>
        <v>0</v>
      </c>
      <c r="K65" s="138"/>
    </row>
    <row r="66" spans="2:11" s="1" customFormat="1" ht="21.75" customHeight="1">
      <c r="B66" s="34"/>
      <c r="C66" s="35"/>
      <c r="D66" s="35"/>
      <c r="E66" s="35"/>
      <c r="F66" s="35"/>
      <c r="G66" s="35"/>
      <c r="H66" s="35"/>
      <c r="I66" s="95"/>
      <c r="J66" s="35"/>
      <c r="K66" s="38"/>
    </row>
    <row r="67" spans="2:11" s="1" customFormat="1" ht="6.95" customHeight="1">
      <c r="B67" s="49"/>
      <c r="C67" s="50"/>
      <c r="D67" s="50"/>
      <c r="E67" s="50"/>
      <c r="F67" s="50"/>
      <c r="G67" s="50"/>
      <c r="H67" s="50"/>
      <c r="I67" s="117"/>
      <c r="J67" s="50"/>
      <c r="K67" s="51"/>
    </row>
    <row r="71" spans="2:12" s="1" customFormat="1" ht="6.95" customHeight="1">
      <c r="B71" s="52"/>
      <c r="C71" s="53"/>
      <c r="D71" s="53"/>
      <c r="E71" s="53"/>
      <c r="F71" s="53"/>
      <c r="G71" s="53"/>
      <c r="H71" s="53"/>
      <c r="I71" s="118"/>
      <c r="J71" s="53"/>
      <c r="K71" s="53"/>
      <c r="L71" s="34"/>
    </row>
    <row r="72" spans="2:12" s="1" customFormat="1" ht="36.95" customHeight="1">
      <c r="B72" s="34"/>
      <c r="C72" s="54" t="s">
        <v>275</v>
      </c>
      <c r="L72" s="34"/>
    </row>
    <row r="73" spans="2:12" s="1" customFormat="1" ht="6.95" customHeight="1">
      <c r="B73" s="34"/>
      <c r="L73" s="34"/>
    </row>
    <row r="74" spans="2:12" s="1" customFormat="1" ht="14.45" customHeight="1">
      <c r="B74" s="34"/>
      <c r="C74" s="56" t="s">
        <v>18</v>
      </c>
      <c r="L74" s="34"/>
    </row>
    <row r="75" spans="2:12" s="1" customFormat="1" ht="22.5" customHeight="1">
      <c r="B75" s="34"/>
      <c r="E75" s="362" t="str">
        <f>E7</f>
        <v>Rekonstrukce objektu celní správy v Náchodě</v>
      </c>
      <c r="F75" s="330"/>
      <c r="G75" s="330"/>
      <c r="H75" s="330"/>
      <c r="L75" s="34"/>
    </row>
    <row r="76" spans="2:12" s="1" customFormat="1" ht="14.45" customHeight="1">
      <c r="B76" s="34"/>
      <c r="C76" s="56" t="s">
        <v>119</v>
      </c>
      <c r="L76" s="34"/>
    </row>
    <row r="77" spans="2:12" s="1" customFormat="1" ht="23.25" customHeight="1">
      <c r="B77" s="34"/>
      <c r="E77" s="355" t="str">
        <f>E9</f>
        <v>6 - SO 06 Opravy a doplnění oplocení</v>
      </c>
      <c r="F77" s="330"/>
      <c r="G77" s="330"/>
      <c r="H77" s="330"/>
      <c r="L77" s="34"/>
    </row>
    <row r="78" spans="2:12" s="1" customFormat="1" ht="6.95" customHeight="1">
      <c r="B78" s="34"/>
      <c r="L78" s="34"/>
    </row>
    <row r="79" spans="2:12" s="1" customFormat="1" ht="18" customHeight="1">
      <c r="B79" s="34"/>
      <c r="C79" s="56" t="s">
        <v>22</v>
      </c>
      <c r="F79" s="139" t="str">
        <f>F12</f>
        <v>Náchod, Kladská 272</v>
      </c>
      <c r="I79" s="140" t="s">
        <v>24</v>
      </c>
      <c r="J79" s="60" t="str">
        <f>IF(J12="","",J12)</f>
        <v>20.04.2016</v>
      </c>
      <c r="L79" s="34"/>
    </row>
    <row r="80" spans="2:12" s="1" customFormat="1" ht="6.95" customHeight="1">
      <c r="B80" s="34"/>
      <c r="L80" s="34"/>
    </row>
    <row r="81" spans="2:12" s="1" customFormat="1" ht="15">
      <c r="B81" s="34"/>
      <c r="C81" s="56" t="s">
        <v>28</v>
      </c>
      <c r="F81" s="139" t="str">
        <f>E15</f>
        <v>ČR - GŘC, Budějovická 1387/7, Praha 4</v>
      </c>
      <c r="I81" s="140" t="s">
        <v>34</v>
      </c>
      <c r="J81" s="139" t="str">
        <f>E21</f>
        <v>TENET spol. s r.o., Horská 64, Trutnov</v>
      </c>
      <c r="L81" s="34"/>
    </row>
    <row r="82" spans="2:12" s="1" customFormat="1" ht="14.45" customHeight="1">
      <c r="B82" s="34"/>
      <c r="C82" s="56" t="s">
        <v>32</v>
      </c>
      <c r="F82" s="139" t="str">
        <f>IF(E18="","",E18)</f>
        <v/>
      </c>
      <c r="L82" s="34"/>
    </row>
    <row r="83" spans="2:12" s="1" customFormat="1" ht="10.35" customHeight="1">
      <c r="B83" s="34"/>
      <c r="L83" s="34"/>
    </row>
    <row r="84" spans="2:20" s="9" customFormat="1" ht="29.25" customHeight="1">
      <c r="B84" s="141"/>
      <c r="C84" s="142" t="s">
        <v>276</v>
      </c>
      <c r="D84" s="143" t="s">
        <v>57</v>
      </c>
      <c r="E84" s="143" t="s">
        <v>53</v>
      </c>
      <c r="F84" s="143" t="s">
        <v>277</v>
      </c>
      <c r="G84" s="143" t="s">
        <v>278</v>
      </c>
      <c r="H84" s="143" t="s">
        <v>279</v>
      </c>
      <c r="I84" s="144" t="s">
        <v>280</v>
      </c>
      <c r="J84" s="143" t="s">
        <v>240</v>
      </c>
      <c r="K84" s="145" t="s">
        <v>281</v>
      </c>
      <c r="L84" s="141"/>
      <c r="M84" s="66" t="s">
        <v>282</v>
      </c>
      <c r="N84" s="67" t="s">
        <v>42</v>
      </c>
      <c r="O84" s="67" t="s">
        <v>283</v>
      </c>
      <c r="P84" s="67" t="s">
        <v>284</v>
      </c>
      <c r="Q84" s="67" t="s">
        <v>285</v>
      </c>
      <c r="R84" s="67" t="s">
        <v>286</v>
      </c>
      <c r="S84" s="67" t="s">
        <v>287</v>
      </c>
      <c r="T84" s="68" t="s">
        <v>288</v>
      </c>
    </row>
    <row r="85" spans="2:63" s="1" customFormat="1" ht="29.25" customHeight="1">
      <c r="B85" s="34"/>
      <c r="C85" s="70" t="s">
        <v>241</v>
      </c>
      <c r="J85" s="146">
        <f>BK85</f>
        <v>0</v>
      </c>
      <c r="L85" s="34"/>
      <c r="M85" s="69"/>
      <c r="N85" s="61"/>
      <c r="O85" s="61"/>
      <c r="P85" s="147">
        <f>P86+P142</f>
        <v>0</v>
      </c>
      <c r="Q85" s="61"/>
      <c r="R85" s="147">
        <f>R86+R142</f>
        <v>13.554905270611997</v>
      </c>
      <c r="S85" s="61"/>
      <c r="T85" s="148">
        <f>T86+T142</f>
        <v>10.760420500000002</v>
      </c>
      <c r="AT85" s="17" t="s">
        <v>71</v>
      </c>
      <c r="AU85" s="17" t="s">
        <v>242</v>
      </c>
      <c r="BK85" s="149">
        <f>BK86+BK142</f>
        <v>0</v>
      </c>
    </row>
    <row r="86" spans="2:63" s="10" customFormat="1" ht="37.35" customHeight="1">
      <c r="B86" s="150"/>
      <c r="D86" s="151" t="s">
        <v>71</v>
      </c>
      <c r="E86" s="152" t="s">
        <v>289</v>
      </c>
      <c r="F86" s="152" t="s">
        <v>290</v>
      </c>
      <c r="I86" s="153"/>
      <c r="J86" s="154">
        <f>BK86</f>
        <v>0</v>
      </c>
      <c r="L86" s="150"/>
      <c r="M86" s="155"/>
      <c r="N86" s="156"/>
      <c r="O86" s="156"/>
      <c r="P86" s="157">
        <f>P87+P92+P95+P121+P134+P140</f>
        <v>0</v>
      </c>
      <c r="Q86" s="156"/>
      <c r="R86" s="157">
        <f>R87+R92+R95+R121+R134+R140</f>
        <v>13.542673220611997</v>
      </c>
      <c r="S86" s="156"/>
      <c r="T86" s="158">
        <f>T87+T92+T95+T121+T134+T140</f>
        <v>10.760420500000002</v>
      </c>
      <c r="AR86" s="151" t="s">
        <v>9</v>
      </c>
      <c r="AT86" s="159" t="s">
        <v>71</v>
      </c>
      <c r="AU86" s="159" t="s">
        <v>72</v>
      </c>
      <c r="AY86" s="151" t="s">
        <v>291</v>
      </c>
      <c r="BK86" s="160">
        <f>BK87+BK92+BK95+BK121+BK134+BK140</f>
        <v>0</v>
      </c>
    </row>
    <row r="87" spans="2:63" s="10" customFormat="1" ht="19.9" customHeight="1">
      <c r="B87" s="150"/>
      <c r="D87" s="161" t="s">
        <v>71</v>
      </c>
      <c r="E87" s="162" t="s">
        <v>9</v>
      </c>
      <c r="F87" s="162" t="s">
        <v>292</v>
      </c>
      <c r="I87" s="153"/>
      <c r="J87" s="163">
        <f>BK87</f>
        <v>0</v>
      </c>
      <c r="L87" s="150"/>
      <c r="M87" s="155"/>
      <c r="N87" s="156"/>
      <c r="O87" s="156"/>
      <c r="P87" s="157">
        <f>SUM(P88:P91)</f>
        <v>0</v>
      </c>
      <c r="Q87" s="156"/>
      <c r="R87" s="157">
        <f>SUM(R88:R91)</f>
        <v>0</v>
      </c>
      <c r="S87" s="156"/>
      <c r="T87" s="158">
        <f>SUM(T88:T91)</f>
        <v>0</v>
      </c>
      <c r="AR87" s="151" t="s">
        <v>9</v>
      </c>
      <c r="AT87" s="159" t="s">
        <v>71</v>
      </c>
      <c r="AU87" s="159" t="s">
        <v>9</v>
      </c>
      <c r="AY87" s="151" t="s">
        <v>291</v>
      </c>
      <c r="BK87" s="160">
        <f>SUM(BK88:BK91)</f>
        <v>0</v>
      </c>
    </row>
    <row r="88" spans="2:65" s="1" customFormat="1" ht="22.5" customHeight="1">
      <c r="B88" s="164"/>
      <c r="C88" s="165" t="s">
        <v>9</v>
      </c>
      <c r="D88" s="165" t="s">
        <v>293</v>
      </c>
      <c r="E88" s="166" t="s">
        <v>2408</v>
      </c>
      <c r="F88" s="167" t="s">
        <v>2409</v>
      </c>
      <c r="G88" s="168" t="s">
        <v>338</v>
      </c>
      <c r="H88" s="169">
        <v>13</v>
      </c>
      <c r="I88" s="170"/>
      <c r="J88" s="171">
        <f>ROUND(I88*H88,0)</f>
        <v>0</v>
      </c>
      <c r="K88" s="167" t="s">
        <v>3</v>
      </c>
      <c r="L88" s="34"/>
      <c r="M88" s="172" t="s">
        <v>3</v>
      </c>
      <c r="N88" s="173" t="s">
        <v>43</v>
      </c>
      <c r="O88" s="35"/>
      <c r="P88" s="174">
        <f>O88*H88</f>
        <v>0</v>
      </c>
      <c r="Q88" s="174">
        <v>0</v>
      </c>
      <c r="R88" s="174">
        <f>Q88*H88</f>
        <v>0</v>
      </c>
      <c r="S88" s="174">
        <v>0</v>
      </c>
      <c r="T88" s="175">
        <f>S88*H88</f>
        <v>0</v>
      </c>
      <c r="AR88" s="17" t="s">
        <v>85</v>
      </c>
      <c r="AT88" s="17" t="s">
        <v>293</v>
      </c>
      <c r="AU88" s="17" t="s">
        <v>79</v>
      </c>
      <c r="AY88" s="17" t="s">
        <v>291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17" t="s">
        <v>9</v>
      </c>
      <c r="BK88" s="176">
        <f>ROUND(I88*H88,0)</f>
        <v>0</v>
      </c>
      <c r="BL88" s="17" t="s">
        <v>85</v>
      </c>
      <c r="BM88" s="17" t="s">
        <v>2410</v>
      </c>
    </row>
    <row r="89" spans="2:51" s="11" customFormat="1" ht="13.5">
      <c r="B89" s="177"/>
      <c r="D89" s="187" t="s">
        <v>299</v>
      </c>
      <c r="E89" s="196" t="s">
        <v>3</v>
      </c>
      <c r="F89" s="197" t="s">
        <v>2411</v>
      </c>
      <c r="H89" s="198">
        <v>13</v>
      </c>
      <c r="I89" s="182"/>
      <c r="L89" s="177"/>
      <c r="M89" s="183"/>
      <c r="N89" s="184"/>
      <c r="O89" s="184"/>
      <c r="P89" s="184"/>
      <c r="Q89" s="184"/>
      <c r="R89" s="184"/>
      <c r="S89" s="184"/>
      <c r="T89" s="185"/>
      <c r="AT89" s="179" t="s">
        <v>299</v>
      </c>
      <c r="AU89" s="179" t="s">
        <v>79</v>
      </c>
      <c r="AV89" s="11" t="s">
        <v>79</v>
      </c>
      <c r="AW89" s="11" t="s">
        <v>36</v>
      </c>
      <c r="AX89" s="11" t="s">
        <v>9</v>
      </c>
      <c r="AY89" s="179" t="s">
        <v>291</v>
      </c>
    </row>
    <row r="90" spans="2:65" s="1" customFormat="1" ht="22.5" customHeight="1">
      <c r="B90" s="164"/>
      <c r="C90" s="165" t="s">
        <v>79</v>
      </c>
      <c r="D90" s="165" t="s">
        <v>293</v>
      </c>
      <c r="E90" s="166" t="s">
        <v>2412</v>
      </c>
      <c r="F90" s="167" t="s">
        <v>2413</v>
      </c>
      <c r="G90" s="168" t="s">
        <v>296</v>
      </c>
      <c r="H90" s="169">
        <v>1.55</v>
      </c>
      <c r="I90" s="170"/>
      <c r="J90" s="171">
        <f>ROUND(I90*H90,0)</f>
        <v>0</v>
      </c>
      <c r="K90" s="167" t="s">
        <v>297</v>
      </c>
      <c r="L90" s="34"/>
      <c r="M90" s="172" t="s">
        <v>3</v>
      </c>
      <c r="N90" s="173" t="s">
        <v>43</v>
      </c>
      <c r="O90" s="35"/>
      <c r="P90" s="174">
        <f>O90*H90</f>
        <v>0</v>
      </c>
      <c r="Q90" s="174">
        <v>0</v>
      </c>
      <c r="R90" s="174">
        <f>Q90*H90</f>
        <v>0</v>
      </c>
      <c r="S90" s="174">
        <v>0</v>
      </c>
      <c r="T90" s="175">
        <f>S90*H90</f>
        <v>0</v>
      </c>
      <c r="AR90" s="17" t="s">
        <v>85</v>
      </c>
      <c r="AT90" s="17" t="s">
        <v>293</v>
      </c>
      <c r="AU90" s="17" t="s">
        <v>79</v>
      </c>
      <c r="AY90" s="17" t="s">
        <v>291</v>
      </c>
      <c r="BE90" s="176">
        <f>IF(N90="základní",J90,0)</f>
        <v>0</v>
      </c>
      <c r="BF90" s="176">
        <f>IF(N90="snížená",J90,0)</f>
        <v>0</v>
      </c>
      <c r="BG90" s="176">
        <f>IF(N90="zákl. přenesená",J90,0)</f>
        <v>0</v>
      </c>
      <c r="BH90" s="176">
        <f>IF(N90="sníž. přenesená",J90,0)</f>
        <v>0</v>
      </c>
      <c r="BI90" s="176">
        <f>IF(N90="nulová",J90,0)</f>
        <v>0</v>
      </c>
      <c r="BJ90" s="17" t="s">
        <v>9</v>
      </c>
      <c r="BK90" s="176">
        <f>ROUND(I90*H90,0)</f>
        <v>0</v>
      </c>
      <c r="BL90" s="17" t="s">
        <v>85</v>
      </c>
      <c r="BM90" s="17" t="s">
        <v>2414</v>
      </c>
    </row>
    <row r="91" spans="2:51" s="11" customFormat="1" ht="13.5">
      <c r="B91" s="177"/>
      <c r="D91" s="178" t="s">
        <v>299</v>
      </c>
      <c r="E91" s="179" t="s">
        <v>3</v>
      </c>
      <c r="F91" s="180" t="s">
        <v>2415</v>
      </c>
      <c r="H91" s="181">
        <v>1.55</v>
      </c>
      <c r="I91" s="182"/>
      <c r="L91" s="177"/>
      <c r="M91" s="183"/>
      <c r="N91" s="184"/>
      <c r="O91" s="184"/>
      <c r="P91" s="184"/>
      <c r="Q91" s="184"/>
      <c r="R91" s="184"/>
      <c r="S91" s="184"/>
      <c r="T91" s="185"/>
      <c r="AT91" s="179" t="s">
        <v>299</v>
      </c>
      <c r="AU91" s="179" t="s">
        <v>79</v>
      </c>
      <c r="AV91" s="11" t="s">
        <v>79</v>
      </c>
      <c r="AW91" s="11" t="s">
        <v>36</v>
      </c>
      <c r="AX91" s="11" t="s">
        <v>9</v>
      </c>
      <c r="AY91" s="179" t="s">
        <v>291</v>
      </c>
    </row>
    <row r="92" spans="2:63" s="10" customFormat="1" ht="29.85" customHeight="1">
      <c r="B92" s="150"/>
      <c r="D92" s="161" t="s">
        <v>71</v>
      </c>
      <c r="E92" s="162" t="s">
        <v>79</v>
      </c>
      <c r="F92" s="162" t="s">
        <v>329</v>
      </c>
      <c r="I92" s="153"/>
      <c r="J92" s="163">
        <f>BK92</f>
        <v>0</v>
      </c>
      <c r="L92" s="150"/>
      <c r="M92" s="155"/>
      <c r="N92" s="156"/>
      <c r="O92" s="156"/>
      <c r="P92" s="157">
        <f>SUM(P93:P94)</f>
        <v>0</v>
      </c>
      <c r="Q92" s="156"/>
      <c r="R92" s="157">
        <f>SUM(R93:R94)</f>
        <v>3.673325108112</v>
      </c>
      <c r="S92" s="156"/>
      <c r="T92" s="158">
        <f>SUM(T93:T94)</f>
        <v>0</v>
      </c>
      <c r="AR92" s="151" t="s">
        <v>9</v>
      </c>
      <c r="AT92" s="159" t="s">
        <v>71</v>
      </c>
      <c r="AU92" s="159" t="s">
        <v>9</v>
      </c>
      <c r="AY92" s="151" t="s">
        <v>291</v>
      </c>
      <c r="BK92" s="160">
        <f>SUM(BK93:BK94)</f>
        <v>0</v>
      </c>
    </row>
    <row r="93" spans="2:65" s="1" customFormat="1" ht="22.5" customHeight="1">
      <c r="B93" s="164"/>
      <c r="C93" s="165" t="s">
        <v>82</v>
      </c>
      <c r="D93" s="165" t="s">
        <v>293</v>
      </c>
      <c r="E93" s="166" t="s">
        <v>2416</v>
      </c>
      <c r="F93" s="167" t="s">
        <v>2417</v>
      </c>
      <c r="G93" s="168" t="s">
        <v>296</v>
      </c>
      <c r="H93" s="169">
        <v>1.628</v>
      </c>
      <c r="I93" s="170"/>
      <c r="J93" s="171">
        <f>ROUND(I93*H93,0)</f>
        <v>0</v>
      </c>
      <c r="K93" s="167" t="s">
        <v>297</v>
      </c>
      <c r="L93" s="34"/>
      <c r="M93" s="172" t="s">
        <v>3</v>
      </c>
      <c r="N93" s="173" t="s">
        <v>43</v>
      </c>
      <c r="O93" s="35"/>
      <c r="P93" s="174">
        <f>O93*H93</f>
        <v>0</v>
      </c>
      <c r="Q93" s="174">
        <v>2.256342204</v>
      </c>
      <c r="R93" s="174">
        <f>Q93*H93</f>
        <v>3.673325108112</v>
      </c>
      <c r="S93" s="174">
        <v>0</v>
      </c>
      <c r="T93" s="175">
        <f>S93*H93</f>
        <v>0</v>
      </c>
      <c r="AR93" s="17" t="s">
        <v>85</v>
      </c>
      <c r="AT93" s="17" t="s">
        <v>293</v>
      </c>
      <c r="AU93" s="17" t="s">
        <v>79</v>
      </c>
      <c r="AY93" s="17" t="s">
        <v>291</v>
      </c>
      <c r="BE93" s="176">
        <f>IF(N93="základní",J93,0)</f>
        <v>0</v>
      </c>
      <c r="BF93" s="176">
        <f>IF(N93="snížená",J93,0)</f>
        <v>0</v>
      </c>
      <c r="BG93" s="176">
        <f>IF(N93="zákl. přenesená",J93,0)</f>
        <v>0</v>
      </c>
      <c r="BH93" s="176">
        <f>IF(N93="sníž. přenesená",J93,0)</f>
        <v>0</v>
      </c>
      <c r="BI93" s="176">
        <f>IF(N93="nulová",J93,0)</f>
        <v>0</v>
      </c>
      <c r="BJ93" s="17" t="s">
        <v>9</v>
      </c>
      <c r="BK93" s="176">
        <f>ROUND(I93*H93,0)</f>
        <v>0</v>
      </c>
      <c r="BL93" s="17" t="s">
        <v>85</v>
      </c>
      <c r="BM93" s="17" t="s">
        <v>2418</v>
      </c>
    </row>
    <row r="94" spans="2:51" s="11" customFormat="1" ht="13.5">
      <c r="B94" s="177"/>
      <c r="D94" s="178" t="s">
        <v>299</v>
      </c>
      <c r="E94" s="179" t="s">
        <v>3</v>
      </c>
      <c r="F94" s="180" t="s">
        <v>2419</v>
      </c>
      <c r="H94" s="181">
        <v>1.628</v>
      </c>
      <c r="I94" s="182"/>
      <c r="L94" s="177"/>
      <c r="M94" s="183"/>
      <c r="N94" s="184"/>
      <c r="O94" s="184"/>
      <c r="P94" s="184"/>
      <c r="Q94" s="184"/>
      <c r="R94" s="184"/>
      <c r="S94" s="184"/>
      <c r="T94" s="185"/>
      <c r="AT94" s="179" t="s">
        <v>299</v>
      </c>
      <c r="AU94" s="179" t="s">
        <v>79</v>
      </c>
      <c r="AV94" s="11" t="s">
        <v>79</v>
      </c>
      <c r="AW94" s="11" t="s">
        <v>36</v>
      </c>
      <c r="AX94" s="11" t="s">
        <v>9</v>
      </c>
      <c r="AY94" s="179" t="s">
        <v>291</v>
      </c>
    </row>
    <row r="95" spans="2:63" s="10" customFormat="1" ht="29.85" customHeight="1">
      <c r="B95" s="150"/>
      <c r="D95" s="161" t="s">
        <v>71</v>
      </c>
      <c r="E95" s="162" t="s">
        <v>82</v>
      </c>
      <c r="F95" s="162" t="s">
        <v>341</v>
      </c>
      <c r="I95" s="153"/>
      <c r="J95" s="163">
        <f>BK95</f>
        <v>0</v>
      </c>
      <c r="L95" s="150"/>
      <c r="M95" s="155"/>
      <c r="N95" s="156"/>
      <c r="O95" s="156"/>
      <c r="P95" s="157">
        <f>SUM(P96:P120)</f>
        <v>0</v>
      </c>
      <c r="Q95" s="156"/>
      <c r="R95" s="157">
        <f>SUM(R96:R120)</f>
        <v>9.869348112499997</v>
      </c>
      <c r="S95" s="156"/>
      <c r="T95" s="158">
        <f>SUM(T96:T120)</f>
        <v>0</v>
      </c>
      <c r="AR95" s="151" t="s">
        <v>9</v>
      </c>
      <c r="AT95" s="159" t="s">
        <v>71</v>
      </c>
      <c r="AU95" s="159" t="s">
        <v>9</v>
      </c>
      <c r="AY95" s="151" t="s">
        <v>291</v>
      </c>
      <c r="BK95" s="160">
        <f>SUM(BK96:BK120)</f>
        <v>0</v>
      </c>
    </row>
    <row r="96" spans="2:65" s="1" customFormat="1" ht="22.5" customHeight="1">
      <c r="B96" s="164"/>
      <c r="C96" s="165" t="s">
        <v>85</v>
      </c>
      <c r="D96" s="165" t="s">
        <v>293</v>
      </c>
      <c r="E96" s="166" t="s">
        <v>2420</v>
      </c>
      <c r="F96" s="167" t="s">
        <v>2421</v>
      </c>
      <c r="G96" s="168" t="s">
        <v>367</v>
      </c>
      <c r="H96" s="169">
        <v>31</v>
      </c>
      <c r="I96" s="170"/>
      <c r="J96" s="171">
        <f>ROUND(I96*H96,0)</f>
        <v>0</v>
      </c>
      <c r="K96" s="167" t="s">
        <v>297</v>
      </c>
      <c r="L96" s="34"/>
      <c r="M96" s="172" t="s">
        <v>3</v>
      </c>
      <c r="N96" s="173" t="s">
        <v>43</v>
      </c>
      <c r="O96" s="35"/>
      <c r="P96" s="174">
        <f>O96*H96</f>
        <v>0</v>
      </c>
      <c r="Q96" s="174">
        <v>0.00468</v>
      </c>
      <c r="R96" s="174">
        <f>Q96*H96</f>
        <v>0.14508000000000001</v>
      </c>
      <c r="S96" s="174">
        <v>0</v>
      </c>
      <c r="T96" s="175">
        <f>S96*H96</f>
        <v>0</v>
      </c>
      <c r="AR96" s="17" t="s">
        <v>85</v>
      </c>
      <c r="AT96" s="17" t="s">
        <v>293</v>
      </c>
      <c r="AU96" s="17" t="s">
        <v>79</v>
      </c>
      <c r="AY96" s="17" t="s">
        <v>291</v>
      </c>
      <c r="BE96" s="176">
        <f>IF(N96="základní",J96,0)</f>
        <v>0</v>
      </c>
      <c r="BF96" s="176">
        <f>IF(N96="snížená",J96,0)</f>
        <v>0</v>
      </c>
      <c r="BG96" s="176">
        <f>IF(N96="zákl. přenesená",J96,0)</f>
        <v>0</v>
      </c>
      <c r="BH96" s="176">
        <f>IF(N96="sníž. přenesená",J96,0)</f>
        <v>0</v>
      </c>
      <c r="BI96" s="176">
        <f>IF(N96="nulová",J96,0)</f>
        <v>0</v>
      </c>
      <c r="BJ96" s="17" t="s">
        <v>9</v>
      </c>
      <c r="BK96" s="176">
        <f>ROUND(I96*H96,0)</f>
        <v>0</v>
      </c>
      <c r="BL96" s="17" t="s">
        <v>85</v>
      </c>
      <c r="BM96" s="17" t="s">
        <v>2422</v>
      </c>
    </row>
    <row r="97" spans="2:51" s="11" customFormat="1" ht="13.5">
      <c r="B97" s="177"/>
      <c r="D97" s="178" t="s">
        <v>299</v>
      </c>
      <c r="E97" s="179" t="s">
        <v>3</v>
      </c>
      <c r="F97" s="180" t="s">
        <v>2423</v>
      </c>
      <c r="H97" s="181">
        <v>31</v>
      </c>
      <c r="I97" s="182"/>
      <c r="L97" s="177"/>
      <c r="M97" s="183"/>
      <c r="N97" s="184"/>
      <c r="O97" s="184"/>
      <c r="P97" s="184"/>
      <c r="Q97" s="184"/>
      <c r="R97" s="184"/>
      <c r="S97" s="184"/>
      <c r="T97" s="185"/>
      <c r="AT97" s="179" t="s">
        <v>299</v>
      </c>
      <c r="AU97" s="179" t="s">
        <v>79</v>
      </c>
      <c r="AV97" s="11" t="s">
        <v>79</v>
      </c>
      <c r="AW97" s="11" t="s">
        <v>36</v>
      </c>
      <c r="AX97" s="11" t="s">
        <v>72</v>
      </c>
      <c r="AY97" s="179" t="s">
        <v>291</v>
      </c>
    </row>
    <row r="98" spans="2:51" s="12" customFormat="1" ht="13.5">
      <c r="B98" s="186"/>
      <c r="D98" s="187" t="s">
        <v>299</v>
      </c>
      <c r="E98" s="188" t="s">
        <v>3</v>
      </c>
      <c r="F98" s="189" t="s">
        <v>301</v>
      </c>
      <c r="H98" s="190">
        <v>31</v>
      </c>
      <c r="I98" s="191"/>
      <c r="L98" s="186"/>
      <c r="M98" s="192"/>
      <c r="N98" s="193"/>
      <c r="O98" s="193"/>
      <c r="P98" s="193"/>
      <c r="Q98" s="193"/>
      <c r="R98" s="193"/>
      <c r="S98" s="193"/>
      <c r="T98" s="194"/>
      <c r="AT98" s="195" t="s">
        <v>299</v>
      </c>
      <c r="AU98" s="195" t="s">
        <v>79</v>
      </c>
      <c r="AV98" s="12" t="s">
        <v>82</v>
      </c>
      <c r="AW98" s="12" t="s">
        <v>36</v>
      </c>
      <c r="AX98" s="12" t="s">
        <v>9</v>
      </c>
      <c r="AY98" s="195" t="s">
        <v>291</v>
      </c>
    </row>
    <row r="99" spans="2:65" s="1" customFormat="1" ht="22.5" customHeight="1">
      <c r="B99" s="164"/>
      <c r="C99" s="210" t="s">
        <v>88</v>
      </c>
      <c r="D99" s="210" t="s">
        <v>379</v>
      </c>
      <c r="E99" s="211" t="s">
        <v>2424</v>
      </c>
      <c r="F99" s="212" t="s">
        <v>2425</v>
      </c>
      <c r="G99" s="213" t="s">
        <v>367</v>
      </c>
      <c r="H99" s="214">
        <v>31</v>
      </c>
      <c r="I99" s="215"/>
      <c r="J99" s="216">
        <f>ROUND(I99*H99,0)</f>
        <v>0</v>
      </c>
      <c r="K99" s="212" t="s">
        <v>297</v>
      </c>
      <c r="L99" s="217"/>
      <c r="M99" s="218" t="s">
        <v>3</v>
      </c>
      <c r="N99" s="219" t="s">
        <v>43</v>
      </c>
      <c r="O99" s="35"/>
      <c r="P99" s="174">
        <f>O99*H99</f>
        <v>0</v>
      </c>
      <c r="Q99" s="174">
        <v>0.0046</v>
      </c>
      <c r="R99" s="174">
        <f>Q99*H99</f>
        <v>0.1426</v>
      </c>
      <c r="S99" s="174">
        <v>0</v>
      </c>
      <c r="T99" s="175">
        <f>S99*H99</f>
        <v>0</v>
      </c>
      <c r="AR99" s="17" t="s">
        <v>97</v>
      </c>
      <c r="AT99" s="17" t="s">
        <v>379</v>
      </c>
      <c r="AU99" s="17" t="s">
        <v>79</v>
      </c>
      <c r="AY99" s="17" t="s">
        <v>291</v>
      </c>
      <c r="BE99" s="176">
        <f>IF(N99="základní",J99,0)</f>
        <v>0</v>
      </c>
      <c r="BF99" s="176">
        <f>IF(N99="snížená",J99,0)</f>
        <v>0</v>
      </c>
      <c r="BG99" s="176">
        <f>IF(N99="zákl. přenesená",J99,0)</f>
        <v>0</v>
      </c>
      <c r="BH99" s="176">
        <f>IF(N99="sníž. přenesená",J99,0)</f>
        <v>0</v>
      </c>
      <c r="BI99" s="176">
        <f>IF(N99="nulová",J99,0)</f>
        <v>0</v>
      </c>
      <c r="BJ99" s="17" t="s">
        <v>9</v>
      </c>
      <c r="BK99" s="176">
        <f>ROUND(I99*H99,0)</f>
        <v>0</v>
      </c>
      <c r="BL99" s="17" t="s">
        <v>85</v>
      </c>
      <c r="BM99" s="17" t="s">
        <v>2426</v>
      </c>
    </row>
    <row r="100" spans="2:65" s="1" customFormat="1" ht="22.5" customHeight="1">
      <c r="B100" s="164"/>
      <c r="C100" s="165" t="s">
        <v>91</v>
      </c>
      <c r="D100" s="165" t="s">
        <v>293</v>
      </c>
      <c r="E100" s="166" t="s">
        <v>2427</v>
      </c>
      <c r="F100" s="167" t="s">
        <v>2428</v>
      </c>
      <c r="G100" s="168" t="s">
        <v>367</v>
      </c>
      <c r="H100" s="169">
        <v>13</v>
      </c>
      <c r="I100" s="170"/>
      <c r="J100" s="171">
        <f>ROUND(I100*H100,0)</f>
        <v>0</v>
      </c>
      <c r="K100" s="167" t="s">
        <v>297</v>
      </c>
      <c r="L100" s="34"/>
      <c r="M100" s="172" t="s">
        <v>3</v>
      </c>
      <c r="N100" s="173" t="s">
        <v>43</v>
      </c>
      <c r="O100" s="35"/>
      <c r="P100" s="174">
        <f>O100*H100</f>
        <v>0</v>
      </c>
      <c r="Q100" s="174">
        <v>0.174888</v>
      </c>
      <c r="R100" s="174">
        <f>Q100*H100</f>
        <v>2.273544</v>
      </c>
      <c r="S100" s="174">
        <v>0</v>
      </c>
      <c r="T100" s="175">
        <f>S100*H100</f>
        <v>0</v>
      </c>
      <c r="AR100" s="17" t="s">
        <v>85</v>
      </c>
      <c r="AT100" s="17" t="s">
        <v>293</v>
      </c>
      <c r="AU100" s="17" t="s">
        <v>79</v>
      </c>
      <c r="AY100" s="17" t="s">
        <v>291</v>
      </c>
      <c r="BE100" s="176">
        <f>IF(N100="základní",J100,0)</f>
        <v>0</v>
      </c>
      <c r="BF100" s="176">
        <f>IF(N100="snížená",J100,0)</f>
        <v>0</v>
      </c>
      <c r="BG100" s="176">
        <f>IF(N100="zákl. přenesená",J100,0)</f>
        <v>0</v>
      </c>
      <c r="BH100" s="176">
        <f>IF(N100="sníž. přenesená",J100,0)</f>
        <v>0</v>
      </c>
      <c r="BI100" s="176">
        <f>IF(N100="nulová",J100,0)</f>
        <v>0</v>
      </c>
      <c r="BJ100" s="17" t="s">
        <v>9</v>
      </c>
      <c r="BK100" s="176">
        <f>ROUND(I100*H100,0)</f>
        <v>0</v>
      </c>
      <c r="BL100" s="17" t="s">
        <v>85</v>
      </c>
      <c r="BM100" s="17" t="s">
        <v>2429</v>
      </c>
    </row>
    <row r="101" spans="2:51" s="11" customFormat="1" ht="13.5">
      <c r="B101" s="177"/>
      <c r="D101" s="187" t="s">
        <v>299</v>
      </c>
      <c r="E101" s="196" t="s">
        <v>3</v>
      </c>
      <c r="F101" s="197" t="s">
        <v>354</v>
      </c>
      <c r="H101" s="198">
        <v>13</v>
      </c>
      <c r="I101" s="182"/>
      <c r="L101" s="177"/>
      <c r="M101" s="183"/>
      <c r="N101" s="184"/>
      <c r="O101" s="184"/>
      <c r="P101" s="184"/>
      <c r="Q101" s="184"/>
      <c r="R101" s="184"/>
      <c r="S101" s="184"/>
      <c r="T101" s="185"/>
      <c r="AT101" s="179" t="s">
        <v>299</v>
      </c>
      <c r="AU101" s="179" t="s">
        <v>79</v>
      </c>
      <c r="AV101" s="11" t="s">
        <v>79</v>
      </c>
      <c r="AW101" s="11" t="s">
        <v>36</v>
      </c>
      <c r="AX101" s="11" t="s">
        <v>9</v>
      </c>
      <c r="AY101" s="179" t="s">
        <v>291</v>
      </c>
    </row>
    <row r="102" spans="2:65" s="1" customFormat="1" ht="22.5" customHeight="1">
      <c r="B102" s="164"/>
      <c r="C102" s="210" t="s">
        <v>94</v>
      </c>
      <c r="D102" s="210" t="s">
        <v>379</v>
      </c>
      <c r="E102" s="211" t="s">
        <v>2430</v>
      </c>
      <c r="F102" s="212" t="s">
        <v>2431</v>
      </c>
      <c r="G102" s="213" t="s">
        <v>367</v>
      </c>
      <c r="H102" s="214">
        <v>13</v>
      </c>
      <c r="I102" s="215"/>
      <c r="J102" s="216">
        <f>ROUND(I102*H102,0)</f>
        <v>0</v>
      </c>
      <c r="K102" s="212" t="s">
        <v>297</v>
      </c>
      <c r="L102" s="217"/>
      <c r="M102" s="218" t="s">
        <v>3</v>
      </c>
      <c r="N102" s="219" t="s">
        <v>43</v>
      </c>
      <c r="O102" s="35"/>
      <c r="P102" s="174">
        <f>O102*H102</f>
        <v>0</v>
      </c>
      <c r="Q102" s="174">
        <v>0.0059</v>
      </c>
      <c r="R102" s="174">
        <f>Q102*H102</f>
        <v>0.0767</v>
      </c>
      <c r="S102" s="174">
        <v>0</v>
      </c>
      <c r="T102" s="175">
        <f>S102*H102</f>
        <v>0</v>
      </c>
      <c r="AR102" s="17" t="s">
        <v>97</v>
      </c>
      <c r="AT102" s="17" t="s">
        <v>379</v>
      </c>
      <c r="AU102" s="17" t="s">
        <v>79</v>
      </c>
      <c r="AY102" s="17" t="s">
        <v>291</v>
      </c>
      <c r="BE102" s="176">
        <f>IF(N102="základní",J102,0)</f>
        <v>0</v>
      </c>
      <c r="BF102" s="176">
        <f>IF(N102="snížená",J102,0)</f>
        <v>0</v>
      </c>
      <c r="BG102" s="176">
        <f>IF(N102="zákl. přenesená",J102,0)</f>
        <v>0</v>
      </c>
      <c r="BH102" s="176">
        <f>IF(N102="sníž. přenesená",J102,0)</f>
        <v>0</v>
      </c>
      <c r="BI102" s="176">
        <f>IF(N102="nulová",J102,0)</f>
        <v>0</v>
      </c>
      <c r="BJ102" s="17" t="s">
        <v>9</v>
      </c>
      <c r="BK102" s="176">
        <f>ROUND(I102*H102,0)</f>
        <v>0</v>
      </c>
      <c r="BL102" s="17" t="s">
        <v>85</v>
      </c>
      <c r="BM102" s="17" t="s">
        <v>2432</v>
      </c>
    </row>
    <row r="103" spans="2:65" s="1" customFormat="1" ht="22.5" customHeight="1">
      <c r="B103" s="164"/>
      <c r="C103" s="165" t="s">
        <v>97</v>
      </c>
      <c r="D103" s="165" t="s">
        <v>293</v>
      </c>
      <c r="E103" s="166" t="s">
        <v>2433</v>
      </c>
      <c r="F103" s="167" t="s">
        <v>2434</v>
      </c>
      <c r="G103" s="168" t="s">
        <v>367</v>
      </c>
      <c r="H103" s="169">
        <v>1</v>
      </c>
      <c r="I103" s="170"/>
      <c r="J103" s="171">
        <f>ROUND(I103*H103,0)</f>
        <v>0</v>
      </c>
      <c r="K103" s="167" t="s">
        <v>297</v>
      </c>
      <c r="L103" s="34"/>
      <c r="M103" s="172" t="s">
        <v>3</v>
      </c>
      <c r="N103" s="173" t="s">
        <v>43</v>
      </c>
      <c r="O103" s="35"/>
      <c r="P103" s="174">
        <f>O103*H103</f>
        <v>0</v>
      </c>
      <c r="Q103" s="174">
        <v>0</v>
      </c>
      <c r="R103" s="174">
        <f>Q103*H103</f>
        <v>0</v>
      </c>
      <c r="S103" s="174">
        <v>0</v>
      </c>
      <c r="T103" s="175">
        <f>S103*H103</f>
        <v>0</v>
      </c>
      <c r="AR103" s="17" t="s">
        <v>85</v>
      </c>
      <c r="AT103" s="17" t="s">
        <v>293</v>
      </c>
      <c r="AU103" s="17" t="s">
        <v>79</v>
      </c>
      <c r="AY103" s="17" t="s">
        <v>291</v>
      </c>
      <c r="BE103" s="176">
        <f>IF(N103="základní",J103,0)</f>
        <v>0</v>
      </c>
      <c r="BF103" s="176">
        <f>IF(N103="snížená",J103,0)</f>
        <v>0</v>
      </c>
      <c r="BG103" s="176">
        <f>IF(N103="zákl. přenesená",J103,0)</f>
        <v>0</v>
      </c>
      <c r="BH103" s="176">
        <f>IF(N103="sníž. přenesená",J103,0)</f>
        <v>0</v>
      </c>
      <c r="BI103" s="176">
        <f>IF(N103="nulová",J103,0)</f>
        <v>0</v>
      </c>
      <c r="BJ103" s="17" t="s">
        <v>9</v>
      </c>
      <c r="BK103" s="176">
        <f>ROUND(I103*H103,0)</f>
        <v>0</v>
      </c>
      <c r="BL103" s="17" t="s">
        <v>85</v>
      </c>
      <c r="BM103" s="17" t="s">
        <v>2435</v>
      </c>
    </row>
    <row r="104" spans="2:65" s="1" customFormat="1" ht="22.5" customHeight="1">
      <c r="B104" s="164"/>
      <c r="C104" s="165" t="s">
        <v>325</v>
      </c>
      <c r="D104" s="165" t="s">
        <v>293</v>
      </c>
      <c r="E104" s="166" t="s">
        <v>2436</v>
      </c>
      <c r="F104" s="167" t="s">
        <v>2437</v>
      </c>
      <c r="G104" s="168" t="s">
        <v>367</v>
      </c>
      <c r="H104" s="169">
        <v>1</v>
      </c>
      <c r="I104" s="170"/>
      <c r="J104" s="171">
        <f>ROUND(I104*H104,0)</f>
        <v>0</v>
      </c>
      <c r="K104" s="167" t="s">
        <v>297</v>
      </c>
      <c r="L104" s="34"/>
      <c r="M104" s="172" t="s">
        <v>3</v>
      </c>
      <c r="N104" s="173" t="s">
        <v>43</v>
      </c>
      <c r="O104" s="35"/>
      <c r="P104" s="174">
        <f>O104*H104</f>
        <v>0</v>
      </c>
      <c r="Q104" s="174">
        <v>0</v>
      </c>
      <c r="R104" s="174">
        <f>Q104*H104</f>
        <v>0</v>
      </c>
      <c r="S104" s="174">
        <v>0</v>
      </c>
      <c r="T104" s="175">
        <f>S104*H104</f>
        <v>0</v>
      </c>
      <c r="AR104" s="17" t="s">
        <v>85</v>
      </c>
      <c r="AT104" s="17" t="s">
        <v>293</v>
      </c>
      <c r="AU104" s="17" t="s">
        <v>79</v>
      </c>
      <c r="AY104" s="17" t="s">
        <v>291</v>
      </c>
      <c r="BE104" s="176">
        <f>IF(N104="základní",J104,0)</f>
        <v>0</v>
      </c>
      <c r="BF104" s="176">
        <f>IF(N104="snížená",J104,0)</f>
        <v>0</v>
      </c>
      <c r="BG104" s="176">
        <f>IF(N104="zákl. přenesená",J104,0)</f>
        <v>0</v>
      </c>
      <c r="BH104" s="176">
        <f>IF(N104="sníž. přenesená",J104,0)</f>
        <v>0</v>
      </c>
      <c r="BI104" s="176">
        <f>IF(N104="nulová",J104,0)</f>
        <v>0</v>
      </c>
      <c r="BJ104" s="17" t="s">
        <v>9</v>
      </c>
      <c r="BK104" s="176">
        <f>ROUND(I104*H104,0)</f>
        <v>0</v>
      </c>
      <c r="BL104" s="17" t="s">
        <v>85</v>
      </c>
      <c r="BM104" s="17" t="s">
        <v>2438</v>
      </c>
    </row>
    <row r="105" spans="2:65" s="1" customFormat="1" ht="22.5" customHeight="1">
      <c r="B105" s="164"/>
      <c r="C105" s="165" t="s">
        <v>26</v>
      </c>
      <c r="D105" s="165" t="s">
        <v>293</v>
      </c>
      <c r="E105" s="166" t="s">
        <v>2439</v>
      </c>
      <c r="F105" s="167" t="s">
        <v>2440</v>
      </c>
      <c r="G105" s="168" t="s">
        <v>338</v>
      </c>
      <c r="H105" s="169">
        <v>58</v>
      </c>
      <c r="I105" s="170"/>
      <c r="J105" s="171">
        <f>ROUND(I105*H105,0)</f>
        <v>0</v>
      </c>
      <c r="K105" s="167" t="s">
        <v>297</v>
      </c>
      <c r="L105" s="34"/>
      <c r="M105" s="172" t="s">
        <v>3</v>
      </c>
      <c r="N105" s="173" t="s">
        <v>43</v>
      </c>
      <c r="O105" s="35"/>
      <c r="P105" s="174">
        <f>O105*H105</f>
        <v>0</v>
      </c>
      <c r="Q105" s="174">
        <v>0</v>
      </c>
      <c r="R105" s="174">
        <f>Q105*H105</f>
        <v>0</v>
      </c>
      <c r="S105" s="174">
        <v>0</v>
      </c>
      <c r="T105" s="175">
        <f>S105*H105</f>
        <v>0</v>
      </c>
      <c r="AR105" s="17" t="s">
        <v>85</v>
      </c>
      <c r="AT105" s="17" t="s">
        <v>293</v>
      </c>
      <c r="AU105" s="17" t="s">
        <v>79</v>
      </c>
      <c r="AY105" s="17" t="s">
        <v>291</v>
      </c>
      <c r="BE105" s="176">
        <f>IF(N105="základní",J105,0)</f>
        <v>0</v>
      </c>
      <c r="BF105" s="176">
        <f>IF(N105="snížená",J105,0)</f>
        <v>0</v>
      </c>
      <c r="BG105" s="176">
        <f>IF(N105="zákl. přenesená",J105,0)</f>
        <v>0</v>
      </c>
      <c r="BH105" s="176">
        <f>IF(N105="sníž. přenesená",J105,0)</f>
        <v>0</v>
      </c>
      <c r="BI105" s="176">
        <f>IF(N105="nulová",J105,0)</f>
        <v>0</v>
      </c>
      <c r="BJ105" s="17" t="s">
        <v>9</v>
      </c>
      <c r="BK105" s="176">
        <f>ROUND(I105*H105,0)</f>
        <v>0</v>
      </c>
      <c r="BL105" s="17" t="s">
        <v>85</v>
      </c>
      <c r="BM105" s="17" t="s">
        <v>2441</v>
      </c>
    </row>
    <row r="106" spans="2:51" s="11" customFormat="1" ht="13.5">
      <c r="B106" s="177"/>
      <c r="D106" s="178" t="s">
        <v>299</v>
      </c>
      <c r="E106" s="179" t="s">
        <v>3</v>
      </c>
      <c r="F106" s="180" t="s">
        <v>2442</v>
      </c>
      <c r="H106" s="181">
        <v>58</v>
      </c>
      <c r="I106" s="182"/>
      <c r="L106" s="177"/>
      <c r="M106" s="183"/>
      <c r="N106" s="184"/>
      <c r="O106" s="184"/>
      <c r="P106" s="184"/>
      <c r="Q106" s="184"/>
      <c r="R106" s="184"/>
      <c r="S106" s="184"/>
      <c r="T106" s="185"/>
      <c r="AT106" s="179" t="s">
        <v>299</v>
      </c>
      <c r="AU106" s="179" t="s">
        <v>79</v>
      </c>
      <c r="AV106" s="11" t="s">
        <v>79</v>
      </c>
      <c r="AW106" s="11" t="s">
        <v>36</v>
      </c>
      <c r="AX106" s="11" t="s">
        <v>72</v>
      </c>
      <c r="AY106" s="179" t="s">
        <v>291</v>
      </c>
    </row>
    <row r="107" spans="2:51" s="12" customFormat="1" ht="13.5">
      <c r="B107" s="186"/>
      <c r="D107" s="187" t="s">
        <v>299</v>
      </c>
      <c r="E107" s="188" t="s">
        <v>3</v>
      </c>
      <c r="F107" s="189" t="s">
        <v>301</v>
      </c>
      <c r="H107" s="190">
        <v>58</v>
      </c>
      <c r="I107" s="191"/>
      <c r="L107" s="186"/>
      <c r="M107" s="192"/>
      <c r="N107" s="193"/>
      <c r="O107" s="193"/>
      <c r="P107" s="193"/>
      <c r="Q107" s="193"/>
      <c r="R107" s="193"/>
      <c r="S107" s="193"/>
      <c r="T107" s="194"/>
      <c r="AT107" s="195" t="s">
        <v>299</v>
      </c>
      <c r="AU107" s="195" t="s">
        <v>79</v>
      </c>
      <c r="AV107" s="12" t="s">
        <v>82</v>
      </c>
      <c r="AW107" s="12" t="s">
        <v>36</v>
      </c>
      <c r="AX107" s="12" t="s">
        <v>9</v>
      </c>
      <c r="AY107" s="195" t="s">
        <v>291</v>
      </c>
    </row>
    <row r="108" spans="2:65" s="1" customFormat="1" ht="22.5" customHeight="1">
      <c r="B108" s="164"/>
      <c r="C108" s="210" t="s">
        <v>335</v>
      </c>
      <c r="D108" s="210" t="s">
        <v>379</v>
      </c>
      <c r="E108" s="211" t="s">
        <v>2443</v>
      </c>
      <c r="F108" s="212" t="s">
        <v>2444</v>
      </c>
      <c r="G108" s="213" t="s">
        <v>367</v>
      </c>
      <c r="H108" s="214">
        <v>29</v>
      </c>
      <c r="I108" s="215"/>
      <c r="J108" s="216">
        <f>ROUND(I108*H108,0)</f>
        <v>0</v>
      </c>
      <c r="K108" s="212" t="s">
        <v>3</v>
      </c>
      <c r="L108" s="217"/>
      <c r="M108" s="218" t="s">
        <v>3</v>
      </c>
      <c r="N108" s="219" t="s">
        <v>43</v>
      </c>
      <c r="O108" s="35"/>
      <c r="P108" s="174">
        <f>O108*H108</f>
        <v>0</v>
      </c>
      <c r="Q108" s="174">
        <v>0.063</v>
      </c>
      <c r="R108" s="174">
        <f>Q108*H108</f>
        <v>1.827</v>
      </c>
      <c r="S108" s="174">
        <v>0</v>
      </c>
      <c r="T108" s="175">
        <f>S108*H108</f>
        <v>0</v>
      </c>
      <c r="AR108" s="17" t="s">
        <v>97</v>
      </c>
      <c r="AT108" s="17" t="s">
        <v>379</v>
      </c>
      <c r="AU108" s="17" t="s">
        <v>79</v>
      </c>
      <c r="AY108" s="17" t="s">
        <v>291</v>
      </c>
      <c r="BE108" s="176">
        <f>IF(N108="základní",J108,0)</f>
        <v>0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7" t="s">
        <v>9</v>
      </c>
      <c r="BK108" s="176">
        <f>ROUND(I108*H108,0)</f>
        <v>0</v>
      </c>
      <c r="BL108" s="17" t="s">
        <v>85</v>
      </c>
      <c r="BM108" s="17" t="s">
        <v>2445</v>
      </c>
    </row>
    <row r="109" spans="2:51" s="11" customFormat="1" ht="13.5">
      <c r="B109" s="177"/>
      <c r="D109" s="178" t="s">
        <v>299</v>
      </c>
      <c r="E109" s="179" t="s">
        <v>3</v>
      </c>
      <c r="F109" s="180" t="s">
        <v>2446</v>
      </c>
      <c r="H109" s="181">
        <v>29</v>
      </c>
      <c r="I109" s="182"/>
      <c r="L109" s="177"/>
      <c r="M109" s="183"/>
      <c r="N109" s="184"/>
      <c r="O109" s="184"/>
      <c r="P109" s="184"/>
      <c r="Q109" s="184"/>
      <c r="R109" s="184"/>
      <c r="S109" s="184"/>
      <c r="T109" s="185"/>
      <c r="AT109" s="179" t="s">
        <v>299</v>
      </c>
      <c r="AU109" s="179" t="s">
        <v>79</v>
      </c>
      <c r="AV109" s="11" t="s">
        <v>79</v>
      </c>
      <c r="AW109" s="11" t="s">
        <v>36</v>
      </c>
      <c r="AX109" s="11" t="s">
        <v>72</v>
      </c>
      <c r="AY109" s="179" t="s">
        <v>291</v>
      </c>
    </row>
    <row r="110" spans="2:51" s="12" customFormat="1" ht="13.5">
      <c r="B110" s="186"/>
      <c r="D110" s="187" t="s">
        <v>299</v>
      </c>
      <c r="E110" s="188" t="s">
        <v>3</v>
      </c>
      <c r="F110" s="189" t="s">
        <v>301</v>
      </c>
      <c r="H110" s="190">
        <v>29</v>
      </c>
      <c r="I110" s="191"/>
      <c r="L110" s="186"/>
      <c r="M110" s="192"/>
      <c r="N110" s="193"/>
      <c r="O110" s="193"/>
      <c r="P110" s="193"/>
      <c r="Q110" s="193"/>
      <c r="R110" s="193"/>
      <c r="S110" s="193"/>
      <c r="T110" s="194"/>
      <c r="AT110" s="195" t="s">
        <v>299</v>
      </c>
      <c r="AU110" s="195" t="s">
        <v>79</v>
      </c>
      <c r="AV110" s="12" t="s">
        <v>82</v>
      </c>
      <c r="AW110" s="12" t="s">
        <v>36</v>
      </c>
      <c r="AX110" s="12" t="s">
        <v>9</v>
      </c>
      <c r="AY110" s="195" t="s">
        <v>291</v>
      </c>
    </row>
    <row r="111" spans="2:65" s="1" customFormat="1" ht="31.5" customHeight="1">
      <c r="B111" s="164"/>
      <c r="C111" s="165" t="s">
        <v>342</v>
      </c>
      <c r="D111" s="165" t="s">
        <v>293</v>
      </c>
      <c r="E111" s="166" t="s">
        <v>2232</v>
      </c>
      <c r="F111" s="167" t="s">
        <v>2233</v>
      </c>
      <c r="G111" s="168" t="s">
        <v>412</v>
      </c>
      <c r="H111" s="169">
        <v>14.67</v>
      </c>
      <c r="I111" s="170"/>
      <c r="J111" s="171">
        <f>ROUND(I111*H111,0)</f>
        <v>0</v>
      </c>
      <c r="K111" s="167" t="s">
        <v>297</v>
      </c>
      <c r="L111" s="34"/>
      <c r="M111" s="172" t="s">
        <v>3</v>
      </c>
      <c r="N111" s="173" t="s">
        <v>43</v>
      </c>
      <c r="O111" s="35"/>
      <c r="P111" s="174">
        <f>O111*H111</f>
        <v>0</v>
      </c>
      <c r="Q111" s="174">
        <v>0.22241375</v>
      </c>
      <c r="R111" s="174">
        <f>Q111*H111</f>
        <v>3.2628097124999997</v>
      </c>
      <c r="S111" s="174">
        <v>0</v>
      </c>
      <c r="T111" s="175">
        <f>S111*H111</f>
        <v>0</v>
      </c>
      <c r="AR111" s="17" t="s">
        <v>85</v>
      </c>
      <c r="AT111" s="17" t="s">
        <v>293</v>
      </c>
      <c r="AU111" s="17" t="s">
        <v>79</v>
      </c>
      <c r="AY111" s="17" t="s">
        <v>291</v>
      </c>
      <c r="BE111" s="176">
        <f>IF(N111="základní",J111,0)</f>
        <v>0</v>
      </c>
      <c r="BF111" s="176">
        <f>IF(N111="snížená",J111,0)</f>
        <v>0</v>
      </c>
      <c r="BG111" s="176">
        <f>IF(N111="zákl. přenesená",J111,0)</f>
        <v>0</v>
      </c>
      <c r="BH111" s="176">
        <f>IF(N111="sníž. přenesená",J111,0)</f>
        <v>0</v>
      </c>
      <c r="BI111" s="176">
        <f>IF(N111="nulová",J111,0)</f>
        <v>0</v>
      </c>
      <c r="BJ111" s="17" t="s">
        <v>9</v>
      </c>
      <c r="BK111" s="176">
        <f>ROUND(I111*H111,0)</f>
        <v>0</v>
      </c>
      <c r="BL111" s="17" t="s">
        <v>85</v>
      </c>
      <c r="BM111" s="17" t="s">
        <v>2447</v>
      </c>
    </row>
    <row r="112" spans="2:51" s="11" customFormat="1" ht="13.5">
      <c r="B112" s="177"/>
      <c r="D112" s="187" t="s">
        <v>299</v>
      </c>
      <c r="E112" s="196" t="s">
        <v>3</v>
      </c>
      <c r="F112" s="197" t="s">
        <v>2448</v>
      </c>
      <c r="H112" s="198">
        <v>14.67</v>
      </c>
      <c r="I112" s="182"/>
      <c r="L112" s="177"/>
      <c r="M112" s="183"/>
      <c r="N112" s="184"/>
      <c r="O112" s="184"/>
      <c r="P112" s="184"/>
      <c r="Q112" s="184"/>
      <c r="R112" s="184"/>
      <c r="S112" s="184"/>
      <c r="T112" s="185"/>
      <c r="AT112" s="179" t="s">
        <v>299</v>
      </c>
      <c r="AU112" s="179" t="s">
        <v>79</v>
      </c>
      <c r="AV112" s="11" t="s">
        <v>79</v>
      </c>
      <c r="AW112" s="11" t="s">
        <v>36</v>
      </c>
      <c r="AX112" s="11" t="s">
        <v>9</v>
      </c>
      <c r="AY112" s="179" t="s">
        <v>291</v>
      </c>
    </row>
    <row r="113" spans="2:65" s="1" customFormat="1" ht="22.5" customHeight="1">
      <c r="B113" s="164"/>
      <c r="C113" s="165" t="s">
        <v>354</v>
      </c>
      <c r="D113" s="165" t="s">
        <v>293</v>
      </c>
      <c r="E113" s="166" t="s">
        <v>2240</v>
      </c>
      <c r="F113" s="167" t="s">
        <v>2241</v>
      </c>
      <c r="G113" s="168" t="s">
        <v>338</v>
      </c>
      <c r="H113" s="169">
        <v>58</v>
      </c>
      <c r="I113" s="170"/>
      <c r="J113" s="171">
        <f>ROUND(I113*H113,0)</f>
        <v>0</v>
      </c>
      <c r="K113" s="167" t="s">
        <v>297</v>
      </c>
      <c r="L113" s="34"/>
      <c r="M113" s="172" t="s">
        <v>3</v>
      </c>
      <c r="N113" s="173" t="s">
        <v>43</v>
      </c>
      <c r="O113" s="35"/>
      <c r="P113" s="174">
        <f>O113*H113</f>
        <v>0</v>
      </c>
      <c r="Q113" s="174">
        <v>0.036404</v>
      </c>
      <c r="R113" s="174">
        <f>Q113*H113</f>
        <v>2.1114319999999998</v>
      </c>
      <c r="S113" s="174">
        <v>0</v>
      </c>
      <c r="T113" s="175">
        <f>S113*H113</f>
        <v>0</v>
      </c>
      <c r="AR113" s="17" t="s">
        <v>85</v>
      </c>
      <c r="AT113" s="17" t="s">
        <v>293</v>
      </c>
      <c r="AU113" s="17" t="s">
        <v>79</v>
      </c>
      <c r="AY113" s="17" t="s">
        <v>291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7" t="s">
        <v>9</v>
      </c>
      <c r="BK113" s="176">
        <f>ROUND(I113*H113,0)</f>
        <v>0</v>
      </c>
      <c r="BL113" s="17" t="s">
        <v>85</v>
      </c>
      <c r="BM113" s="17" t="s">
        <v>2449</v>
      </c>
    </row>
    <row r="114" spans="2:51" s="11" customFormat="1" ht="13.5">
      <c r="B114" s="177"/>
      <c r="D114" s="178" t="s">
        <v>299</v>
      </c>
      <c r="E114" s="179" t="s">
        <v>3</v>
      </c>
      <c r="F114" s="180" t="s">
        <v>2450</v>
      </c>
      <c r="H114" s="181">
        <v>57.9</v>
      </c>
      <c r="I114" s="182"/>
      <c r="L114" s="177"/>
      <c r="M114" s="183"/>
      <c r="N114" s="184"/>
      <c r="O114" s="184"/>
      <c r="P114" s="184"/>
      <c r="Q114" s="184"/>
      <c r="R114" s="184"/>
      <c r="S114" s="184"/>
      <c r="T114" s="185"/>
      <c r="AT114" s="179" t="s">
        <v>299</v>
      </c>
      <c r="AU114" s="179" t="s">
        <v>79</v>
      </c>
      <c r="AV114" s="11" t="s">
        <v>79</v>
      </c>
      <c r="AW114" s="11" t="s">
        <v>36</v>
      </c>
      <c r="AX114" s="11" t="s">
        <v>72</v>
      </c>
      <c r="AY114" s="179" t="s">
        <v>291</v>
      </c>
    </row>
    <row r="115" spans="2:51" s="11" customFormat="1" ht="13.5">
      <c r="B115" s="177"/>
      <c r="D115" s="178" t="s">
        <v>299</v>
      </c>
      <c r="E115" s="179" t="s">
        <v>3</v>
      </c>
      <c r="F115" s="180" t="s">
        <v>7</v>
      </c>
      <c r="H115" s="181">
        <v>0.1</v>
      </c>
      <c r="I115" s="182"/>
      <c r="L115" s="177"/>
      <c r="M115" s="183"/>
      <c r="N115" s="184"/>
      <c r="O115" s="184"/>
      <c r="P115" s="184"/>
      <c r="Q115" s="184"/>
      <c r="R115" s="184"/>
      <c r="S115" s="184"/>
      <c r="T115" s="185"/>
      <c r="AT115" s="179" t="s">
        <v>299</v>
      </c>
      <c r="AU115" s="179" t="s">
        <v>79</v>
      </c>
      <c r="AV115" s="11" t="s">
        <v>79</v>
      </c>
      <c r="AW115" s="11" t="s">
        <v>36</v>
      </c>
      <c r="AX115" s="11" t="s">
        <v>72</v>
      </c>
      <c r="AY115" s="179" t="s">
        <v>291</v>
      </c>
    </row>
    <row r="116" spans="2:51" s="12" customFormat="1" ht="13.5">
      <c r="B116" s="186"/>
      <c r="D116" s="187" t="s">
        <v>299</v>
      </c>
      <c r="E116" s="188" t="s">
        <v>3</v>
      </c>
      <c r="F116" s="189" t="s">
        <v>301</v>
      </c>
      <c r="H116" s="190">
        <v>58</v>
      </c>
      <c r="I116" s="191"/>
      <c r="L116" s="186"/>
      <c r="M116" s="192"/>
      <c r="N116" s="193"/>
      <c r="O116" s="193"/>
      <c r="P116" s="193"/>
      <c r="Q116" s="193"/>
      <c r="R116" s="193"/>
      <c r="S116" s="193"/>
      <c r="T116" s="194"/>
      <c r="AT116" s="195" t="s">
        <v>299</v>
      </c>
      <c r="AU116" s="195" t="s">
        <v>79</v>
      </c>
      <c r="AV116" s="12" t="s">
        <v>82</v>
      </c>
      <c r="AW116" s="12" t="s">
        <v>36</v>
      </c>
      <c r="AX116" s="12" t="s">
        <v>9</v>
      </c>
      <c r="AY116" s="195" t="s">
        <v>291</v>
      </c>
    </row>
    <row r="117" spans="2:65" s="1" customFormat="1" ht="31.5" customHeight="1">
      <c r="B117" s="164"/>
      <c r="C117" s="165" t="s">
        <v>359</v>
      </c>
      <c r="D117" s="165" t="s">
        <v>293</v>
      </c>
      <c r="E117" s="166" t="s">
        <v>2451</v>
      </c>
      <c r="F117" s="167" t="s">
        <v>2452</v>
      </c>
      <c r="G117" s="168" t="s">
        <v>338</v>
      </c>
      <c r="H117" s="169">
        <v>23.04</v>
      </c>
      <c r="I117" s="170"/>
      <c r="J117" s="171">
        <f>ROUND(I117*H117,0)</f>
        <v>0</v>
      </c>
      <c r="K117" s="167" t="s">
        <v>297</v>
      </c>
      <c r="L117" s="34"/>
      <c r="M117" s="172" t="s">
        <v>3</v>
      </c>
      <c r="N117" s="173" t="s">
        <v>43</v>
      </c>
      <c r="O117" s="35"/>
      <c r="P117" s="174">
        <f>O117*H117</f>
        <v>0</v>
      </c>
      <c r="Q117" s="174">
        <v>0</v>
      </c>
      <c r="R117" s="174">
        <f>Q117*H117</f>
        <v>0</v>
      </c>
      <c r="S117" s="174">
        <v>0</v>
      </c>
      <c r="T117" s="175">
        <f>S117*H117</f>
        <v>0</v>
      </c>
      <c r="AR117" s="17" t="s">
        <v>85</v>
      </c>
      <c r="AT117" s="17" t="s">
        <v>293</v>
      </c>
      <c r="AU117" s="17" t="s">
        <v>79</v>
      </c>
      <c r="AY117" s="17" t="s">
        <v>291</v>
      </c>
      <c r="BE117" s="176">
        <f>IF(N117="základní",J117,0)</f>
        <v>0</v>
      </c>
      <c r="BF117" s="176">
        <f>IF(N117="snížená",J117,0)</f>
        <v>0</v>
      </c>
      <c r="BG117" s="176">
        <f>IF(N117="zákl. přenesená",J117,0)</f>
        <v>0</v>
      </c>
      <c r="BH117" s="176">
        <f>IF(N117="sníž. přenesená",J117,0)</f>
        <v>0</v>
      </c>
      <c r="BI117" s="176">
        <f>IF(N117="nulová",J117,0)</f>
        <v>0</v>
      </c>
      <c r="BJ117" s="17" t="s">
        <v>9</v>
      </c>
      <c r="BK117" s="176">
        <f>ROUND(I117*H117,0)</f>
        <v>0</v>
      </c>
      <c r="BL117" s="17" t="s">
        <v>85</v>
      </c>
      <c r="BM117" s="17" t="s">
        <v>2453</v>
      </c>
    </row>
    <row r="118" spans="2:51" s="11" customFormat="1" ht="13.5">
      <c r="B118" s="177"/>
      <c r="D118" s="187" t="s">
        <v>299</v>
      </c>
      <c r="E118" s="196" t="s">
        <v>3</v>
      </c>
      <c r="F118" s="197" t="s">
        <v>2454</v>
      </c>
      <c r="H118" s="198">
        <v>23.04</v>
      </c>
      <c r="I118" s="182"/>
      <c r="L118" s="177"/>
      <c r="M118" s="183"/>
      <c r="N118" s="184"/>
      <c r="O118" s="184"/>
      <c r="P118" s="184"/>
      <c r="Q118" s="184"/>
      <c r="R118" s="184"/>
      <c r="S118" s="184"/>
      <c r="T118" s="185"/>
      <c r="AT118" s="179" t="s">
        <v>299</v>
      </c>
      <c r="AU118" s="179" t="s">
        <v>79</v>
      </c>
      <c r="AV118" s="11" t="s">
        <v>79</v>
      </c>
      <c r="AW118" s="11" t="s">
        <v>36</v>
      </c>
      <c r="AX118" s="11" t="s">
        <v>9</v>
      </c>
      <c r="AY118" s="179" t="s">
        <v>291</v>
      </c>
    </row>
    <row r="119" spans="2:65" s="1" customFormat="1" ht="22.5" customHeight="1">
      <c r="B119" s="164"/>
      <c r="C119" s="210" t="s">
        <v>10</v>
      </c>
      <c r="D119" s="210" t="s">
        <v>379</v>
      </c>
      <c r="E119" s="211" t="s">
        <v>2455</v>
      </c>
      <c r="F119" s="212" t="s">
        <v>2456</v>
      </c>
      <c r="G119" s="213" t="s">
        <v>338</v>
      </c>
      <c r="H119" s="214">
        <v>23.04</v>
      </c>
      <c r="I119" s="215"/>
      <c r="J119" s="216">
        <f>ROUND(I119*H119,0)</f>
        <v>0</v>
      </c>
      <c r="K119" s="212" t="s">
        <v>297</v>
      </c>
      <c r="L119" s="217"/>
      <c r="M119" s="218" t="s">
        <v>3</v>
      </c>
      <c r="N119" s="219" t="s">
        <v>43</v>
      </c>
      <c r="O119" s="35"/>
      <c r="P119" s="174">
        <f>O119*H119</f>
        <v>0</v>
      </c>
      <c r="Q119" s="174">
        <v>0.00131</v>
      </c>
      <c r="R119" s="174">
        <f>Q119*H119</f>
        <v>0.030182399999999998</v>
      </c>
      <c r="S119" s="174">
        <v>0</v>
      </c>
      <c r="T119" s="175">
        <f>S119*H119</f>
        <v>0</v>
      </c>
      <c r="AR119" s="17" t="s">
        <v>97</v>
      </c>
      <c r="AT119" s="17" t="s">
        <v>379</v>
      </c>
      <c r="AU119" s="17" t="s">
        <v>79</v>
      </c>
      <c r="AY119" s="17" t="s">
        <v>291</v>
      </c>
      <c r="BE119" s="176">
        <f>IF(N119="základní",J119,0)</f>
        <v>0</v>
      </c>
      <c r="BF119" s="176">
        <f>IF(N119="snížená",J119,0)</f>
        <v>0</v>
      </c>
      <c r="BG119" s="176">
        <f>IF(N119="zákl. přenesená",J119,0)</f>
        <v>0</v>
      </c>
      <c r="BH119" s="176">
        <f>IF(N119="sníž. přenesená",J119,0)</f>
        <v>0</v>
      </c>
      <c r="BI119" s="176">
        <f>IF(N119="nulová",J119,0)</f>
        <v>0</v>
      </c>
      <c r="BJ119" s="17" t="s">
        <v>9</v>
      </c>
      <c r="BK119" s="176">
        <f>ROUND(I119*H119,0)</f>
        <v>0</v>
      </c>
      <c r="BL119" s="17" t="s">
        <v>85</v>
      </c>
      <c r="BM119" s="17" t="s">
        <v>2457</v>
      </c>
    </row>
    <row r="120" spans="2:51" s="11" customFormat="1" ht="13.5">
      <c r="B120" s="177"/>
      <c r="D120" s="178" t="s">
        <v>299</v>
      </c>
      <c r="E120" s="179" t="s">
        <v>3</v>
      </c>
      <c r="F120" s="180" t="s">
        <v>2454</v>
      </c>
      <c r="H120" s="181">
        <v>23.04</v>
      </c>
      <c r="I120" s="182"/>
      <c r="L120" s="177"/>
      <c r="M120" s="183"/>
      <c r="N120" s="184"/>
      <c r="O120" s="184"/>
      <c r="P120" s="184"/>
      <c r="Q120" s="184"/>
      <c r="R120" s="184"/>
      <c r="S120" s="184"/>
      <c r="T120" s="185"/>
      <c r="AT120" s="179" t="s">
        <v>299</v>
      </c>
      <c r="AU120" s="179" t="s">
        <v>79</v>
      </c>
      <c r="AV120" s="11" t="s">
        <v>79</v>
      </c>
      <c r="AW120" s="11" t="s">
        <v>36</v>
      </c>
      <c r="AX120" s="11" t="s">
        <v>9</v>
      </c>
      <c r="AY120" s="179" t="s">
        <v>291</v>
      </c>
    </row>
    <row r="121" spans="2:63" s="10" customFormat="1" ht="29.85" customHeight="1">
      <c r="B121" s="150"/>
      <c r="D121" s="161" t="s">
        <v>71</v>
      </c>
      <c r="E121" s="162" t="s">
        <v>325</v>
      </c>
      <c r="F121" s="162" t="s">
        <v>854</v>
      </c>
      <c r="I121" s="153"/>
      <c r="J121" s="163">
        <f>BK121</f>
        <v>0</v>
      </c>
      <c r="L121" s="150"/>
      <c r="M121" s="155"/>
      <c r="N121" s="156"/>
      <c r="O121" s="156"/>
      <c r="P121" s="157">
        <f>SUM(P122:P133)</f>
        <v>0</v>
      </c>
      <c r="Q121" s="156"/>
      <c r="R121" s="157">
        <f>SUM(R122:R133)</f>
        <v>0</v>
      </c>
      <c r="S121" s="156"/>
      <c r="T121" s="158">
        <f>SUM(T122:T133)</f>
        <v>10.760420500000002</v>
      </c>
      <c r="AR121" s="151" t="s">
        <v>9</v>
      </c>
      <c r="AT121" s="159" t="s">
        <v>71</v>
      </c>
      <c r="AU121" s="159" t="s">
        <v>9</v>
      </c>
      <c r="AY121" s="151" t="s">
        <v>291</v>
      </c>
      <c r="BK121" s="160">
        <f>SUM(BK122:BK133)</f>
        <v>0</v>
      </c>
    </row>
    <row r="122" spans="2:65" s="1" customFormat="1" ht="22.5" customHeight="1">
      <c r="B122" s="164"/>
      <c r="C122" s="165" t="s">
        <v>369</v>
      </c>
      <c r="D122" s="165" t="s">
        <v>293</v>
      </c>
      <c r="E122" s="166" t="s">
        <v>2458</v>
      </c>
      <c r="F122" s="167" t="s">
        <v>2459</v>
      </c>
      <c r="G122" s="168" t="s">
        <v>367</v>
      </c>
      <c r="H122" s="169">
        <v>15</v>
      </c>
      <c r="I122" s="170"/>
      <c r="J122" s="171">
        <f>ROUND(I122*H122,0)</f>
        <v>0</v>
      </c>
      <c r="K122" s="167" t="s">
        <v>297</v>
      </c>
      <c r="L122" s="34"/>
      <c r="M122" s="172" t="s">
        <v>3</v>
      </c>
      <c r="N122" s="173" t="s">
        <v>43</v>
      </c>
      <c r="O122" s="35"/>
      <c r="P122" s="174">
        <f>O122*H122</f>
        <v>0</v>
      </c>
      <c r="Q122" s="174">
        <v>0</v>
      </c>
      <c r="R122" s="174">
        <f>Q122*H122</f>
        <v>0</v>
      </c>
      <c r="S122" s="174">
        <v>0.657</v>
      </c>
      <c r="T122" s="175">
        <f>S122*H122</f>
        <v>9.855</v>
      </c>
      <c r="AR122" s="17" t="s">
        <v>85</v>
      </c>
      <c r="AT122" s="17" t="s">
        <v>293</v>
      </c>
      <c r="AU122" s="17" t="s">
        <v>79</v>
      </c>
      <c r="AY122" s="17" t="s">
        <v>291</v>
      </c>
      <c r="BE122" s="176">
        <f>IF(N122="základní",J122,0)</f>
        <v>0</v>
      </c>
      <c r="BF122" s="176">
        <f>IF(N122="snížená",J122,0)</f>
        <v>0</v>
      </c>
      <c r="BG122" s="176">
        <f>IF(N122="zákl. přenesená",J122,0)</f>
        <v>0</v>
      </c>
      <c r="BH122" s="176">
        <f>IF(N122="sníž. přenesená",J122,0)</f>
        <v>0</v>
      </c>
      <c r="BI122" s="176">
        <f>IF(N122="nulová",J122,0)</f>
        <v>0</v>
      </c>
      <c r="BJ122" s="17" t="s">
        <v>9</v>
      </c>
      <c r="BK122" s="176">
        <f>ROUND(I122*H122,0)</f>
        <v>0</v>
      </c>
      <c r="BL122" s="17" t="s">
        <v>85</v>
      </c>
      <c r="BM122" s="17" t="s">
        <v>2460</v>
      </c>
    </row>
    <row r="123" spans="2:51" s="11" customFormat="1" ht="13.5">
      <c r="B123" s="177"/>
      <c r="D123" s="187" t="s">
        <v>299</v>
      </c>
      <c r="E123" s="196" t="s">
        <v>3</v>
      </c>
      <c r="F123" s="197" t="s">
        <v>2461</v>
      </c>
      <c r="H123" s="198">
        <v>15</v>
      </c>
      <c r="I123" s="182"/>
      <c r="L123" s="177"/>
      <c r="M123" s="183"/>
      <c r="N123" s="184"/>
      <c r="O123" s="184"/>
      <c r="P123" s="184"/>
      <c r="Q123" s="184"/>
      <c r="R123" s="184"/>
      <c r="S123" s="184"/>
      <c r="T123" s="185"/>
      <c r="AT123" s="179" t="s">
        <v>299</v>
      </c>
      <c r="AU123" s="179" t="s">
        <v>79</v>
      </c>
      <c r="AV123" s="11" t="s">
        <v>79</v>
      </c>
      <c r="AW123" s="11" t="s">
        <v>36</v>
      </c>
      <c r="AX123" s="11" t="s">
        <v>9</v>
      </c>
      <c r="AY123" s="179" t="s">
        <v>291</v>
      </c>
    </row>
    <row r="124" spans="2:65" s="1" customFormat="1" ht="22.5" customHeight="1">
      <c r="B124" s="164"/>
      <c r="C124" s="165" t="s">
        <v>373</v>
      </c>
      <c r="D124" s="165" t="s">
        <v>293</v>
      </c>
      <c r="E124" s="166" t="s">
        <v>2462</v>
      </c>
      <c r="F124" s="167" t="s">
        <v>2463</v>
      </c>
      <c r="G124" s="168" t="s">
        <v>367</v>
      </c>
      <c r="H124" s="169">
        <v>17</v>
      </c>
      <c r="I124" s="170"/>
      <c r="J124" s="171">
        <f>ROUND(I124*H124,0)</f>
        <v>0</v>
      </c>
      <c r="K124" s="167" t="s">
        <v>297</v>
      </c>
      <c r="L124" s="34"/>
      <c r="M124" s="172" t="s">
        <v>3</v>
      </c>
      <c r="N124" s="173" t="s">
        <v>43</v>
      </c>
      <c r="O124" s="35"/>
      <c r="P124" s="174">
        <f>O124*H124</f>
        <v>0</v>
      </c>
      <c r="Q124" s="174">
        <v>0</v>
      </c>
      <c r="R124" s="174">
        <f>Q124*H124</f>
        <v>0</v>
      </c>
      <c r="S124" s="174">
        <v>0.006</v>
      </c>
      <c r="T124" s="175">
        <f>S124*H124</f>
        <v>0.10200000000000001</v>
      </c>
      <c r="AR124" s="17" t="s">
        <v>85</v>
      </c>
      <c r="AT124" s="17" t="s">
        <v>293</v>
      </c>
      <c r="AU124" s="17" t="s">
        <v>79</v>
      </c>
      <c r="AY124" s="17" t="s">
        <v>291</v>
      </c>
      <c r="BE124" s="176">
        <f>IF(N124="základní",J124,0)</f>
        <v>0</v>
      </c>
      <c r="BF124" s="176">
        <f>IF(N124="snížená",J124,0)</f>
        <v>0</v>
      </c>
      <c r="BG124" s="176">
        <f>IF(N124="zákl. přenesená",J124,0)</f>
        <v>0</v>
      </c>
      <c r="BH124" s="176">
        <f>IF(N124="sníž. přenesená",J124,0)</f>
        <v>0</v>
      </c>
      <c r="BI124" s="176">
        <f>IF(N124="nulová",J124,0)</f>
        <v>0</v>
      </c>
      <c r="BJ124" s="17" t="s">
        <v>9</v>
      </c>
      <c r="BK124" s="176">
        <f>ROUND(I124*H124,0)</f>
        <v>0</v>
      </c>
      <c r="BL124" s="17" t="s">
        <v>85</v>
      </c>
      <c r="BM124" s="17" t="s">
        <v>2464</v>
      </c>
    </row>
    <row r="125" spans="2:51" s="11" customFormat="1" ht="13.5">
      <c r="B125" s="177"/>
      <c r="D125" s="178" t="s">
        <v>299</v>
      </c>
      <c r="E125" s="179" t="s">
        <v>3</v>
      </c>
      <c r="F125" s="180" t="s">
        <v>2465</v>
      </c>
      <c r="H125" s="181">
        <v>17</v>
      </c>
      <c r="I125" s="182"/>
      <c r="L125" s="177"/>
      <c r="M125" s="183"/>
      <c r="N125" s="184"/>
      <c r="O125" s="184"/>
      <c r="P125" s="184"/>
      <c r="Q125" s="184"/>
      <c r="R125" s="184"/>
      <c r="S125" s="184"/>
      <c r="T125" s="185"/>
      <c r="AT125" s="179" t="s">
        <v>299</v>
      </c>
      <c r="AU125" s="179" t="s">
        <v>79</v>
      </c>
      <c r="AV125" s="11" t="s">
        <v>79</v>
      </c>
      <c r="AW125" s="11" t="s">
        <v>36</v>
      </c>
      <c r="AX125" s="11" t="s">
        <v>72</v>
      </c>
      <c r="AY125" s="179" t="s">
        <v>291</v>
      </c>
    </row>
    <row r="126" spans="2:51" s="12" customFormat="1" ht="13.5">
      <c r="B126" s="186"/>
      <c r="D126" s="187" t="s">
        <v>299</v>
      </c>
      <c r="E126" s="188" t="s">
        <v>3</v>
      </c>
      <c r="F126" s="189" t="s">
        <v>301</v>
      </c>
      <c r="H126" s="190">
        <v>17</v>
      </c>
      <c r="I126" s="191"/>
      <c r="L126" s="186"/>
      <c r="M126" s="192"/>
      <c r="N126" s="193"/>
      <c r="O126" s="193"/>
      <c r="P126" s="193"/>
      <c r="Q126" s="193"/>
      <c r="R126" s="193"/>
      <c r="S126" s="193"/>
      <c r="T126" s="194"/>
      <c r="AT126" s="195" t="s">
        <v>299</v>
      </c>
      <c r="AU126" s="195" t="s">
        <v>79</v>
      </c>
      <c r="AV126" s="12" t="s">
        <v>82</v>
      </c>
      <c r="AW126" s="12" t="s">
        <v>36</v>
      </c>
      <c r="AX126" s="12" t="s">
        <v>9</v>
      </c>
      <c r="AY126" s="195" t="s">
        <v>291</v>
      </c>
    </row>
    <row r="127" spans="2:65" s="1" customFormat="1" ht="22.5" customHeight="1">
      <c r="B127" s="164"/>
      <c r="C127" s="165" t="s">
        <v>378</v>
      </c>
      <c r="D127" s="165" t="s">
        <v>293</v>
      </c>
      <c r="E127" s="166" t="s">
        <v>2466</v>
      </c>
      <c r="F127" s="167" t="s">
        <v>2467</v>
      </c>
      <c r="G127" s="168" t="s">
        <v>338</v>
      </c>
      <c r="H127" s="169">
        <v>37.1</v>
      </c>
      <c r="I127" s="170"/>
      <c r="J127" s="171">
        <f>ROUND(I127*H127,0)</f>
        <v>0</v>
      </c>
      <c r="K127" s="167" t="s">
        <v>297</v>
      </c>
      <c r="L127" s="34"/>
      <c r="M127" s="172" t="s">
        <v>3</v>
      </c>
      <c r="N127" s="173" t="s">
        <v>43</v>
      </c>
      <c r="O127" s="35"/>
      <c r="P127" s="174">
        <f>O127*H127</f>
        <v>0</v>
      </c>
      <c r="Q127" s="174">
        <v>0</v>
      </c>
      <c r="R127" s="174">
        <f>Q127*H127</f>
        <v>0</v>
      </c>
      <c r="S127" s="174">
        <v>0.00248</v>
      </c>
      <c r="T127" s="175">
        <f>S127*H127</f>
        <v>0.092008</v>
      </c>
      <c r="AR127" s="17" t="s">
        <v>85</v>
      </c>
      <c r="AT127" s="17" t="s">
        <v>293</v>
      </c>
      <c r="AU127" s="17" t="s">
        <v>79</v>
      </c>
      <c r="AY127" s="17" t="s">
        <v>291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7" t="s">
        <v>9</v>
      </c>
      <c r="BK127" s="176">
        <f>ROUND(I127*H127,0)</f>
        <v>0</v>
      </c>
      <c r="BL127" s="17" t="s">
        <v>85</v>
      </c>
      <c r="BM127" s="17" t="s">
        <v>2468</v>
      </c>
    </row>
    <row r="128" spans="2:51" s="11" customFormat="1" ht="13.5">
      <c r="B128" s="177"/>
      <c r="D128" s="187" t="s">
        <v>299</v>
      </c>
      <c r="E128" s="196" t="s">
        <v>3</v>
      </c>
      <c r="F128" s="197" t="s">
        <v>2469</v>
      </c>
      <c r="H128" s="198">
        <v>37.1</v>
      </c>
      <c r="I128" s="182"/>
      <c r="L128" s="177"/>
      <c r="M128" s="183"/>
      <c r="N128" s="184"/>
      <c r="O128" s="184"/>
      <c r="P128" s="184"/>
      <c r="Q128" s="184"/>
      <c r="R128" s="184"/>
      <c r="S128" s="184"/>
      <c r="T128" s="185"/>
      <c r="AT128" s="179" t="s">
        <v>299</v>
      </c>
      <c r="AU128" s="179" t="s">
        <v>79</v>
      </c>
      <c r="AV128" s="11" t="s">
        <v>79</v>
      </c>
      <c r="AW128" s="11" t="s">
        <v>36</v>
      </c>
      <c r="AX128" s="11" t="s">
        <v>9</v>
      </c>
      <c r="AY128" s="179" t="s">
        <v>291</v>
      </c>
    </row>
    <row r="129" spans="2:65" s="1" customFormat="1" ht="22.5" customHeight="1">
      <c r="B129" s="164"/>
      <c r="C129" s="165" t="s">
        <v>383</v>
      </c>
      <c r="D129" s="165" t="s">
        <v>293</v>
      </c>
      <c r="E129" s="166" t="s">
        <v>2470</v>
      </c>
      <c r="F129" s="167" t="s">
        <v>2471</v>
      </c>
      <c r="G129" s="168" t="s">
        <v>338</v>
      </c>
      <c r="H129" s="169">
        <v>33.45</v>
      </c>
      <c r="I129" s="170"/>
      <c r="J129" s="171">
        <f>ROUND(I129*H129,0)</f>
        <v>0</v>
      </c>
      <c r="K129" s="167" t="s">
        <v>297</v>
      </c>
      <c r="L129" s="34"/>
      <c r="M129" s="172" t="s">
        <v>3</v>
      </c>
      <c r="N129" s="173" t="s">
        <v>43</v>
      </c>
      <c r="O129" s="35"/>
      <c r="P129" s="174">
        <f>O129*H129</f>
        <v>0</v>
      </c>
      <c r="Q129" s="174">
        <v>0</v>
      </c>
      <c r="R129" s="174">
        <f>Q129*H129</f>
        <v>0</v>
      </c>
      <c r="S129" s="174">
        <v>0.00925</v>
      </c>
      <c r="T129" s="175">
        <f>S129*H129</f>
        <v>0.30941250000000003</v>
      </c>
      <c r="AR129" s="17" t="s">
        <v>85</v>
      </c>
      <c r="AT129" s="17" t="s">
        <v>293</v>
      </c>
      <c r="AU129" s="17" t="s">
        <v>79</v>
      </c>
      <c r="AY129" s="17" t="s">
        <v>291</v>
      </c>
      <c r="BE129" s="176">
        <f>IF(N129="základní",J129,0)</f>
        <v>0</v>
      </c>
      <c r="BF129" s="176">
        <f>IF(N129="snížená",J129,0)</f>
        <v>0</v>
      </c>
      <c r="BG129" s="176">
        <f>IF(N129="zákl. přenesená",J129,0)</f>
        <v>0</v>
      </c>
      <c r="BH129" s="176">
        <f>IF(N129="sníž. přenesená",J129,0)</f>
        <v>0</v>
      </c>
      <c r="BI129" s="176">
        <f>IF(N129="nulová",J129,0)</f>
        <v>0</v>
      </c>
      <c r="BJ129" s="17" t="s">
        <v>9</v>
      </c>
      <c r="BK129" s="176">
        <f>ROUND(I129*H129,0)</f>
        <v>0</v>
      </c>
      <c r="BL129" s="17" t="s">
        <v>85</v>
      </c>
      <c r="BM129" s="17" t="s">
        <v>2472</v>
      </c>
    </row>
    <row r="130" spans="2:51" s="11" customFormat="1" ht="13.5">
      <c r="B130" s="177"/>
      <c r="D130" s="178" t="s">
        <v>299</v>
      </c>
      <c r="E130" s="179" t="s">
        <v>3</v>
      </c>
      <c r="F130" s="180" t="s">
        <v>2473</v>
      </c>
      <c r="H130" s="181">
        <v>33.45</v>
      </c>
      <c r="I130" s="182"/>
      <c r="L130" s="177"/>
      <c r="M130" s="183"/>
      <c r="N130" s="184"/>
      <c r="O130" s="184"/>
      <c r="P130" s="184"/>
      <c r="Q130" s="184"/>
      <c r="R130" s="184"/>
      <c r="S130" s="184"/>
      <c r="T130" s="185"/>
      <c r="AT130" s="179" t="s">
        <v>299</v>
      </c>
      <c r="AU130" s="179" t="s">
        <v>79</v>
      </c>
      <c r="AV130" s="11" t="s">
        <v>79</v>
      </c>
      <c r="AW130" s="11" t="s">
        <v>36</v>
      </c>
      <c r="AX130" s="11" t="s">
        <v>72</v>
      </c>
      <c r="AY130" s="179" t="s">
        <v>291</v>
      </c>
    </row>
    <row r="131" spans="2:51" s="12" customFormat="1" ht="13.5">
      <c r="B131" s="186"/>
      <c r="D131" s="187" t="s">
        <v>299</v>
      </c>
      <c r="E131" s="188" t="s">
        <v>3</v>
      </c>
      <c r="F131" s="189" t="s">
        <v>301</v>
      </c>
      <c r="H131" s="190">
        <v>33.45</v>
      </c>
      <c r="I131" s="191"/>
      <c r="L131" s="186"/>
      <c r="M131" s="192"/>
      <c r="N131" s="193"/>
      <c r="O131" s="193"/>
      <c r="P131" s="193"/>
      <c r="Q131" s="193"/>
      <c r="R131" s="193"/>
      <c r="S131" s="193"/>
      <c r="T131" s="194"/>
      <c r="AT131" s="195" t="s">
        <v>299</v>
      </c>
      <c r="AU131" s="195" t="s">
        <v>79</v>
      </c>
      <c r="AV131" s="12" t="s">
        <v>82</v>
      </c>
      <c r="AW131" s="12" t="s">
        <v>36</v>
      </c>
      <c r="AX131" s="12" t="s">
        <v>9</v>
      </c>
      <c r="AY131" s="195" t="s">
        <v>291</v>
      </c>
    </row>
    <row r="132" spans="2:65" s="1" customFormat="1" ht="22.5" customHeight="1">
      <c r="B132" s="164"/>
      <c r="C132" s="165" t="s">
        <v>388</v>
      </c>
      <c r="D132" s="165" t="s">
        <v>293</v>
      </c>
      <c r="E132" s="166" t="s">
        <v>2474</v>
      </c>
      <c r="F132" s="167" t="s">
        <v>2475</v>
      </c>
      <c r="G132" s="168" t="s">
        <v>367</v>
      </c>
      <c r="H132" s="169">
        <v>1</v>
      </c>
      <c r="I132" s="170"/>
      <c r="J132" s="171">
        <f>ROUND(I132*H132,0)</f>
        <v>0</v>
      </c>
      <c r="K132" s="167" t="s">
        <v>297</v>
      </c>
      <c r="L132" s="34"/>
      <c r="M132" s="172" t="s">
        <v>3</v>
      </c>
      <c r="N132" s="173" t="s">
        <v>43</v>
      </c>
      <c r="O132" s="35"/>
      <c r="P132" s="174">
        <f>O132*H132</f>
        <v>0</v>
      </c>
      <c r="Q132" s="174">
        <v>0</v>
      </c>
      <c r="R132" s="174">
        <f>Q132*H132</f>
        <v>0</v>
      </c>
      <c r="S132" s="174">
        <v>0.192</v>
      </c>
      <c r="T132" s="175">
        <f>S132*H132</f>
        <v>0.192</v>
      </c>
      <c r="AR132" s="17" t="s">
        <v>85</v>
      </c>
      <c r="AT132" s="17" t="s">
        <v>293</v>
      </c>
      <c r="AU132" s="17" t="s">
        <v>79</v>
      </c>
      <c r="AY132" s="17" t="s">
        <v>291</v>
      </c>
      <c r="BE132" s="176">
        <f>IF(N132="základní",J132,0)</f>
        <v>0</v>
      </c>
      <c r="BF132" s="176">
        <f>IF(N132="snížená",J132,0)</f>
        <v>0</v>
      </c>
      <c r="BG132" s="176">
        <f>IF(N132="zákl. přenesená",J132,0)</f>
        <v>0</v>
      </c>
      <c r="BH132" s="176">
        <f>IF(N132="sníž. přenesená",J132,0)</f>
        <v>0</v>
      </c>
      <c r="BI132" s="176">
        <f>IF(N132="nulová",J132,0)</f>
        <v>0</v>
      </c>
      <c r="BJ132" s="17" t="s">
        <v>9</v>
      </c>
      <c r="BK132" s="176">
        <f>ROUND(I132*H132,0)</f>
        <v>0</v>
      </c>
      <c r="BL132" s="17" t="s">
        <v>85</v>
      </c>
      <c r="BM132" s="17" t="s">
        <v>2476</v>
      </c>
    </row>
    <row r="133" spans="2:65" s="1" customFormat="1" ht="22.5" customHeight="1">
      <c r="B133" s="164"/>
      <c r="C133" s="165" t="s">
        <v>8</v>
      </c>
      <c r="D133" s="165" t="s">
        <v>293</v>
      </c>
      <c r="E133" s="166" t="s">
        <v>2477</v>
      </c>
      <c r="F133" s="167" t="s">
        <v>2478</v>
      </c>
      <c r="G133" s="168" t="s">
        <v>367</v>
      </c>
      <c r="H133" s="169">
        <v>1</v>
      </c>
      <c r="I133" s="170"/>
      <c r="J133" s="171">
        <f>ROUND(I133*H133,0)</f>
        <v>0</v>
      </c>
      <c r="K133" s="167" t="s">
        <v>297</v>
      </c>
      <c r="L133" s="34"/>
      <c r="M133" s="172" t="s">
        <v>3</v>
      </c>
      <c r="N133" s="173" t="s">
        <v>43</v>
      </c>
      <c r="O133" s="35"/>
      <c r="P133" s="174">
        <f>O133*H133</f>
        <v>0</v>
      </c>
      <c r="Q133" s="174">
        <v>0</v>
      </c>
      <c r="R133" s="174">
        <f>Q133*H133</f>
        <v>0</v>
      </c>
      <c r="S133" s="174">
        <v>0.21</v>
      </c>
      <c r="T133" s="175">
        <f>S133*H133</f>
        <v>0.21</v>
      </c>
      <c r="AR133" s="17" t="s">
        <v>85</v>
      </c>
      <c r="AT133" s="17" t="s">
        <v>293</v>
      </c>
      <c r="AU133" s="17" t="s">
        <v>79</v>
      </c>
      <c r="AY133" s="17" t="s">
        <v>291</v>
      </c>
      <c r="BE133" s="176">
        <f>IF(N133="základní",J133,0)</f>
        <v>0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17" t="s">
        <v>9</v>
      </c>
      <c r="BK133" s="176">
        <f>ROUND(I133*H133,0)</f>
        <v>0</v>
      </c>
      <c r="BL133" s="17" t="s">
        <v>85</v>
      </c>
      <c r="BM133" s="17" t="s">
        <v>2479</v>
      </c>
    </row>
    <row r="134" spans="2:63" s="10" customFormat="1" ht="29.85" customHeight="1">
      <c r="B134" s="150"/>
      <c r="D134" s="161" t="s">
        <v>71</v>
      </c>
      <c r="E134" s="162" t="s">
        <v>1068</v>
      </c>
      <c r="F134" s="162" t="s">
        <v>1069</v>
      </c>
      <c r="I134" s="153"/>
      <c r="J134" s="163">
        <f>BK134</f>
        <v>0</v>
      </c>
      <c r="L134" s="150"/>
      <c r="M134" s="155"/>
      <c r="N134" s="156"/>
      <c r="O134" s="156"/>
      <c r="P134" s="157">
        <f>SUM(P135:P139)</f>
        <v>0</v>
      </c>
      <c r="Q134" s="156"/>
      <c r="R134" s="157">
        <f>SUM(R135:R139)</f>
        <v>0</v>
      </c>
      <c r="S134" s="156"/>
      <c r="T134" s="158">
        <f>SUM(T135:T139)</f>
        <v>0</v>
      </c>
      <c r="AR134" s="151" t="s">
        <v>9</v>
      </c>
      <c r="AT134" s="159" t="s">
        <v>71</v>
      </c>
      <c r="AU134" s="159" t="s">
        <v>9</v>
      </c>
      <c r="AY134" s="151" t="s">
        <v>291</v>
      </c>
      <c r="BK134" s="160">
        <f>SUM(BK135:BK139)</f>
        <v>0</v>
      </c>
    </row>
    <row r="135" spans="2:65" s="1" customFormat="1" ht="22.5" customHeight="1">
      <c r="B135" s="164"/>
      <c r="C135" s="165" t="s">
        <v>395</v>
      </c>
      <c r="D135" s="165" t="s">
        <v>293</v>
      </c>
      <c r="E135" s="166" t="s">
        <v>1084</v>
      </c>
      <c r="F135" s="167" t="s">
        <v>1085</v>
      </c>
      <c r="G135" s="168" t="s">
        <v>822</v>
      </c>
      <c r="H135" s="169">
        <v>9.855</v>
      </c>
      <c r="I135" s="170"/>
      <c r="J135" s="171">
        <f>ROUND(I135*H135,0)</f>
        <v>0</v>
      </c>
      <c r="K135" s="167" t="s">
        <v>297</v>
      </c>
      <c r="L135" s="34"/>
      <c r="M135" s="172" t="s">
        <v>3</v>
      </c>
      <c r="N135" s="173" t="s">
        <v>43</v>
      </c>
      <c r="O135" s="35"/>
      <c r="P135" s="174">
        <f>O135*H135</f>
        <v>0</v>
      </c>
      <c r="Q135" s="174">
        <v>0</v>
      </c>
      <c r="R135" s="174">
        <f>Q135*H135</f>
        <v>0</v>
      </c>
      <c r="S135" s="174">
        <v>0</v>
      </c>
      <c r="T135" s="175">
        <f>S135*H135</f>
        <v>0</v>
      </c>
      <c r="AR135" s="17" t="s">
        <v>85</v>
      </c>
      <c r="AT135" s="17" t="s">
        <v>293</v>
      </c>
      <c r="AU135" s="17" t="s">
        <v>79</v>
      </c>
      <c r="AY135" s="17" t="s">
        <v>291</v>
      </c>
      <c r="BE135" s="176">
        <f>IF(N135="základní",J135,0)</f>
        <v>0</v>
      </c>
      <c r="BF135" s="176">
        <f>IF(N135="snížená",J135,0)</f>
        <v>0</v>
      </c>
      <c r="BG135" s="176">
        <f>IF(N135="zákl. přenesená",J135,0)</f>
        <v>0</v>
      </c>
      <c r="BH135" s="176">
        <f>IF(N135="sníž. přenesená",J135,0)</f>
        <v>0</v>
      </c>
      <c r="BI135" s="176">
        <f>IF(N135="nulová",J135,0)</f>
        <v>0</v>
      </c>
      <c r="BJ135" s="17" t="s">
        <v>9</v>
      </c>
      <c r="BK135" s="176">
        <f>ROUND(I135*H135,0)</f>
        <v>0</v>
      </c>
      <c r="BL135" s="17" t="s">
        <v>85</v>
      </c>
      <c r="BM135" s="17" t="s">
        <v>2480</v>
      </c>
    </row>
    <row r="136" spans="2:65" s="1" customFormat="1" ht="22.5" customHeight="1">
      <c r="B136" s="164"/>
      <c r="C136" s="165" t="s">
        <v>400</v>
      </c>
      <c r="D136" s="165" t="s">
        <v>293</v>
      </c>
      <c r="E136" s="166" t="s">
        <v>1092</v>
      </c>
      <c r="F136" s="167" t="s">
        <v>1093</v>
      </c>
      <c r="G136" s="168" t="s">
        <v>822</v>
      </c>
      <c r="H136" s="169">
        <v>0.905</v>
      </c>
      <c r="I136" s="170"/>
      <c r="J136" s="171">
        <f>ROUND(I136*H136,0)</f>
        <v>0</v>
      </c>
      <c r="K136" s="167" t="s">
        <v>3</v>
      </c>
      <c r="L136" s="34"/>
      <c r="M136" s="172" t="s">
        <v>3</v>
      </c>
      <c r="N136" s="173" t="s">
        <v>43</v>
      </c>
      <c r="O136" s="35"/>
      <c r="P136" s="174">
        <f>O136*H136</f>
        <v>0</v>
      </c>
      <c r="Q136" s="174">
        <v>0</v>
      </c>
      <c r="R136" s="174">
        <f>Q136*H136</f>
        <v>0</v>
      </c>
      <c r="S136" s="174">
        <v>0</v>
      </c>
      <c r="T136" s="175">
        <f>S136*H136</f>
        <v>0</v>
      </c>
      <c r="AR136" s="17" t="s">
        <v>85</v>
      </c>
      <c r="AT136" s="17" t="s">
        <v>293</v>
      </c>
      <c r="AU136" s="17" t="s">
        <v>79</v>
      </c>
      <c r="AY136" s="17" t="s">
        <v>291</v>
      </c>
      <c r="BE136" s="176">
        <f>IF(N136="základní",J136,0)</f>
        <v>0</v>
      </c>
      <c r="BF136" s="176">
        <f>IF(N136="snížená",J136,0)</f>
        <v>0</v>
      </c>
      <c r="BG136" s="176">
        <f>IF(N136="zákl. přenesená",J136,0)</f>
        <v>0</v>
      </c>
      <c r="BH136" s="176">
        <f>IF(N136="sníž. přenesená",J136,0)</f>
        <v>0</v>
      </c>
      <c r="BI136" s="176">
        <f>IF(N136="nulová",J136,0)</f>
        <v>0</v>
      </c>
      <c r="BJ136" s="17" t="s">
        <v>9</v>
      </c>
      <c r="BK136" s="176">
        <f>ROUND(I136*H136,0)</f>
        <v>0</v>
      </c>
      <c r="BL136" s="17" t="s">
        <v>85</v>
      </c>
      <c r="BM136" s="17" t="s">
        <v>2481</v>
      </c>
    </row>
    <row r="137" spans="2:65" s="1" customFormat="1" ht="22.5" customHeight="1">
      <c r="B137" s="164"/>
      <c r="C137" s="165" t="s">
        <v>405</v>
      </c>
      <c r="D137" s="165" t="s">
        <v>293</v>
      </c>
      <c r="E137" s="166" t="s">
        <v>2482</v>
      </c>
      <c r="F137" s="167" t="s">
        <v>2483</v>
      </c>
      <c r="G137" s="168" t="s">
        <v>822</v>
      </c>
      <c r="H137" s="169">
        <v>10.76</v>
      </c>
      <c r="I137" s="170"/>
      <c r="J137" s="171">
        <f>ROUND(I137*H137,0)</f>
        <v>0</v>
      </c>
      <c r="K137" s="167" t="s">
        <v>297</v>
      </c>
      <c r="L137" s="34"/>
      <c r="M137" s="172" t="s">
        <v>3</v>
      </c>
      <c r="N137" s="173" t="s">
        <v>43</v>
      </c>
      <c r="O137" s="35"/>
      <c r="P137" s="174">
        <f>O137*H137</f>
        <v>0</v>
      </c>
      <c r="Q137" s="174">
        <v>0</v>
      </c>
      <c r="R137" s="174">
        <f>Q137*H137</f>
        <v>0</v>
      </c>
      <c r="S137" s="174">
        <v>0</v>
      </c>
      <c r="T137" s="175">
        <f>S137*H137</f>
        <v>0</v>
      </c>
      <c r="AR137" s="17" t="s">
        <v>85</v>
      </c>
      <c r="AT137" s="17" t="s">
        <v>293</v>
      </c>
      <c r="AU137" s="17" t="s">
        <v>79</v>
      </c>
      <c r="AY137" s="17" t="s">
        <v>291</v>
      </c>
      <c r="BE137" s="176">
        <f>IF(N137="základní",J137,0)</f>
        <v>0</v>
      </c>
      <c r="BF137" s="176">
        <f>IF(N137="snížená",J137,0)</f>
        <v>0</v>
      </c>
      <c r="BG137" s="176">
        <f>IF(N137="zákl. přenesená",J137,0)</f>
        <v>0</v>
      </c>
      <c r="BH137" s="176">
        <f>IF(N137="sníž. přenesená",J137,0)</f>
        <v>0</v>
      </c>
      <c r="BI137" s="176">
        <f>IF(N137="nulová",J137,0)</f>
        <v>0</v>
      </c>
      <c r="BJ137" s="17" t="s">
        <v>9</v>
      </c>
      <c r="BK137" s="176">
        <f>ROUND(I137*H137,0)</f>
        <v>0</v>
      </c>
      <c r="BL137" s="17" t="s">
        <v>85</v>
      </c>
      <c r="BM137" s="17" t="s">
        <v>2484</v>
      </c>
    </row>
    <row r="138" spans="2:65" s="1" customFormat="1" ht="22.5" customHeight="1">
      <c r="B138" s="164"/>
      <c r="C138" s="165" t="s">
        <v>409</v>
      </c>
      <c r="D138" s="165" t="s">
        <v>293</v>
      </c>
      <c r="E138" s="166" t="s">
        <v>2485</v>
      </c>
      <c r="F138" s="167" t="s">
        <v>2486</v>
      </c>
      <c r="G138" s="168" t="s">
        <v>822</v>
      </c>
      <c r="H138" s="169">
        <v>215.2</v>
      </c>
      <c r="I138" s="170"/>
      <c r="J138" s="171">
        <f>ROUND(I138*H138,0)</f>
        <v>0</v>
      </c>
      <c r="K138" s="167" t="s">
        <v>297</v>
      </c>
      <c r="L138" s="34"/>
      <c r="M138" s="172" t="s">
        <v>3</v>
      </c>
      <c r="N138" s="173" t="s">
        <v>43</v>
      </c>
      <c r="O138" s="35"/>
      <c r="P138" s="174">
        <f>O138*H138</f>
        <v>0</v>
      </c>
      <c r="Q138" s="174">
        <v>0</v>
      </c>
      <c r="R138" s="174">
        <f>Q138*H138</f>
        <v>0</v>
      </c>
      <c r="S138" s="174">
        <v>0</v>
      </c>
      <c r="T138" s="175">
        <f>S138*H138</f>
        <v>0</v>
      </c>
      <c r="AR138" s="17" t="s">
        <v>85</v>
      </c>
      <c r="AT138" s="17" t="s">
        <v>293</v>
      </c>
      <c r="AU138" s="17" t="s">
        <v>79</v>
      </c>
      <c r="AY138" s="17" t="s">
        <v>291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7" t="s">
        <v>9</v>
      </c>
      <c r="BK138" s="176">
        <f>ROUND(I138*H138,0)</f>
        <v>0</v>
      </c>
      <c r="BL138" s="17" t="s">
        <v>85</v>
      </c>
      <c r="BM138" s="17" t="s">
        <v>2487</v>
      </c>
    </row>
    <row r="139" spans="2:51" s="11" customFormat="1" ht="13.5">
      <c r="B139" s="177"/>
      <c r="D139" s="178" t="s">
        <v>299</v>
      </c>
      <c r="F139" s="180" t="s">
        <v>2488</v>
      </c>
      <c r="H139" s="181">
        <v>215.2</v>
      </c>
      <c r="I139" s="182"/>
      <c r="L139" s="177"/>
      <c r="M139" s="183"/>
      <c r="N139" s="184"/>
      <c r="O139" s="184"/>
      <c r="P139" s="184"/>
      <c r="Q139" s="184"/>
      <c r="R139" s="184"/>
      <c r="S139" s="184"/>
      <c r="T139" s="185"/>
      <c r="AT139" s="179" t="s">
        <v>299</v>
      </c>
      <c r="AU139" s="179" t="s">
        <v>79</v>
      </c>
      <c r="AV139" s="11" t="s">
        <v>79</v>
      </c>
      <c r="AW139" s="11" t="s">
        <v>4</v>
      </c>
      <c r="AX139" s="11" t="s">
        <v>9</v>
      </c>
      <c r="AY139" s="179" t="s">
        <v>291</v>
      </c>
    </row>
    <row r="140" spans="2:63" s="10" customFormat="1" ht="29.85" customHeight="1">
      <c r="B140" s="150"/>
      <c r="D140" s="161" t="s">
        <v>71</v>
      </c>
      <c r="E140" s="162" t="s">
        <v>1103</v>
      </c>
      <c r="F140" s="162" t="s">
        <v>1104</v>
      </c>
      <c r="I140" s="153"/>
      <c r="J140" s="163">
        <f>BK140</f>
        <v>0</v>
      </c>
      <c r="L140" s="150"/>
      <c r="M140" s="155"/>
      <c r="N140" s="156"/>
      <c r="O140" s="156"/>
      <c r="P140" s="157">
        <f>P141</f>
        <v>0</v>
      </c>
      <c r="Q140" s="156"/>
      <c r="R140" s="157">
        <f>R141</f>
        <v>0</v>
      </c>
      <c r="S140" s="156"/>
      <c r="T140" s="158">
        <f>T141</f>
        <v>0</v>
      </c>
      <c r="AR140" s="151" t="s">
        <v>9</v>
      </c>
      <c r="AT140" s="159" t="s">
        <v>71</v>
      </c>
      <c r="AU140" s="159" t="s">
        <v>9</v>
      </c>
      <c r="AY140" s="151" t="s">
        <v>291</v>
      </c>
      <c r="BK140" s="160">
        <f>BK141</f>
        <v>0</v>
      </c>
    </row>
    <row r="141" spans="2:65" s="1" customFormat="1" ht="22.5" customHeight="1">
      <c r="B141" s="164"/>
      <c r="C141" s="165" t="s">
        <v>424</v>
      </c>
      <c r="D141" s="165" t="s">
        <v>293</v>
      </c>
      <c r="E141" s="166" t="s">
        <v>2489</v>
      </c>
      <c r="F141" s="167" t="s">
        <v>2490</v>
      </c>
      <c r="G141" s="168" t="s">
        <v>822</v>
      </c>
      <c r="H141" s="169">
        <v>13.543</v>
      </c>
      <c r="I141" s="170"/>
      <c r="J141" s="171">
        <f>ROUND(I141*H141,0)</f>
        <v>0</v>
      </c>
      <c r="K141" s="167" t="s">
        <v>297</v>
      </c>
      <c r="L141" s="34"/>
      <c r="M141" s="172" t="s">
        <v>3</v>
      </c>
      <c r="N141" s="173" t="s">
        <v>43</v>
      </c>
      <c r="O141" s="35"/>
      <c r="P141" s="174">
        <f>O141*H141</f>
        <v>0</v>
      </c>
      <c r="Q141" s="174">
        <v>0</v>
      </c>
      <c r="R141" s="174">
        <f>Q141*H141</f>
        <v>0</v>
      </c>
      <c r="S141" s="174">
        <v>0</v>
      </c>
      <c r="T141" s="175">
        <f>S141*H141</f>
        <v>0</v>
      </c>
      <c r="AR141" s="17" t="s">
        <v>85</v>
      </c>
      <c r="AT141" s="17" t="s">
        <v>293</v>
      </c>
      <c r="AU141" s="17" t="s">
        <v>79</v>
      </c>
      <c r="AY141" s="17" t="s">
        <v>291</v>
      </c>
      <c r="BE141" s="176">
        <f>IF(N141="základní",J141,0)</f>
        <v>0</v>
      </c>
      <c r="BF141" s="176">
        <f>IF(N141="snížená",J141,0)</f>
        <v>0</v>
      </c>
      <c r="BG141" s="176">
        <f>IF(N141="zákl. přenesená",J141,0)</f>
        <v>0</v>
      </c>
      <c r="BH141" s="176">
        <f>IF(N141="sníž. přenesená",J141,0)</f>
        <v>0</v>
      </c>
      <c r="BI141" s="176">
        <f>IF(N141="nulová",J141,0)</f>
        <v>0</v>
      </c>
      <c r="BJ141" s="17" t="s">
        <v>9</v>
      </c>
      <c r="BK141" s="176">
        <f>ROUND(I141*H141,0)</f>
        <v>0</v>
      </c>
      <c r="BL141" s="17" t="s">
        <v>85</v>
      </c>
      <c r="BM141" s="17" t="s">
        <v>2491</v>
      </c>
    </row>
    <row r="142" spans="2:63" s="10" customFormat="1" ht="37.35" customHeight="1">
      <c r="B142" s="150"/>
      <c r="D142" s="151" t="s">
        <v>71</v>
      </c>
      <c r="E142" s="152" t="s">
        <v>1109</v>
      </c>
      <c r="F142" s="152" t="s">
        <v>1110</v>
      </c>
      <c r="I142" s="153"/>
      <c r="J142" s="154">
        <f>BK142</f>
        <v>0</v>
      </c>
      <c r="L142" s="150"/>
      <c r="M142" s="155"/>
      <c r="N142" s="156"/>
      <c r="O142" s="156"/>
      <c r="P142" s="157">
        <f>P143</f>
        <v>0</v>
      </c>
      <c r="Q142" s="156"/>
      <c r="R142" s="157">
        <f>R143</f>
        <v>0.012232049999999998</v>
      </c>
      <c r="S142" s="156"/>
      <c r="T142" s="158">
        <f>T143</f>
        <v>0</v>
      </c>
      <c r="AR142" s="151" t="s">
        <v>79</v>
      </c>
      <c r="AT142" s="159" t="s">
        <v>71</v>
      </c>
      <c r="AU142" s="159" t="s">
        <v>72</v>
      </c>
      <c r="AY142" s="151" t="s">
        <v>291</v>
      </c>
      <c r="BK142" s="160">
        <f>BK143</f>
        <v>0</v>
      </c>
    </row>
    <row r="143" spans="2:63" s="10" customFormat="1" ht="19.9" customHeight="1">
      <c r="B143" s="150"/>
      <c r="D143" s="161" t="s">
        <v>71</v>
      </c>
      <c r="E143" s="162" t="s">
        <v>2058</v>
      </c>
      <c r="F143" s="162" t="s">
        <v>2059</v>
      </c>
      <c r="I143" s="153"/>
      <c r="J143" s="163">
        <f>BK143</f>
        <v>0</v>
      </c>
      <c r="L143" s="150"/>
      <c r="M143" s="155"/>
      <c r="N143" s="156"/>
      <c r="O143" s="156"/>
      <c r="P143" s="157">
        <f>SUM(P144:P151)</f>
        <v>0</v>
      </c>
      <c r="Q143" s="156"/>
      <c r="R143" s="157">
        <f>SUM(R144:R151)</f>
        <v>0.012232049999999998</v>
      </c>
      <c r="S143" s="156"/>
      <c r="T143" s="158">
        <f>SUM(T144:T151)</f>
        <v>0</v>
      </c>
      <c r="AR143" s="151" t="s">
        <v>79</v>
      </c>
      <c r="AT143" s="159" t="s">
        <v>71</v>
      </c>
      <c r="AU143" s="159" t="s">
        <v>9</v>
      </c>
      <c r="AY143" s="151" t="s">
        <v>291</v>
      </c>
      <c r="BK143" s="160">
        <f>SUM(BK144:BK151)</f>
        <v>0</v>
      </c>
    </row>
    <row r="144" spans="2:65" s="1" customFormat="1" ht="22.5" customHeight="1">
      <c r="B144" s="164"/>
      <c r="C144" s="165" t="s">
        <v>428</v>
      </c>
      <c r="D144" s="165" t="s">
        <v>293</v>
      </c>
      <c r="E144" s="166" t="s">
        <v>2061</v>
      </c>
      <c r="F144" s="167" t="s">
        <v>2062</v>
      </c>
      <c r="G144" s="168" t="s">
        <v>412</v>
      </c>
      <c r="H144" s="169">
        <v>15</v>
      </c>
      <c r="I144" s="170"/>
      <c r="J144" s="171">
        <f>ROUND(I144*H144,0)</f>
        <v>0</v>
      </c>
      <c r="K144" s="167" t="s">
        <v>297</v>
      </c>
      <c r="L144" s="34"/>
      <c r="M144" s="172" t="s">
        <v>3</v>
      </c>
      <c r="N144" s="173" t="s">
        <v>43</v>
      </c>
      <c r="O144" s="35"/>
      <c r="P144" s="174">
        <f>O144*H144</f>
        <v>0</v>
      </c>
      <c r="Q144" s="174">
        <v>0.00030478</v>
      </c>
      <c r="R144" s="174">
        <f>Q144*H144</f>
        <v>0.0045717</v>
      </c>
      <c r="S144" s="174">
        <v>0</v>
      </c>
      <c r="T144" s="175">
        <f>S144*H144</f>
        <v>0</v>
      </c>
      <c r="AR144" s="17" t="s">
        <v>369</v>
      </c>
      <c r="AT144" s="17" t="s">
        <v>293</v>
      </c>
      <c r="AU144" s="17" t="s">
        <v>79</v>
      </c>
      <c r="AY144" s="17" t="s">
        <v>291</v>
      </c>
      <c r="BE144" s="176">
        <f>IF(N144="základní",J144,0)</f>
        <v>0</v>
      </c>
      <c r="BF144" s="176">
        <f>IF(N144="snížená",J144,0)</f>
        <v>0</v>
      </c>
      <c r="BG144" s="176">
        <f>IF(N144="zákl. přenesená",J144,0)</f>
        <v>0</v>
      </c>
      <c r="BH144" s="176">
        <f>IF(N144="sníž. přenesená",J144,0)</f>
        <v>0</v>
      </c>
      <c r="BI144" s="176">
        <f>IF(N144="nulová",J144,0)</f>
        <v>0</v>
      </c>
      <c r="BJ144" s="17" t="s">
        <v>9</v>
      </c>
      <c r="BK144" s="176">
        <f>ROUND(I144*H144,0)</f>
        <v>0</v>
      </c>
      <c r="BL144" s="17" t="s">
        <v>369</v>
      </c>
      <c r="BM144" s="17" t="s">
        <v>2492</v>
      </c>
    </row>
    <row r="145" spans="2:51" s="11" customFormat="1" ht="13.5">
      <c r="B145" s="177"/>
      <c r="D145" s="178" t="s">
        <v>299</v>
      </c>
      <c r="E145" s="179" t="s">
        <v>3</v>
      </c>
      <c r="F145" s="180" t="s">
        <v>2493</v>
      </c>
      <c r="H145" s="181">
        <v>3</v>
      </c>
      <c r="I145" s="182"/>
      <c r="L145" s="177"/>
      <c r="M145" s="183"/>
      <c r="N145" s="184"/>
      <c r="O145" s="184"/>
      <c r="P145" s="184"/>
      <c r="Q145" s="184"/>
      <c r="R145" s="184"/>
      <c r="S145" s="184"/>
      <c r="T145" s="185"/>
      <c r="AT145" s="179" t="s">
        <v>299</v>
      </c>
      <c r="AU145" s="179" t="s">
        <v>79</v>
      </c>
      <c r="AV145" s="11" t="s">
        <v>79</v>
      </c>
      <c r="AW145" s="11" t="s">
        <v>36</v>
      </c>
      <c r="AX145" s="11" t="s">
        <v>72</v>
      </c>
      <c r="AY145" s="179" t="s">
        <v>291</v>
      </c>
    </row>
    <row r="146" spans="2:51" s="11" customFormat="1" ht="13.5">
      <c r="B146" s="177"/>
      <c r="D146" s="178" t="s">
        <v>299</v>
      </c>
      <c r="E146" s="179" t="s">
        <v>3</v>
      </c>
      <c r="F146" s="180" t="s">
        <v>2494</v>
      </c>
      <c r="H146" s="181">
        <v>12</v>
      </c>
      <c r="I146" s="182"/>
      <c r="L146" s="177"/>
      <c r="M146" s="183"/>
      <c r="N146" s="184"/>
      <c r="O146" s="184"/>
      <c r="P146" s="184"/>
      <c r="Q146" s="184"/>
      <c r="R146" s="184"/>
      <c r="S146" s="184"/>
      <c r="T146" s="185"/>
      <c r="AT146" s="179" t="s">
        <v>299</v>
      </c>
      <c r="AU146" s="179" t="s">
        <v>79</v>
      </c>
      <c r="AV146" s="11" t="s">
        <v>79</v>
      </c>
      <c r="AW146" s="11" t="s">
        <v>36</v>
      </c>
      <c r="AX146" s="11" t="s">
        <v>72</v>
      </c>
      <c r="AY146" s="179" t="s">
        <v>291</v>
      </c>
    </row>
    <row r="147" spans="2:51" s="12" customFormat="1" ht="13.5">
      <c r="B147" s="186"/>
      <c r="D147" s="187" t="s">
        <v>299</v>
      </c>
      <c r="E147" s="188" t="s">
        <v>3</v>
      </c>
      <c r="F147" s="189" t="s">
        <v>301</v>
      </c>
      <c r="H147" s="190">
        <v>15</v>
      </c>
      <c r="I147" s="191"/>
      <c r="L147" s="186"/>
      <c r="M147" s="192"/>
      <c r="N147" s="193"/>
      <c r="O147" s="193"/>
      <c r="P147" s="193"/>
      <c r="Q147" s="193"/>
      <c r="R147" s="193"/>
      <c r="S147" s="193"/>
      <c r="T147" s="194"/>
      <c r="AT147" s="195" t="s">
        <v>299</v>
      </c>
      <c r="AU147" s="195" t="s">
        <v>79</v>
      </c>
      <c r="AV147" s="12" t="s">
        <v>82</v>
      </c>
      <c r="AW147" s="12" t="s">
        <v>36</v>
      </c>
      <c r="AX147" s="12" t="s">
        <v>9</v>
      </c>
      <c r="AY147" s="195" t="s">
        <v>291</v>
      </c>
    </row>
    <row r="148" spans="2:65" s="1" customFormat="1" ht="22.5" customHeight="1">
      <c r="B148" s="164"/>
      <c r="C148" s="165" t="s">
        <v>435</v>
      </c>
      <c r="D148" s="165" t="s">
        <v>293</v>
      </c>
      <c r="E148" s="166" t="s">
        <v>2066</v>
      </c>
      <c r="F148" s="167" t="s">
        <v>2067</v>
      </c>
      <c r="G148" s="168" t="s">
        <v>412</v>
      </c>
      <c r="H148" s="169">
        <v>15</v>
      </c>
      <c r="I148" s="170"/>
      <c r="J148" s="171">
        <f>ROUND(I148*H148,0)</f>
        <v>0</v>
      </c>
      <c r="K148" s="167" t="s">
        <v>297</v>
      </c>
      <c r="L148" s="34"/>
      <c r="M148" s="172" t="s">
        <v>3</v>
      </c>
      <c r="N148" s="173" t="s">
        <v>43</v>
      </c>
      <c r="O148" s="35"/>
      <c r="P148" s="174">
        <f>O148*H148</f>
        <v>0</v>
      </c>
      <c r="Q148" s="174">
        <v>0.00051069</v>
      </c>
      <c r="R148" s="174">
        <f>Q148*H148</f>
        <v>0.007660349999999999</v>
      </c>
      <c r="S148" s="174">
        <v>0</v>
      </c>
      <c r="T148" s="175">
        <f>S148*H148</f>
        <v>0</v>
      </c>
      <c r="AR148" s="17" t="s">
        <v>369</v>
      </c>
      <c r="AT148" s="17" t="s">
        <v>293</v>
      </c>
      <c r="AU148" s="17" t="s">
        <v>79</v>
      </c>
      <c r="AY148" s="17" t="s">
        <v>291</v>
      </c>
      <c r="BE148" s="176">
        <f>IF(N148="základní",J148,0)</f>
        <v>0</v>
      </c>
      <c r="BF148" s="176">
        <f>IF(N148="snížená",J148,0)</f>
        <v>0</v>
      </c>
      <c r="BG148" s="176">
        <f>IF(N148="zákl. přenesená",J148,0)</f>
        <v>0</v>
      </c>
      <c r="BH148" s="176">
        <f>IF(N148="sníž. přenesená",J148,0)</f>
        <v>0</v>
      </c>
      <c r="BI148" s="176">
        <f>IF(N148="nulová",J148,0)</f>
        <v>0</v>
      </c>
      <c r="BJ148" s="17" t="s">
        <v>9</v>
      </c>
      <c r="BK148" s="176">
        <f>ROUND(I148*H148,0)</f>
        <v>0</v>
      </c>
      <c r="BL148" s="17" t="s">
        <v>369</v>
      </c>
      <c r="BM148" s="17" t="s">
        <v>2495</v>
      </c>
    </row>
    <row r="149" spans="2:51" s="11" customFormat="1" ht="13.5">
      <c r="B149" s="177"/>
      <c r="D149" s="178" t="s">
        <v>299</v>
      </c>
      <c r="E149" s="179" t="s">
        <v>3</v>
      </c>
      <c r="F149" s="180" t="s">
        <v>2493</v>
      </c>
      <c r="H149" s="181">
        <v>3</v>
      </c>
      <c r="I149" s="182"/>
      <c r="L149" s="177"/>
      <c r="M149" s="183"/>
      <c r="N149" s="184"/>
      <c r="O149" s="184"/>
      <c r="P149" s="184"/>
      <c r="Q149" s="184"/>
      <c r="R149" s="184"/>
      <c r="S149" s="184"/>
      <c r="T149" s="185"/>
      <c r="AT149" s="179" t="s">
        <v>299</v>
      </c>
      <c r="AU149" s="179" t="s">
        <v>79</v>
      </c>
      <c r="AV149" s="11" t="s">
        <v>79</v>
      </c>
      <c r="AW149" s="11" t="s">
        <v>36</v>
      </c>
      <c r="AX149" s="11" t="s">
        <v>72</v>
      </c>
      <c r="AY149" s="179" t="s">
        <v>291</v>
      </c>
    </row>
    <row r="150" spans="2:51" s="11" customFormat="1" ht="13.5">
      <c r="B150" s="177"/>
      <c r="D150" s="178" t="s">
        <v>299</v>
      </c>
      <c r="E150" s="179" t="s">
        <v>3</v>
      </c>
      <c r="F150" s="180" t="s">
        <v>2494</v>
      </c>
      <c r="H150" s="181">
        <v>12</v>
      </c>
      <c r="I150" s="182"/>
      <c r="L150" s="177"/>
      <c r="M150" s="183"/>
      <c r="N150" s="184"/>
      <c r="O150" s="184"/>
      <c r="P150" s="184"/>
      <c r="Q150" s="184"/>
      <c r="R150" s="184"/>
      <c r="S150" s="184"/>
      <c r="T150" s="185"/>
      <c r="AT150" s="179" t="s">
        <v>299</v>
      </c>
      <c r="AU150" s="179" t="s">
        <v>79</v>
      </c>
      <c r="AV150" s="11" t="s">
        <v>79</v>
      </c>
      <c r="AW150" s="11" t="s">
        <v>36</v>
      </c>
      <c r="AX150" s="11" t="s">
        <v>72</v>
      </c>
      <c r="AY150" s="179" t="s">
        <v>291</v>
      </c>
    </row>
    <row r="151" spans="2:51" s="12" customFormat="1" ht="13.5">
      <c r="B151" s="186"/>
      <c r="D151" s="178" t="s">
        <v>299</v>
      </c>
      <c r="E151" s="195" t="s">
        <v>3</v>
      </c>
      <c r="F151" s="199" t="s">
        <v>301</v>
      </c>
      <c r="H151" s="200">
        <v>15</v>
      </c>
      <c r="I151" s="191"/>
      <c r="L151" s="186"/>
      <c r="M151" s="232"/>
      <c r="N151" s="233"/>
      <c r="O151" s="233"/>
      <c r="P151" s="233"/>
      <c r="Q151" s="233"/>
      <c r="R151" s="233"/>
      <c r="S151" s="233"/>
      <c r="T151" s="234"/>
      <c r="AT151" s="195" t="s">
        <v>299</v>
      </c>
      <c r="AU151" s="195" t="s">
        <v>79</v>
      </c>
      <c r="AV151" s="12" t="s">
        <v>82</v>
      </c>
      <c r="AW151" s="12" t="s">
        <v>36</v>
      </c>
      <c r="AX151" s="12" t="s">
        <v>9</v>
      </c>
      <c r="AY151" s="195" t="s">
        <v>291</v>
      </c>
    </row>
    <row r="152" spans="2:12" s="1" customFormat="1" ht="6.95" customHeight="1">
      <c r="B152" s="49"/>
      <c r="C152" s="50"/>
      <c r="D152" s="50"/>
      <c r="E152" s="50"/>
      <c r="F152" s="50"/>
      <c r="G152" s="50"/>
      <c r="H152" s="50"/>
      <c r="I152" s="117"/>
      <c r="J152" s="50"/>
      <c r="K152" s="50"/>
      <c r="L152" s="34"/>
    </row>
  </sheetData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39"/>
      <c r="C1" s="239"/>
      <c r="D1" s="238" t="s">
        <v>1</v>
      </c>
      <c r="E1" s="239"/>
      <c r="F1" s="240" t="s">
        <v>2557</v>
      </c>
      <c r="G1" s="363" t="s">
        <v>2558</v>
      </c>
      <c r="H1" s="363"/>
      <c r="I1" s="245"/>
      <c r="J1" s="240" t="s">
        <v>2559</v>
      </c>
      <c r="K1" s="238" t="s">
        <v>100</v>
      </c>
      <c r="L1" s="240" t="s">
        <v>2560</v>
      </c>
      <c r="M1" s="240"/>
      <c r="N1" s="240"/>
      <c r="O1" s="240"/>
      <c r="P1" s="240"/>
      <c r="Q1" s="240"/>
      <c r="R1" s="240"/>
      <c r="S1" s="240"/>
      <c r="T1" s="240"/>
      <c r="U1" s="236"/>
      <c r="V1" s="23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354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7" t="s">
        <v>96</v>
      </c>
    </row>
    <row r="3" spans="2:46" ht="6.9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79</v>
      </c>
    </row>
    <row r="4" spans="2:46" ht="36.95" customHeight="1">
      <c r="B4" s="21"/>
      <c r="C4" s="22"/>
      <c r="D4" s="23" t="s">
        <v>107</v>
      </c>
      <c r="E4" s="22"/>
      <c r="F4" s="22"/>
      <c r="G4" s="22"/>
      <c r="H4" s="22"/>
      <c r="I4" s="94"/>
      <c r="J4" s="22"/>
      <c r="K4" s="24"/>
      <c r="M4" s="25" t="s">
        <v>12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18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364" t="str">
        <f>'Rekapitulace stavby'!K6</f>
        <v>Rekonstrukce objektu celní správy v Náchodě</v>
      </c>
      <c r="F7" s="333"/>
      <c r="G7" s="333"/>
      <c r="H7" s="333"/>
      <c r="I7" s="94"/>
      <c r="J7" s="22"/>
      <c r="K7" s="24"/>
    </row>
    <row r="8" spans="2:11" s="1" customFormat="1" ht="15">
      <c r="B8" s="34"/>
      <c r="C8" s="35"/>
      <c r="D8" s="30" t="s">
        <v>119</v>
      </c>
      <c r="E8" s="35"/>
      <c r="F8" s="35"/>
      <c r="G8" s="35"/>
      <c r="H8" s="35"/>
      <c r="I8" s="95"/>
      <c r="J8" s="35"/>
      <c r="K8" s="38"/>
    </row>
    <row r="9" spans="2:11" s="1" customFormat="1" ht="36.95" customHeight="1">
      <c r="B9" s="34"/>
      <c r="C9" s="35"/>
      <c r="D9" s="35"/>
      <c r="E9" s="365" t="s">
        <v>2496</v>
      </c>
      <c r="F9" s="340"/>
      <c r="G9" s="340"/>
      <c r="H9" s="340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45" customHeight="1">
      <c r="B11" s="34"/>
      <c r="C11" s="35"/>
      <c r="D11" s="30" t="s">
        <v>20</v>
      </c>
      <c r="E11" s="35"/>
      <c r="F11" s="28" t="s">
        <v>3</v>
      </c>
      <c r="G11" s="35"/>
      <c r="H11" s="35"/>
      <c r="I11" s="96" t="s">
        <v>21</v>
      </c>
      <c r="J11" s="28" t="s">
        <v>3</v>
      </c>
      <c r="K11" s="38"/>
    </row>
    <row r="12" spans="2:11" s="1" customFormat="1" ht="14.45" customHeight="1">
      <c r="B12" s="34"/>
      <c r="C12" s="35"/>
      <c r="D12" s="30" t="s">
        <v>22</v>
      </c>
      <c r="E12" s="35"/>
      <c r="F12" s="28" t="s">
        <v>23</v>
      </c>
      <c r="G12" s="35"/>
      <c r="H12" s="35"/>
      <c r="I12" s="96" t="s">
        <v>24</v>
      </c>
      <c r="J12" s="97" t="str">
        <f>'Rekapitulace stavby'!AN8</f>
        <v>20.04.2016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45" customHeight="1">
      <c r="B14" s="34"/>
      <c r="C14" s="35"/>
      <c r="D14" s="30" t="s">
        <v>28</v>
      </c>
      <c r="E14" s="35"/>
      <c r="F14" s="35"/>
      <c r="G14" s="35"/>
      <c r="H14" s="35"/>
      <c r="I14" s="96" t="s">
        <v>29</v>
      </c>
      <c r="J14" s="28" t="s">
        <v>3</v>
      </c>
      <c r="K14" s="38"/>
    </row>
    <row r="15" spans="2:11" s="1" customFormat="1" ht="18" customHeight="1">
      <c r="B15" s="34"/>
      <c r="C15" s="35"/>
      <c r="D15" s="35"/>
      <c r="E15" s="28" t="s">
        <v>30</v>
      </c>
      <c r="F15" s="35"/>
      <c r="G15" s="35"/>
      <c r="H15" s="35"/>
      <c r="I15" s="96" t="s">
        <v>31</v>
      </c>
      <c r="J15" s="28" t="s">
        <v>3</v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45" customHeight="1">
      <c r="B17" s="34"/>
      <c r="C17" s="35"/>
      <c r="D17" s="30" t="s">
        <v>32</v>
      </c>
      <c r="E17" s="35"/>
      <c r="F17" s="35"/>
      <c r="G17" s="35"/>
      <c r="H17" s="35"/>
      <c r="I17" s="96" t="s">
        <v>29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96" t="s">
        <v>31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45" customHeight="1">
      <c r="B20" s="34"/>
      <c r="C20" s="35"/>
      <c r="D20" s="30" t="s">
        <v>34</v>
      </c>
      <c r="E20" s="35"/>
      <c r="F20" s="35"/>
      <c r="G20" s="35"/>
      <c r="H20" s="35"/>
      <c r="I20" s="96" t="s">
        <v>29</v>
      </c>
      <c r="J20" s="28" t="s">
        <v>3</v>
      </c>
      <c r="K20" s="38"/>
    </row>
    <row r="21" spans="2:11" s="1" customFormat="1" ht="18" customHeight="1">
      <c r="B21" s="34"/>
      <c r="C21" s="35"/>
      <c r="D21" s="35"/>
      <c r="E21" s="28" t="s">
        <v>35</v>
      </c>
      <c r="F21" s="35"/>
      <c r="G21" s="35"/>
      <c r="H21" s="35"/>
      <c r="I21" s="96" t="s">
        <v>31</v>
      </c>
      <c r="J21" s="28" t="s">
        <v>3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45" customHeight="1">
      <c r="B23" s="34"/>
      <c r="C23" s="35"/>
      <c r="D23" s="30" t="s">
        <v>37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36" t="s">
        <v>3</v>
      </c>
      <c r="F24" s="366"/>
      <c r="G24" s="366"/>
      <c r="H24" s="366"/>
      <c r="I24" s="100"/>
      <c r="J24" s="99"/>
      <c r="K24" s="101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95" customHeight="1">
      <c r="B26" s="34"/>
      <c r="C26" s="35"/>
      <c r="D26" s="61"/>
      <c r="E26" s="61"/>
      <c r="F26" s="61"/>
      <c r="G26" s="61"/>
      <c r="H26" s="61"/>
      <c r="I26" s="103"/>
      <c r="J26" s="61"/>
      <c r="K26" s="104"/>
    </row>
    <row r="27" spans="2:11" s="1" customFormat="1" ht="25.35" customHeight="1">
      <c r="B27" s="34"/>
      <c r="C27" s="35"/>
      <c r="D27" s="105" t="s">
        <v>38</v>
      </c>
      <c r="E27" s="35"/>
      <c r="F27" s="35"/>
      <c r="G27" s="35"/>
      <c r="H27" s="35"/>
      <c r="I27" s="95"/>
      <c r="J27" s="106">
        <f>ROUND(J78,0)</f>
        <v>0</v>
      </c>
      <c r="K27" s="38"/>
    </row>
    <row r="28" spans="2:11" s="1" customFormat="1" ht="6.95" customHeight="1">
      <c r="B28" s="34"/>
      <c r="C28" s="35"/>
      <c r="D28" s="61"/>
      <c r="E28" s="61"/>
      <c r="F28" s="61"/>
      <c r="G28" s="61"/>
      <c r="H28" s="61"/>
      <c r="I28" s="103"/>
      <c r="J28" s="61"/>
      <c r="K28" s="104"/>
    </row>
    <row r="29" spans="2:11" s="1" customFormat="1" ht="14.45" customHeight="1">
      <c r="B29" s="34"/>
      <c r="C29" s="35"/>
      <c r="D29" s="35"/>
      <c r="E29" s="35"/>
      <c r="F29" s="39" t="s">
        <v>40</v>
      </c>
      <c r="G29" s="35"/>
      <c r="H29" s="35"/>
      <c r="I29" s="107" t="s">
        <v>39</v>
      </c>
      <c r="J29" s="39" t="s">
        <v>41</v>
      </c>
      <c r="K29" s="38"/>
    </row>
    <row r="30" spans="2:11" s="1" customFormat="1" ht="14.45" customHeight="1">
      <c r="B30" s="34"/>
      <c r="C30" s="35"/>
      <c r="D30" s="42" t="s">
        <v>42</v>
      </c>
      <c r="E30" s="42" t="s">
        <v>43</v>
      </c>
      <c r="F30" s="108">
        <f>ROUND(SUM(BE78:BE81),0)</f>
        <v>0</v>
      </c>
      <c r="G30" s="35"/>
      <c r="H30" s="35"/>
      <c r="I30" s="109">
        <v>0.21</v>
      </c>
      <c r="J30" s="108">
        <f>ROUND(ROUND((SUM(BE78:BE81)),0)*I30,0)</f>
        <v>0</v>
      </c>
      <c r="K30" s="38"/>
    </row>
    <row r="31" spans="2:11" s="1" customFormat="1" ht="14.45" customHeight="1">
      <c r="B31" s="34"/>
      <c r="C31" s="35"/>
      <c r="D31" s="35"/>
      <c r="E31" s="42" t="s">
        <v>44</v>
      </c>
      <c r="F31" s="108">
        <f>ROUND(SUM(BF78:BF81),0)</f>
        <v>0</v>
      </c>
      <c r="G31" s="35"/>
      <c r="H31" s="35"/>
      <c r="I31" s="109">
        <v>0.15</v>
      </c>
      <c r="J31" s="108">
        <f>ROUND(ROUND((SUM(BF78:BF81)),0)*I31,0)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45</v>
      </c>
      <c r="F32" s="108">
        <f>ROUND(SUM(BG78:BG81),0)</f>
        <v>0</v>
      </c>
      <c r="G32" s="35"/>
      <c r="H32" s="35"/>
      <c r="I32" s="109">
        <v>0.21</v>
      </c>
      <c r="J32" s="108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46</v>
      </c>
      <c r="F33" s="108">
        <f>ROUND(SUM(BH78:BH81),0)</f>
        <v>0</v>
      </c>
      <c r="G33" s="35"/>
      <c r="H33" s="35"/>
      <c r="I33" s="109">
        <v>0.15</v>
      </c>
      <c r="J33" s="108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47</v>
      </c>
      <c r="F34" s="108">
        <f>ROUND(SUM(BI78:BI81),0)</f>
        <v>0</v>
      </c>
      <c r="G34" s="35"/>
      <c r="H34" s="35"/>
      <c r="I34" s="109">
        <v>0</v>
      </c>
      <c r="J34" s="108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5.35" customHeight="1">
      <c r="B36" s="34"/>
      <c r="C36" s="110"/>
      <c r="D36" s="111" t="s">
        <v>48</v>
      </c>
      <c r="E36" s="64"/>
      <c r="F36" s="64"/>
      <c r="G36" s="112" t="s">
        <v>49</v>
      </c>
      <c r="H36" s="113" t="s">
        <v>50</v>
      </c>
      <c r="I36" s="114"/>
      <c r="J36" s="115">
        <f>SUM(J27:J34)</f>
        <v>0</v>
      </c>
      <c r="K36" s="116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17"/>
      <c r="J37" s="50"/>
      <c r="K37" s="51"/>
    </row>
    <row r="41" spans="2:11" s="1" customFormat="1" ht="6.95" customHeight="1">
      <c r="B41" s="52"/>
      <c r="C41" s="53"/>
      <c r="D41" s="53"/>
      <c r="E41" s="53"/>
      <c r="F41" s="53"/>
      <c r="G41" s="53"/>
      <c r="H41" s="53"/>
      <c r="I41" s="118"/>
      <c r="J41" s="53"/>
      <c r="K41" s="119"/>
    </row>
    <row r="42" spans="2:11" s="1" customFormat="1" ht="36.95" customHeight="1">
      <c r="B42" s="34"/>
      <c r="C42" s="23" t="s">
        <v>223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45" customHeight="1">
      <c r="B44" s="34"/>
      <c r="C44" s="30" t="s">
        <v>18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364" t="str">
        <f>E7</f>
        <v>Rekonstrukce objektu celní správy v Náchodě</v>
      </c>
      <c r="F45" s="340"/>
      <c r="G45" s="340"/>
      <c r="H45" s="340"/>
      <c r="I45" s="95"/>
      <c r="J45" s="35"/>
      <c r="K45" s="38"/>
    </row>
    <row r="46" spans="2:11" s="1" customFormat="1" ht="14.45" customHeight="1">
      <c r="B46" s="34"/>
      <c r="C46" s="30" t="s">
        <v>119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365" t="str">
        <f>E9</f>
        <v>7 - SO 07 Lapol</v>
      </c>
      <c r="F47" s="340"/>
      <c r="G47" s="340"/>
      <c r="H47" s="340"/>
      <c r="I47" s="95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22</v>
      </c>
      <c r="D49" s="35"/>
      <c r="E49" s="35"/>
      <c r="F49" s="28" t="str">
        <f>F12</f>
        <v>Náchod, Kladská 272</v>
      </c>
      <c r="G49" s="35"/>
      <c r="H49" s="35"/>
      <c r="I49" s="96" t="s">
        <v>24</v>
      </c>
      <c r="J49" s="97" t="str">
        <f>IF(J12="","",J12)</f>
        <v>20.04.2016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28</v>
      </c>
      <c r="D51" s="35"/>
      <c r="E51" s="35"/>
      <c r="F51" s="28" t="str">
        <f>E15</f>
        <v>ČR - GŘC, Budějovická 1387/7, Praha 4</v>
      </c>
      <c r="G51" s="35"/>
      <c r="H51" s="35"/>
      <c r="I51" s="96" t="s">
        <v>34</v>
      </c>
      <c r="J51" s="28" t="str">
        <f>E21</f>
        <v>TENET spol. s r.o., Horská 64, Trutnov</v>
      </c>
      <c r="K51" s="38"/>
    </row>
    <row r="52" spans="2:11" s="1" customFormat="1" ht="14.45" customHeight="1">
      <c r="B52" s="34"/>
      <c r="C52" s="30" t="s">
        <v>32</v>
      </c>
      <c r="D52" s="35"/>
      <c r="E52" s="35"/>
      <c r="F52" s="28" t="str">
        <f>IF(E18="","",E18)</f>
        <v/>
      </c>
      <c r="G52" s="35"/>
      <c r="H52" s="35"/>
      <c r="I52" s="95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20" t="s">
        <v>239</v>
      </c>
      <c r="D54" s="110"/>
      <c r="E54" s="110"/>
      <c r="F54" s="110"/>
      <c r="G54" s="110"/>
      <c r="H54" s="110"/>
      <c r="I54" s="121"/>
      <c r="J54" s="122" t="s">
        <v>240</v>
      </c>
      <c r="K54" s="123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4" t="s">
        <v>241</v>
      </c>
      <c r="D56" s="35"/>
      <c r="E56" s="35"/>
      <c r="F56" s="35"/>
      <c r="G56" s="35"/>
      <c r="H56" s="35"/>
      <c r="I56" s="95"/>
      <c r="J56" s="106">
        <f>J78</f>
        <v>0</v>
      </c>
      <c r="K56" s="38"/>
      <c r="AU56" s="17" t="s">
        <v>242</v>
      </c>
    </row>
    <row r="57" spans="2:11" s="7" customFormat="1" ht="24.95" customHeight="1">
      <c r="B57" s="125"/>
      <c r="C57" s="126"/>
      <c r="D57" s="127" t="s">
        <v>243</v>
      </c>
      <c r="E57" s="128"/>
      <c r="F57" s="128"/>
      <c r="G57" s="128"/>
      <c r="H57" s="128"/>
      <c r="I57" s="129"/>
      <c r="J57" s="130">
        <f>J79</f>
        <v>0</v>
      </c>
      <c r="K57" s="131"/>
    </row>
    <row r="58" spans="2:11" s="8" customFormat="1" ht="19.9" customHeight="1">
      <c r="B58" s="132"/>
      <c r="C58" s="133"/>
      <c r="D58" s="134" t="s">
        <v>2497</v>
      </c>
      <c r="E58" s="135"/>
      <c r="F58" s="135"/>
      <c r="G58" s="135"/>
      <c r="H58" s="135"/>
      <c r="I58" s="136"/>
      <c r="J58" s="137">
        <f>J80</f>
        <v>0</v>
      </c>
      <c r="K58" s="138"/>
    </row>
    <row r="59" spans="2:11" s="1" customFormat="1" ht="21.75" customHeight="1">
      <c r="B59" s="34"/>
      <c r="C59" s="35"/>
      <c r="D59" s="35"/>
      <c r="E59" s="35"/>
      <c r="F59" s="35"/>
      <c r="G59" s="35"/>
      <c r="H59" s="35"/>
      <c r="I59" s="95"/>
      <c r="J59" s="35"/>
      <c r="K59" s="38"/>
    </row>
    <row r="60" spans="2:11" s="1" customFormat="1" ht="6.95" customHeight="1">
      <c r="B60" s="49"/>
      <c r="C60" s="50"/>
      <c r="D60" s="50"/>
      <c r="E60" s="50"/>
      <c r="F60" s="50"/>
      <c r="G60" s="50"/>
      <c r="H60" s="50"/>
      <c r="I60" s="117"/>
      <c r="J60" s="50"/>
      <c r="K60" s="51"/>
    </row>
    <row r="64" spans="2:12" s="1" customFormat="1" ht="6.95" customHeight="1">
      <c r="B64" s="52"/>
      <c r="C64" s="53"/>
      <c r="D64" s="53"/>
      <c r="E64" s="53"/>
      <c r="F64" s="53"/>
      <c r="G64" s="53"/>
      <c r="H64" s="53"/>
      <c r="I64" s="118"/>
      <c r="J64" s="53"/>
      <c r="K64" s="53"/>
      <c r="L64" s="34"/>
    </row>
    <row r="65" spans="2:12" s="1" customFormat="1" ht="36.95" customHeight="1">
      <c r="B65" s="34"/>
      <c r="C65" s="54" t="s">
        <v>275</v>
      </c>
      <c r="L65" s="34"/>
    </row>
    <row r="66" spans="2:12" s="1" customFormat="1" ht="6.95" customHeight="1">
      <c r="B66" s="34"/>
      <c r="L66" s="34"/>
    </row>
    <row r="67" spans="2:12" s="1" customFormat="1" ht="14.45" customHeight="1">
      <c r="B67" s="34"/>
      <c r="C67" s="56" t="s">
        <v>18</v>
      </c>
      <c r="L67" s="34"/>
    </row>
    <row r="68" spans="2:12" s="1" customFormat="1" ht="22.5" customHeight="1">
      <c r="B68" s="34"/>
      <c r="E68" s="362" t="str">
        <f>E7</f>
        <v>Rekonstrukce objektu celní správy v Náchodě</v>
      </c>
      <c r="F68" s="330"/>
      <c r="G68" s="330"/>
      <c r="H68" s="330"/>
      <c r="L68" s="34"/>
    </row>
    <row r="69" spans="2:12" s="1" customFormat="1" ht="14.45" customHeight="1">
      <c r="B69" s="34"/>
      <c r="C69" s="56" t="s">
        <v>119</v>
      </c>
      <c r="L69" s="34"/>
    </row>
    <row r="70" spans="2:12" s="1" customFormat="1" ht="23.25" customHeight="1">
      <c r="B70" s="34"/>
      <c r="E70" s="355" t="str">
        <f>E9</f>
        <v>7 - SO 07 Lapol</v>
      </c>
      <c r="F70" s="330"/>
      <c r="G70" s="330"/>
      <c r="H70" s="330"/>
      <c r="L70" s="34"/>
    </row>
    <row r="71" spans="2:12" s="1" customFormat="1" ht="6.95" customHeight="1">
      <c r="B71" s="34"/>
      <c r="L71" s="34"/>
    </row>
    <row r="72" spans="2:12" s="1" customFormat="1" ht="18" customHeight="1">
      <c r="B72" s="34"/>
      <c r="C72" s="56" t="s">
        <v>22</v>
      </c>
      <c r="F72" s="139" t="str">
        <f>F12</f>
        <v>Náchod, Kladská 272</v>
      </c>
      <c r="I72" s="140" t="s">
        <v>24</v>
      </c>
      <c r="J72" s="60" t="str">
        <f>IF(J12="","",J12)</f>
        <v>20.04.2016</v>
      </c>
      <c r="L72" s="34"/>
    </row>
    <row r="73" spans="2:12" s="1" customFormat="1" ht="6.95" customHeight="1">
      <c r="B73" s="34"/>
      <c r="L73" s="34"/>
    </row>
    <row r="74" spans="2:12" s="1" customFormat="1" ht="15">
      <c r="B74" s="34"/>
      <c r="C74" s="56" t="s">
        <v>28</v>
      </c>
      <c r="F74" s="139" t="str">
        <f>E15</f>
        <v>ČR - GŘC, Budějovická 1387/7, Praha 4</v>
      </c>
      <c r="I74" s="140" t="s">
        <v>34</v>
      </c>
      <c r="J74" s="139" t="str">
        <f>E21</f>
        <v>TENET spol. s r.o., Horská 64, Trutnov</v>
      </c>
      <c r="L74" s="34"/>
    </row>
    <row r="75" spans="2:12" s="1" customFormat="1" ht="14.45" customHeight="1">
      <c r="B75" s="34"/>
      <c r="C75" s="56" t="s">
        <v>32</v>
      </c>
      <c r="F75" s="139" t="str">
        <f>IF(E18="","",E18)</f>
        <v/>
      </c>
      <c r="L75" s="34"/>
    </row>
    <row r="76" spans="2:12" s="1" customFormat="1" ht="10.35" customHeight="1">
      <c r="B76" s="34"/>
      <c r="L76" s="34"/>
    </row>
    <row r="77" spans="2:20" s="9" customFormat="1" ht="29.25" customHeight="1">
      <c r="B77" s="141"/>
      <c r="C77" s="142" t="s">
        <v>276</v>
      </c>
      <c r="D77" s="143" t="s">
        <v>57</v>
      </c>
      <c r="E77" s="143" t="s">
        <v>53</v>
      </c>
      <c r="F77" s="143" t="s">
        <v>277</v>
      </c>
      <c r="G77" s="143" t="s">
        <v>278</v>
      </c>
      <c r="H77" s="143" t="s">
        <v>279</v>
      </c>
      <c r="I77" s="144" t="s">
        <v>280</v>
      </c>
      <c r="J77" s="143" t="s">
        <v>240</v>
      </c>
      <c r="K77" s="145" t="s">
        <v>281</v>
      </c>
      <c r="L77" s="141"/>
      <c r="M77" s="66" t="s">
        <v>282</v>
      </c>
      <c r="N77" s="67" t="s">
        <v>42</v>
      </c>
      <c r="O77" s="67" t="s">
        <v>283</v>
      </c>
      <c r="P77" s="67" t="s">
        <v>284</v>
      </c>
      <c r="Q77" s="67" t="s">
        <v>285</v>
      </c>
      <c r="R77" s="67" t="s">
        <v>286</v>
      </c>
      <c r="S77" s="67" t="s">
        <v>287</v>
      </c>
      <c r="T77" s="68" t="s">
        <v>288</v>
      </c>
    </row>
    <row r="78" spans="2:63" s="1" customFormat="1" ht="29.25" customHeight="1">
      <c r="B78" s="34"/>
      <c r="C78" s="70" t="s">
        <v>241</v>
      </c>
      <c r="J78" s="146">
        <f>BK78</f>
        <v>0</v>
      </c>
      <c r="L78" s="34"/>
      <c r="M78" s="69"/>
      <c r="N78" s="61"/>
      <c r="O78" s="61"/>
      <c r="P78" s="147">
        <f>P79</f>
        <v>0</v>
      </c>
      <c r="Q78" s="61"/>
      <c r="R78" s="147">
        <f>R79</f>
        <v>0</v>
      </c>
      <c r="S78" s="61"/>
      <c r="T78" s="148">
        <f>T79</f>
        <v>0</v>
      </c>
      <c r="AT78" s="17" t="s">
        <v>71</v>
      </c>
      <c r="AU78" s="17" t="s">
        <v>242</v>
      </c>
      <c r="BK78" s="149">
        <f>BK79</f>
        <v>0</v>
      </c>
    </row>
    <row r="79" spans="2:63" s="10" customFormat="1" ht="37.35" customHeight="1">
      <c r="B79" s="150"/>
      <c r="D79" s="151" t="s">
        <v>71</v>
      </c>
      <c r="E79" s="152" t="s">
        <v>289</v>
      </c>
      <c r="F79" s="152" t="s">
        <v>290</v>
      </c>
      <c r="I79" s="153"/>
      <c r="J79" s="154">
        <f>BK79</f>
        <v>0</v>
      </c>
      <c r="L79" s="150"/>
      <c r="M79" s="155"/>
      <c r="N79" s="156"/>
      <c r="O79" s="156"/>
      <c r="P79" s="157">
        <f>P80</f>
        <v>0</v>
      </c>
      <c r="Q79" s="156"/>
      <c r="R79" s="157">
        <f>R80</f>
        <v>0</v>
      </c>
      <c r="S79" s="156"/>
      <c r="T79" s="158">
        <f>T80</f>
        <v>0</v>
      </c>
      <c r="AR79" s="151" t="s">
        <v>9</v>
      </c>
      <c r="AT79" s="159" t="s">
        <v>71</v>
      </c>
      <c r="AU79" s="159" t="s">
        <v>72</v>
      </c>
      <c r="AY79" s="151" t="s">
        <v>291</v>
      </c>
      <c r="BK79" s="160">
        <f>BK80</f>
        <v>0</v>
      </c>
    </row>
    <row r="80" spans="2:63" s="10" customFormat="1" ht="19.9" customHeight="1">
      <c r="B80" s="150"/>
      <c r="D80" s="161" t="s">
        <v>71</v>
      </c>
      <c r="E80" s="162" t="s">
        <v>97</v>
      </c>
      <c r="F80" s="162" t="s">
        <v>2498</v>
      </c>
      <c r="I80" s="153"/>
      <c r="J80" s="163">
        <f>BK80</f>
        <v>0</v>
      </c>
      <c r="L80" s="150"/>
      <c r="M80" s="155"/>
      <c r="N80" s="156"/>
      <c r="O80" s="156"/>
      <c r="P80" s="157">
        <f>P81</f>
        <v>0</v>
      </c>
      <c r="Q80" s="156"/>
      <c r="R80" s="157">
        <f>R81</f>
        <v>0</v>
      </c>
      <c r="S80" s="156"/>
      <c r="T80" s="158">
        <f>T81</f>
        <v>0</v>
      </c>
      <c r="AR80" s="151" t="s">
        <v>9</v>
      </c>
      <c r="AT80" s="159" t="s">
        <v>71</v>
      </c>
      <c r="AU80" s="159" t="s">
        <v>9</v>
      </c>
      <c r="AY80" s="151" t="s">
        <v>291</v>
      </c>
      <c r="BK80" s="160">
        <f>BK81</f>
        <v>0</v>
      </c>
    </row>
    <row r="81" spans="2:65" s="1" customFormat="1" ht="22.5" customHeight="1">
      <c r="B81" s="164"/>
      <c r="C81" s="210" t="s">
        <v>9</v>
      </c>
      <c r="D81" s="210" t="s">
        <v>379</v>
      </c>
      <c r="E81" s="211" t="s">
        <v>2499</v>
      </c>
      <c r="F81" s="212" t="s">
        <v>2500</v>
      </c>
      <c r="G81" s="213" t="s">
        <v>1250</v>
      </c>
      <c r="H81" s="214">
        <v>1</v>
      </c>
      <c r="I81" s="215"/>
      <c r="J81" s="216">
        <f>ROUND(I81*H81,0)</f>
        <v>0</v>
      </c>
      <c r="K81" s="212" t="s">
        <v>3</v>
      </c>
      <c r="L81" s="217"/>
      <c r="M81" s="218" t="s">
        <v>3</v>
      </c>
      <c r="N81" s="235" t="s">
        <v>43</v>
      </c>
      <c r="O81" s="229"/>
      <c r="P81" s="230">
        <f>O81*H81</f>
        <v>0</v>
      </c>
      <c r="Q81" s="230">
        <v>0</v>
      </c>
      <c r="R81" s="230">
        <f>Q81*H81</f>
        <v>0</v>
      </c>
      <c r="S81" s="230">
        <v>0</v>
      </c>
      <c r="T81" s="231">
        <f>S81*H81</f>
        <v>0</v>
      </c>
      <c r="AR81" s="17" t="s">
        <v>97</v>
      </c>
      <c r="AT81" s="17" t="s">
        <v>379</v>
      </c>
      <c r="AU81" s="17" t="s">
        <v>79</v>
      </c>
      <c r="AY81" s="17" t="s">
        <v>291</v>
      </c>
      <c r="BE81" s="176">
        <f>IF(N81="základní",J81,0)</f>
        <v>0</v>
      </c>
      <c r="BF81" s="176">
        <f>IF(N81="snížená",J81,0)</f>
        <v>0</v>
      </c>
      <c r="BG81" s="176">
        <f>IF(N81="zákl. přenesená",J81,0)</f>
        <v>0</v>
      </c>
      <c r="BH81" s="176">
        <f>IF(N81="sníž. přenesená",J81,0)</f>
        <v>0</v>
      </c>
      <c r="BI81" s="176">
        <f>IF(N81="nulová",J81,0)</f>
        <v>0</v>
      </c>
      <c r="BJ81" s="17" t="s">
        <v>9</v>
      </c>
      <c r="BK81" s="176">
        <f>ROUND(I81*H81,0)</f>
        <v>0</v>
      </c>
      <c r="BL81" s="17" t="s">
        <v>85</v>
      </c>
      <c r="BM81" s="17" t="s">
        <v>2501</v>
      </c>
    </row>
    <row r="82" spans="2:12" s="1" customFormat="1" ht="6.95" customHeight="1">
      <c r="B82" s="49"/>
      <c r="C82" s="50"/>
      <c r="D82" s="50"/>
      <c r="E82" s="50"/>
      <c r="F82" s="50"/>
      <c r="G82" s="50"/>
      <c r="H82" s="50"/>
      <c r="I82" s="117"/>
      <c r="J82" s="50"/>
      <c r="K82" s="50"/>
      <c r="L82" s="34"/>
    </row>
  </sheetData>
  <autoFilter ref="C77:K77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39"/>
      <c r="C1" s="239"/>
      <c r="D1" s="238" t="s">
        <v>1</v>
      </c>
      <c r="E1" s="239"/>
      <c r="F1" s="240" t="s">
        <v>2557</v>
      </c>
      <c r="G1" s="363" t="s">
        <v>2558</v>
      </c>
      <c r="H1" s="363"/>
      <c r="I1" s="245"/>
      <c r="J1" s="240" t="s">
        <v>2559</v>
      </c>
      <c r="K1" s="238" t="s">
        <v>100</v>
      </c>
      <c r="L1" s="240" t="s">
        <v>2560</v>
      </c>
      <c r="M1" s="240"/>
      <c r="N1" s="240"/>
      <c r="O1" s="240"/>
      <c r="P1" s="240"/>
      <c r="Q1" s="240"/>
      <c r="R1" s="240"/>
      <c r="S1" s="240"/>
      <c r="T1" s="240"/>
      <c r="U1" s="236"/>
      <c r="V1" s="23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354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7" t="s">
        <v>99</v>
      </c>
    </row>
    <row r="3" spans="2:46" ht="6.9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79</v>
      </c>
    </row>
    <row r="4" spans="2:46" ht="36.95" customHeight="1">
      <c r="B4" s="21"/>
      <c r="C4" s="22"/>
      <c r="D4" s="23" t="s">
        <v>107</v>
      </c>
      <c r="E4" s="22"/>
      <c r="F4" s="22"/>
      <c r="G4" s="22"/>
      <c r="H4" s="22"/>
      <c r="I4" s="94"/>
      <c r="J4" s="22"/>
      <c r="K4" s="24"/>
      <c r="M4" s="25" t="s">
        <v>12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18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364" t="str">
        <f>'Rekapitulace stavby'!K6</f>
        <v>Rekonstrukce objektu celní správy v Náchodě</v>
      </c>
      <c r="F7" s="333"/>
      <c r="G7" s="333"/>
      <c r="H7" s="333"/>
      <c r="I7" s="94"/>
      <c r="J7" s="22"/>
      <c r="K7" s="24"/>
    </row>
    <row r="8" spans="2:11" s="1" customFormat="1" ht="15">
      <c r="B8" s="34"/>
      <c r="C8" s="35"/>
      <c r="D8" s="30" t="s">
        <v>119</v>
      </c>
      <c r="E8" s="35"/>
      <c r="F8" s="35"/>
      <c r="G8" s="35"/>
      <c r="H8" s="35"/>
      <c r="I8" s="95"/>
      <c r="J8" s="35"/>
      <c r="K8" s="38"/>
    </row>
    <row r="9" spans="2:11" s="1" customFormat="1" ht="36.95" customHeight="1">
      <c r="B9" s="34"/>
      <c r="C9" s="35"/>
      <c r="D9" s="35"/>
      <c r="E9" s="365" t="s">
        <v>2502</v>
      </c>
      <c r="F9" s="340"/>
      <c r="G9" s="340"/>
      <c r="H9" s="340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45" customHeight="1">
      <c r="B11" s="34"/>
      <c r="C11" s="35"/>
      <c r="D11" s="30" t="s">
        <v>20</v>
      </c>
      <c r="E11" s="35"/>
      <c r="F11" s="28" t="s">
        <v>3</v>
      </c>
      <c r="G11" s="35"/>
      <c r="H11" s="35"/>
      <c r="I11" s="96" t="s">
        <v>21</v>
      </c>
      <c r="J11" s="28" t="s">
        <v>3</v>
      </c>
      <c r="K11" s="38"/>
    </row>
    <row r="12" spans="2:11" s="1" customFormat="1" ht="14.45" customHeight="1">
      <c r="B12" s="34"/>
      <c r="C12" s="35"/>
      <c r="D12" s="30" t="s">
        <v>22</v>
      </c>
      <c r="E12" s="35"/>
      <c r="F12" s="28" t="s">
        <v>23</v>
      </c>
      <c r="G12" s="35"/>
      <c r="H12" s="35"/>
      <c r="I12" s="96" t="s">
        <v>24</v>
      </c>
      <c r="J12" s="97" t="str">
        <f>'Rekapitulace stavby'!AN8</f>
        <v>20.04.2016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45" customHeight="1">
      <c r="B14" s="34"/>
      <c r="C14" s="35"/>
      <c r="D14" s="30" t="s">
        <v>28</v>
      </c>
      <c r="E14" s="35"/>
      <c r="F14" s="35"/>
      <c r="G14" s="35"/>
      <c r="H14" s="35"/>
      <c r="I14" s="96" t="s">
        <v>29</v>
      </c>
      <c r="J14" s="28" t="s">
        <v>3</v>
      </c>
      <c r="K14" s="38"/>
    </row>
    <row r="15" spans="2:11" s="1" customFormat="1" ht="18" customHeight="1">
      <c r="B15" s="34"/>
      <c r="C15" s="35"/>
      <c r="D15" s="35"/>
      <c r="E15" s="28" t="s">
        <v>30</v>
      </c>
      <c r="F15" s="35"/>
      <c r="G15" s="35"/>
      <c r="H15" s="35"/>
      <c r="I15" s="96" t="s">
        <v>31</v>
      </c>
      <c r="J15" s="28" t="s">
        <v>3</v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45" customHeight="1">
      <c r="B17" s="34"/>
      <c r="C17" s="35"/>
      <c r="D17" s="30" t="s">
        <v>32</v>
      </c>
      <c r="E17" s="35"/>
      <c r="F17" s="35"/>
      <c r="G17" s="35"/>
      <c r="H17" s="35"/>
      <c r="I17" s="96" t="s">
        <v>29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96" t="s">
        <v>31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45" customHeight="1">
      <c r="B20" s="34"/>
      <c r="C20" s="35"/>
      <c r="D20" s="30" t="s">
        <v>34</v>
      </c>
      <c r="E20" s="35"/>
      <c r="F20" s="35"/>
      <c r="G20" s="35"/>
      <c r="H20" s="35"/>
      <c r="I20" s="96" t="s">
        <v>29</v>
      </c>
      <c r="J20" s="28" t="s">
        <v>3</v>
      </c>
      <c r="K20" s="38"/>
    </row>
    <row r="21" spans="2:11" s="1" customFormat="1" ht="18" customHeight="1">
      <c r="B21" s="34"/>
      <c r="C21" s="35"/>
      <c r="D21" s="35"/>
      <c r="E21" s="28" t="s">
        <v>35</v>
      </c>
      <c r="F21" s="35"/>
      <c r="G21" s="35"/>
      <c r="H21" s="35"/>
      <c r="I21" s="96" t="s">
        <v>31</v>
      </c>
      <c r="J21" s="28" t="s">
        <v>3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45" customHeight="1">
      <c r="B23" s="34"/>
      <c r="C23" s="35"/>
      <c r="D23" s="30" t="s">
        <v>37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36" t="s">
        <v>3</v>
      </c>
      <c r="F24" s="366"/>
      <c r="G24" s="366"/>
      <c r="H24" s="366"/>
      <c r="I24" s="100"/>
      <c r="J24" s="99"/>
      <c r="K24" s="101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95" customHeight="1">
      <c r="B26" s="34"/>
      <c r="C26" s="35"/>
      <c r="D26" s="61"/>
      <c r="E26" s="61"/>
      <c r="F26" s="61"/>
      <c r="G26" s="61"/>
      <c r="H26" s="61"/>
      <c r="I26" s="103"/>
      <c r="J26" s="61"/>
      <c r="K26" s="104"/>
    </row>
    <row r="27" spans="2:11" s="1" customFormat="1" ht="25.35" customHeight="1">
      <c r="B27" s="34"/>
      <c r="C27" s="35"/>
      <c r="D27" s="105" t="s">
        <v>38</v>
      </c>
      <c r="E27" s="35"/>
      <c r="F27" s="35"/>
      <c r="G27" s="35"/>
      <c r="H27" s="35"/>
      <c r="I27" s="95"/>
      <c r="J27" s="106">
        <f>ROUND(J86,0)</f>
        <v>0</v>
      </c>
      <c r="K27" s="38"/>
    </row>
    <row r="28" spans="2:11" s="1" customFormat="1" ht="6.95" customHeight="1">
      <c r="B28" s="34"/>
      <c r="C28" s="35"/>
      <c r="D28" s="61"/>
      <c r="E28" s="61"/>
      <c r="F28" s="61"/>
      <c r="G28" s="61"/>
      <c r="H28" s="61"/>
      <c r="I28" s="103"/>
      <c r="J28" s="61"/>
      <c r="K28" s="104"/>
    </row>
    <row r="29" spans="2:11" s="1" customFormat="1" ht="14.45" customHeight="1">
      <c r="B29" s="34"/>
      <c r="C29" s="35"/>
      <c r="D29" s="35"/>
      <c r="E29" s="35"/>
      <c r="F29" s="39" t="s">
        <v>40</v>
      </c>
      <c r="G29" s="35"/>
      <c r="H29" s="35"/>
      <c r="I29" s="107" t="s">
        <v>39</v>
      </c>
      <c r="J29" s="39" t="s">
        <v>41</v>
      </c>
      <c r="K29" s="38"/>
    </row>
    <row r="30" spans="2:11" s="1" customFormat="1" ht="14.45" customHeight="1">
      <c r="B30" s="34"/>
      <c r="C30" s="35"/>
      <c r="D30" s="42" t="s">
        <v>42</v>
      </c>
      <c r="E30" s="42" t="s">
        <v>43</v>
      </c>
      <c r="F30" s="108">
        <f>ROUND(SUM(BE86:BE105),0)</f>
        <v>0</v>
      </c>
      <c r="G30" s="35"/>
      <c r="H30" s="35"/>
      <c r="I30" s="109">
        <v>0.21</v>
      </c>
      <c r="J30" s="108">
        <f>ROUND(ROUND((SUM(BE86:BE105)),0)*I30,0)</f>
        <v>0</v>
      </c>
      <c r="K30" s="38"/>
    </row>
    <row r="31" spans="2:11" s="1" customFormat="1" ht="14.45" customHeight="1">
      <c r="B31" s="34"/>
      <c r="C31" s="35"/>
      <c r="D31" s="35"/>
      <c r="E31" s="42" t="s">
        <v>44</v>
      </c>
      <c r="F31" s="108">
        <f>ROUND(SUM(BF86:BF105),0)</f>
        <v>0</v>
      </c>
      <c r="G31" s="35"/>
      <c r="H31" s="35"/>
      <c r="I31" s="109">
        <v>0.15</v>
      </c>
      <c r="J31" s="108">
        <f>ROUND(ROUND((SUM(BF86:BF105)),0)*I31,0)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45</v>
      </c>
      <c r="F32" s="108">
        <f>ROUND(SUM(BG86:BG105),0)</f>
        <v>0</v>
      </c>
      <c r="G32" s="35"/>
      <c r="H32" s="35"/>
      <c r="I32" s="109">
        <v>0.21</v>
      </c>
      <c r="J32" s="108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46</v>
      </c>
      <c r="F33" s="108">
        <f>ROUND(SUM(BH86:BH105),0)</f>
        <v>0</v>
      </c>
      <c r="G33" s="35"/>
      <c r="H33" s="35"/>
      <c r="I33" s="109">
        <v>0.15</v>
      </c>
      <c r="J33" s="108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47</v>
      </c>
      <c r="F34" s="108">
        <f>ROUND(SUM(BI86:BI105),0)</f>
        <v>0</v>
      </c>
      <c r="G34" s="35"/>
      <c r="H34" s="35"/>
      <c r="I34" s="109">
        <v>0</v>
      </c>
      <c r="J34" s="108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5.35" customHeight="1">
      <c r="B36" s="34"/>
      <c r="C36" s="110"/>
      <c r="D36" s="111" t="s">
        <v>48</v>
      </c>
      <c r="E36" s="64"/>
      <c r="F36" s="64"/>
      <c r="G36" s="112" t="s">
        <v>49</v>
      </c>
      <c r="H36" s="113" t="s">
        <v>50</v>
      </c>
      <c r="I36" s="114"/>
      <c r="J36" s="115">
        <f>SUM(J27:J34)</f>
        <v>0</v>
      </c>
      <c r="K36" s="116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17"/>
      <c r="J37" s="50"/>
      <c r="K37" s="51"/>
    </row>
    <row r="41" spans="2:11" s="1" customFormat="1" ht="6.95" customHeight="1">
      <c r="B41" s="52"/>
      <c r="C41" s="53"/>
      <c r="D41" s="53"/>
      <c r="E41" s="53"/>
      <c r="F41" s="53"/>
      <c r="G41" s="53"/>
      <c r="H41" s="53"/>
      <c r="I41" s="118"/>
      <c r="J41" s="53"/>
      <c r="K41" s="119"/>
    </row>
    <row r="42" spans="2:11" s="1" customFormat="1" ht="36.95" customHeight="1">
      <c r="B42" s="34"/>
      <c r="C42" s="23" t="s">
        <v>223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45" customHeight="1">
      <c r="B44" s="34"/>
      <c r="C44" s="30" t="s">
        <v>18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364" t="str">
        <f>E7</f>
        <v>Rekonstrukce objektu celní správy v Náchodě</v>
      </c>
      <c r="F45" s="340"/>
      <c r="G45" s="340"/>
      <c r="H45" s="340"/>
      <c r="I45" s="95"/>
      <c r="J45" s="35"/>
      <c r="K45" s="38"/>
    </row>
    <row r="46" spans="2:11" s="1" customFormat="1" ht="14.45" customHeight="1">
      <c r="B46" s="34"/>
      <c r="C46" s="30" t="s">
        <v>119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365" t="str">
        <f>E9</f>
        <v>8 - Ostatní a vedlejší náklady</v>
      </c>
      <c r="F47" s="340"/>
      <c r="G47" s="340"/>
      <c r="H47" s="340"/>
      <c r="I47" s="95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22</v>
      </c>
      <c r="D49" s="35"/>
      <c r="E49" s="35"/>
      <c r="F49" s="28" t="str">
        <f>F12</f>
        <v>Náchod, Kladská 272</v>
      </c>
      <c r="G49" s="35"/>
      <c r="H49" s="35"/>
      <c r="I49" s="96" t="s">
        <v>24</v>
      </c>
      <c r="J49" s="97" t="str">
        <f>IF(J12="","",J12)</f>
        <v>20.04.2016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28</v>
      </c>
      <c r="D51" s="35"/>
      <c r="E51" s="35"/>
      <c r="F51" s="28" t="str">
        <f>E15</f>
        <v>ČR - GŘC, Budějovická 1387/7, Praha 4</v>
      </c>
      <c r="G51" s="35"/>
      <c r="H51" s="35"/>
      <c r="I51" s="96" t="s">
        <v>34</v>
      </c>
      <c r="J51" s="28" t="str">
        <f>E21</f>
        <v>TENET spol. s r.o., Horská 64, Trutnov</v>
      </c>
      <c r="K51" s="38"/>
    </row>
    <row r="52" spans="2:11" s="1" customFormat="1" ht="14.45" customHeight="1">
      <c r="B52" s="34"/>
      <c r="C52" s="30" t="s">
        <v>32</v>
      </c>
      <c r="D52" s="35"/>
      <c r="E52" s="35"/>
      <c r="F52" s="28" t="str">
        <f>IF(E18="","",E18)</f>
        <v/>
      </c>
      <c r="G52" s="35"/>
      <c r="H52" s="35"/>
      <c r="I52" s="95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20" t="s">
        <v>239</v>
      </c>
      <c r="D54" s="110"/>
      <c r="E54" s="110"/>
      <c r="F54" s="110"/>
      <c r="G54" s="110"/>
      <c r="H54" s="110"/>
      <c r="I54" s="121"/>
      <c r="J54" s="122" t="s">
        <v>240</v>
      </c>
      <c r="K54" s="123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4" t="s">
        <v>241</v>
      </c>
      <c r="D56" s="35"/>
      <c r="E56" s="35"/>
      <c r="F56" s="35"/>
      <c r="G56" s="35"/>
      <c r="H56" s="35"/>
      <c r="I56" s="95"/>
      <c r="J56" s="106">
        <f>J86</f>
        <v>0</v>
      </c>
      <c r="K56" s="38"/>
      <c r="AU56" s="17" t="s">
        <v>242</v>
      </c>
    </row>
    <row r="57" spans="2:11" s="7" customFormat="1" ht="24.95" customHeight="1">
      <c r="B57" s="125"/>
      <c r="C57" s="126"/>
      <c r="D57" s="127" t="s">
        <v>2503</v>
      </c>
      <c r="E57" s="128"/>
      <c r="F57" s="128"/>
      <c r="G57" s="128"/>
      <c r="H57" s="128"/>
      <c r="I57" s="129"/>
      <c r="J57" s="130">
        <f>J87</f>
        <v>0</v>
      </c>
      <c r="K57" s="131"/>
    </row>
    <row r="58" spans="2:11" s="8" customFormat="1" ht="19.9" customHeight="1">
      <c r="B58" s="132"/>
      <c r="C58" s="133"/>
      <c r="D58" s="134" t="s">
        <v>2504</v>
      </c>
      <c r="E58" s="135"/>
      <c r="F58" s="135"/>
      <c r="G58" s="135"/>
      <c r="H58" s="135"/>
      <c r="I58" s="136"/>
      <c r="J58" s="137">
        <f>J88</f>
        <v>0</v>
      </c>
      <c r="K58" s="138"/>
    </row>
    <row r="59" spans="2:11" s="8" customFormat="1" ht="19.9" customHeight="1">
      <c r="B59" s="132"/>
      <c r="C59" s="133"/>
      <c r="D59" s="134" t="s">
        <v>2505</v>
      </c>
      <c r="E59" s="135"/>
      <c r="F59" s="135"/>
      <c r="G59" s="135"/>
      <c r="H59" s="135"/>
      <c r="I59" s="136"/>
      <c r="J59" s="137">
        <f>J90</f>
        <v>0</v>
      </c>
      <c r="K59" s="138"/>
    </row>
    <row r="60" spans="2:11" s="8" customFormat="1" ht="19.9" customHeight="1">
      <c r="B60" s="132"/>
      <c r="C60" s="133"/>
      <c r="D60" s="134" t="s">
        <v>2506</v>
      </c>
      <c r="E60" s="135"/>
      <c r="F60" s="135"/>
      <c r="G60" s="135"/>
      <c r="H60" s="135"/>
      <c r="I60" s="136"/>
      <c r="J60" s="137">
        <f>J92</f>
        <v>0</v>
      </c>
      <c r="K60" s="138"/>
    </row>
    <row r="61" spans="2:11" s="8" customFormat="1" ht="19.9" customHeight="1">
      <c r="B61" s="132"/>
      <c r="C61" s="133"/>
      <c r="D61" s="134" t="s">
        <v>2507</v>
      </c>
      <c r="E61" s="135"/>
      <c r="F61" s="135"/>
      <c r="G61" s="135"/>
      <c r="H61" s="135"/>
      <c r="I61" s="136"/>
      <c r="J61" s="137">
        <f>J94</f>
        <v>0</v>
      </c>
      <c r="K61" s="138"/>
    </row>
    <row r="62" spans="2:11" s="8" customFormat="1" ht="19.9" customHeight="1">
      <c r="B62" s="132"/>
      <c r="C62" s="133"/>
      <c r="D62" s="134" t="s">
        <v>2508</v>
      </c>
      <c r="E62" s="135"/>
      <c r="F62" s="135"/>
      <c r="G62" s="135"/>
      <c r="H62" s="135"/>
      <c r="I62" s="136"/>
      <c r="J62" s="137">
        <f>J96</f>
        <v>0</v>
      </c>
      <c r="K62" s="138"/>
    </row>
    <row r="63" spans="2:11" s="8" customFormat="1" ht="19.9" customHeight="1">
      <c r="B63" s="132"/>
      <c r="C63" s="133"/>
      <c r="D63" s="134" t="s">
        <v>2509</v>
      </c>
      <c r="E63" s="135"/>
      <c r="F63" s="135"/>
      <c r="G63" s="135"/>
      <c r="H63" s="135"/>
      <c r="I63" s="136"/>
      <c r="J63" s="137">
        <f>J98</f>
        <v>0</v>
      </c>
      <c r="K63" s="138"/>
    </row>
    <row r="64" spans="2:11" s="8" customFormat="1" ht="19.9" customHeight="1">
      <c r="B64" s="132"/>
      <c r="C64" s="133"/>
      <c r="D64" s="134" t="s">
        <v>2510</v>
      </c>
      <c r="E64" s="135"/>
      <c r="F64" s="135"/>
      <c r="G64" s="135"/>
      <c r="H64" s="135"/>
      <c r="I64" s="136"/>
      <c r="J64" s="137">
        <f>J100</f>
        <v>0</v>
      </c>
      <c r="K64" s="138"/>
    </row>
    <row r="65" spans="2:11" s="8" customFormat="1" ht="19.9" customHeight="1">
      <c r="B65" s="132"/>
      <c r="C65" s="133"/>
      <c r="D65" s="134" t="s">
        <v>2511</v>
      </c>
      <c r="E65" s="135"/>
      <c r="F65" s="135"/>
      <c r="G65" s="135"/>
      <c r="H65" s="135"/>
      <c r="I65" s="136"/>
      <c r="J65" s="137">
        <f>J102</f>
        <v>0</v>
      </c>
      <c r="K65" s="138"/>
    </row>
    <row r="66" spans="2:11" s="8" customFormat="1" ht="19.9" customHeight="1">
      <c r="B66" s="132"/>
      <c r="C66" s="133"/>
      <c r="D66" s="134" t="s">
        <v>2512</v>
      </c>
      <c r="E66" s="135"/>
      <c r="F66" s="135"/>
      <c r="G66" s="135"/>
      <c r="H66" s="135"/>
      <c r="I66" s="136"/>
      <c r="J66" s="137">
        <f>J104</f>
        <v>0</v>
      </c>
      <c r="K66" s="138"/>
    </row>
    <row r="67" spans="2:11" s="1" customFormat="1" ht="21.75" customHeight="1">
      <c r="B67" s="34"/>
      <c r="C67" s="35"/>
      <c r="D67" s="35"/>
      <c r="E67" s="35"/>
      <c r="F67" s="35"/>
      <c r="G67" s="35"/>
      <c r="H67" s="35"/>
      <c r="I67" s="95"/>
      <c r="J67" s="35"/>
      <c r="K67" s="38"/>
    </row>
    <row r="68" spans="2:11" s="1" customFormat="1" ht="6.95" customHeight="1">
      <c r="B68" s="49"/>
      <c r="C68" s="50"/>
      <c r="D68" s="50"/>
      <c r="E68" s="50"/>
      <c r="F68" s="50"/>
      <c r="G68" s="50"/>
      <c r="H68" s="50"/>
      <c r="I68" s="117"/>
      <c r="J68" s="50"/>
      <c r="K68" s="51"/>
    </row>
    <row r="72" spans="2:12" s="1" customFormat="1" ht="6.95" customHeight="1">
      <c r="B72" s="52"/>
      <c r="C72" s="53"/>
      <c r="D72" s="53"/>
      <c r="E72" s="53"/>
      <c r="F72" s="53"/>
      <c r="G72" s="53"/>
      <c r="H72" s="53"/>
      <c r="I72" s="118"/>
      <c r="J72" s="53"/>
      <c r="K72" s="53"/>
      <c r="L72" s="34"/>
    </row>
    <row r="73" spans="2:12" s="1" customFormat="1" ht="36.95" customHeight="1">
      <c r="B73" s="34"/>
      <c r="C73" s="54" t="s">
        <v>275</v>
      </c>
      <c r="L73" s="34"/>
    </row>
    <row r="74" spans="2:12" s="1" customFormat="1" ht="6.95" customHeight="1">
      <c r="B74" s="34"/>
      <c r="L74" s="34"/>
    </row>
    <row r="75" spans="2:12" s="1" customFormat="1" ht="14.45" customHeight="1">
      <c r="B75" s="34"/>
      <c r="C75" s="56" t="s">
        <v>18</v>
      </c>
      <c r="L75" s="34"/>
    </row>
    <row r="76" spans="2:12" s="1" customFormat="1" ht="22.5" customHeight="1">
      <c r="B76" s="34"/>
      <c r="E76" s="362" t="str">
        <f>E7</f>
        <v>Rekonstrukce objektu celní správy v Náchodě</v>
      </c>
      <c r="F76" s="330"/>
      <c r="G76" s="330"/>
      <c r="H76" s="330"/>
      <c r="L76" s="34"/>
    </row>
    <row r="77" spans="2:12" s="1" customFormat="1" ht="14.45" customHeight="1">
      <c r="B77" s="34"/>
      <c r="C77" s="56" t="s">
        <v>119</v>
      </c>
      <c r="L77" s="34"/>
    </row>
    <row r="78" spans="2:12" s="1" customFormat="1" ht="23.25" customHeight="1">
      <c r="B78" s="34"/>
      <c r="E78" s="355" t="str">
        <f>E9</f>
        <v>8 - Ostatní a vedlejší náklady</v>
      </c>
      <c r="F78" s="330"/>
      <c r="G78" s="330"/>
      <c r="H78" s="330"/>
      <c r="L78" s="34"/>
    </row>
    <row r="79" spans="2:12" s="1" customFormat="1" ht="6.95" customHeight="1">
      <c r="B79" s="34"/>
      <c r="L79" s="34"/>
    </row>
    <row r="80" spans="2:12" s="1" customFormat="1" ht="18" customHeight="1">
      <c r="B80" s="34"/>
      <c r="C80" s="56" t="s">
        <v>22</v>
      </c>
      <c r="F80" s="139" t="str">
        <f>F12</f>
        <v>Náchod, Kladská 272</v>
      </c>
      <c r="I80" s="140" t="s">
        <v>24</v>
      </c>
      <c r="J80" s="60" t="str">
        <f>IF(J12="","",J12)</f>
        <v>20.04.2016</v>
      </c>
      <c r="L80" s="34"/>
    </row>
    <row r="81" spans="2:12" s="1" customFormat="1" ht="6.95" customHeight="1">
      <c r="B81" s="34"/>
      <c r="L81" s="34"/>
    </row>
    <row r="82" spans="2:12" s="1" customFormat="1" ht="15">
      <c r="B82" s="34"/>
      <c r="C82" s="56" t="s">
        <v>28</v>
      </c>
      <c r="F82" s="139" t="str">
        <f>E15</f>
        <v>ČR - GŘC, Budějovická 1387/7, Praha 4</v>
      </c>
      <c r="I82" s="140" t="s">
        <v>34</v>
      </c>
      <c r="J82" s="139" t="str">
        <f>E21</f>
        <v>TENET spol. s r.o., Horská 64, Trutnov</v>
      </c>
      <c r="L82" s="34"/>
    </row>
    <row r="83" spans="2:12" s="1" customFormat="1" ht="14.45" customHeight="1">
      <c r="B83" s="34"/>
      <c r="C83" s="56" t="s">
        <v>32</v>
      </c>
      <c r="F83" s="139" t="str">
        <f>IF(E18="","",E18)</f>
        <v/>
      </c>
      <c r="L83" s="34"/>
    </row>
    <row r="84" spans="2:12" s="1" customFormat="1" ht="10.35" customHeight="1">
      <c r="B84" s="34"/>
      <c r="L84" s="34"/>
    </row>
    <row r="85" spans="2:20" s="9" customFormat="1" ht="29.25" customHeight="1">
      <c r="B85" s="141"/>
      <c r="C85" s="142" t="s">
        <v>276</v>
      </c>
      <c r="D85" s="143" t="s">
        <v>57</v>
      </c>
      <c r="E85" s="143" t="s">
        <v>53</v>
      </c>
      <c r="F85" s="143" t="s">
        <v>277</v>
      </c>
      <c r="G85" s="143" t="s">
        <v>278</v>
      </c>
      <c r="H85" s="143" t="s">
        <v>279</v>
      </c>
      <c r="I85" s="144" t="s">
        <v>280</v>
      </c>
      <c r="J85" s="143" t="s">
        <v>240</v>
      </c>
      <c r="K85" s="145" t="s">
        <v>281</v>
      </c>
      <c r="L85" s="141"/>
      <c r="M85" s="66" t="s">
        <v>282</v>
      </c>
      <c r="N85" s="67" t="s">
        <v>42</v>
      </c>
      <c r="O85" s="67" t="s">
        <v>283</v>
      </c>
      <c r="P85" s="67" t="s">
        <v>284</v>
      </c>
      <c r="Q85" s="67" t="s">
        <v>285</v>
      </c>
      <c r="R85" s="67" t="s">
        <v>286</v>
      </c>
      <c r="S85" s="67" t="s">
        <v>287</v>
      </c>
      <c r="T85" s="68" t="s">
        <v>288</v>
      </c>
    </row>
    <row r="86" spans="2:63" s="1" customFormat="1" ht="29.25" customHeight="1">
      <c r="B86" s="34"/>
      <c r="C86" s="70" t="s">
        <v>241</v>
      </c>
      <c r="J86" s="146">
        <f>BK86</f>
        <v>0</v>
      </c>
      <c r="L86" s="34"/>
      <c r="M86" s="69"/>
      <c r="N86" s="61"/>
      <c r="O86" s="61"/>
      <c r="P86" s="147">
        <f>P87</f>
        <v>0</v>
      </c>
      <c r="Q86" s="61"/>
      <c r="R86" s="147">
        <f>R87</f>
        <v>0</v>
      </c>
      <c r="S86" s="61"/>
      <c r="T86" s="148">
        <f>T87</f>
        <v>0</v>
      </c>
      <c r="AT86" s="17" t="s">
        <v>71</v>
      </c>
      <c r="AU86" s="17" t="s">
        <v>242</v>
      </c>
      <c r="BK86" s="149">
        <f>BK87</f>
        <v>0</v>
      </c>
    </row>
    <row r="87" spans="2:63" s="10" customFormat="1" ht="37.35" customHeight="1">
      <c r="B87" s="150"/>
      <c r="D87" s="151" t="s">
        <v>71</v>
      </c>
      <c r="E87" s="152" t="s">
        <v>2513</v>
      </c>
      <c r="F87" s="152" t="s">
        <v>2514</v>
      </c>
      <c r="I87" s="153"/>
      <c r="J87" s="154">
        <f>BK87</f>
        <v>0</v>
      </c>
      <c r="L87" s="150"/>
      <c r="M87" s="155"/>
      <c r="N87" s="156"/>
      <c r="O87" s="156"/>
      <c r="P87" s="157">
        <f>P88+P90+P92+P94+P96+P98+P100+P102+P104</f>
        <v>0</v>
      </c>
      <c r="Q87" s="156"/>
      <c r="R87" s="157">
        <f>R88+R90+R92+R94+R96+R98+R100+R102+R104</f>
        <v>0</v>
      </c>
      <c r="S87" s="156"/>
      <c r="T87" s="158">
        <f>T88+T90+T92+T94+T96+T98+T100+T102+T104</f>
        <v>0</v>
      </c>
      <c r="AR87" s="151" t="s">
        <v>88</v>
      </c>
      <c r="AT87" s="159" t="s">
        <v>71</v>
      </c>
      <c r="AU87" s="159" t="s">
        <v>72</v>
      </c>
      <c r="AY87" s="151" t="s">
        <v>291</v>
      </c>
      <c r="BK87" s="160">
        <f>BK88+BK90+BK92+BK94+BK96+BK98+BK100+BK102+BK104</f>
        <v>0</v>
      </c>
    </row>
    <row r="88" spans="2:63" s="10" customFormat="1" ht="19.9" customHeight="1">
      <c r="B88" s="150"/>
      <c r="D88" s="161" t="s">
        <v>71</v>
      </c>
      <c r="E88" s="162" t="s">
        <v>2515</v>
      </c>
      <c r="F88" s="162" t="s">
        <v>2516</v>
      </c>
      <c r="I88" s="153"/>
      <c r="J88" s="163">
        <f>BK88</f>
        <v>0</v>
      </c>
      <c r="L88" s="150"/>
      <c r="M88" s="155"/>
      <c r="N88" s="156"/>
      <c r="O88" s="156"/>
      <c r="P88" s="157">
        <f>P89</f>
        <v>0</v>
      </c>
      <c r="Q88" s="156"/>
      <c r="R88" s="157">
        <f>R89</f>
        <v>0</v>
      </c>
      <c r="S88" s="156"/>
      <c r="T88" s="158">
        <f>T89</f>
        <v>0</v>
      </c>
      <c r="AR88" s="151" t="s">
        <v>88</v>
      </c>
      <c r="AT88" s="159" t="s">
        <v>71</v>
      </c>
      <c r="AU88" s="159" t="s">
        <v>9</v>
      </c>
      <c r="AY88" s="151" t="s">
        <v>291</v>
      </c>
      <c r="BK88" s="160">
        <f>BK89</f>
        <v>0</v>
      </c>
    </row>
    <row r="89" spans="2:65" s="1" customFormat="1" ht="22.5" customHeight="1">
      <c r="B89" s="164"/>
      <c r="C89" s="165" t="s">
        <v>9</v>
      </c>
      <c r="D89" s="165" t="s">
        <v>293</v>
      </c>
      <c r="E89" s="166" t="s">
        <v>2517</v>
      </c>
      <c r="F89" s="167" t="s">
        <v>2516</v>
      </c>
      <c r="G89" s="168" t="s">
        <v>2518</v>
      </c>
      <c r="H89" s="169">
        <v>1</v>
      </c>
      <c r="I89" s="170"/>
      <c r="J89" s="171">
        <f>ROUND(I89*H89,0)</f>
        <v>0</v>
      </c>
      <c r="K89" s="167" t="s">
        <v>297</v>
      </c>
      <c r="L89" s="34"/>
      <c r="M89" s="172" t="s">
        <v>3</v>
      </c>
      <c r="N89" s="173" t="s">
        <v>43</v>
      </c>
      <c r="O89" s="35"/>
      <c r="P89" s="174">
        <f>O89*H89</f>
        <v>0</v>
      </c>
      <c r="Q89" s="174">
        <v>0</v>
      </c>
      <c r="R89" s="174">
        <f>Q89*H89</f>
        <v>0</v>
      </c>
      <c r="S89" s="174">
        <v>0</v>
      </c>
      <c r="T89" s="175">
        <f>S89*H89</f>
        <v>0</v>
      </c>
      <c r="AR89" s="17" t="s">
        <v>2519</v>
      </c>
      <c r="AT89" s="17" t="s">
        <v>293</v>
      </c>
      <c r="AU89" s="17" t="s">
        <v>79</v>
      </c>
      <c r="AY89" s="17" t="s">
        <v>291</v>
      </c>
      <c r="BE89" s="176">
        <f>IF(N89="základní",J89,0)</f>
        <v>0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17" t="s">
        <v>9</v>
      </c>
      <c r="BK89" s="176">
        <f>ROUND(I89*H89,0)</f>
        <v>0</v>
      </c>
      <c r="BL89" s="17" t="s">
        <v>2519</v>
      </c>
      <c r="BM89" s="17" t="s">
        <v>2520</v>
      </c>
    </row>
    <row r="90" spans="2:63" s="10" customFormat="1" ht="29.85" customHeight="1">
      <c r="B90" s="150"/>
      <c r="D90" s="161" t="s">
        <v>71</v>
      </c>
      <c r="E90" s="162" t="s">
        <v>2521</v>
      </c>
      <c r="F90" s="162" t="s">
        <v>2522</v>
      </c>
      <c r="I90" s="153"/>
      <c r="J90" s="163">
        <f>BK90</f>
        <v>0</v>
      </c>
      <c r="L90" s="150"/>
      <c r="M90" s="155"/>
      <c r="N90" s="156"/>
      <c r="O90" s="156"/>
      <c r="P90" s="157">
        <f>P91</f>
        <v>0</v>
      </c>
      <c r="Q90" s="156"/>
      <c r="R90" s="157">
        <f>R91</f>
        <v>0</v>
      </c>
      <c r="S90" s="156"/>
      <c r="T90" s="158">
        <f>T91</f>
        <v>0</v>
      </c>
      <c r="AR90" s="151" t="s">
        <v>88</v>
      </c>
      <c r="AT90" s="159" t="s">
        <v>71</v>
      </c>
      <c r="AU90" s="159" t="s">
        <v>9</v>
      </c>
      <c r="AY90" s="151" t="s">
        <v>291</v>
      </c>
      <c r="BK90" s="160">
        <f>BK91</f>
        <v>0</v>
      </c>
    </row>
    <row r="91" spans="2:65" s="1" customFormat="1" ht="22.5" customHeight="1">
      <c r="B91" s="164"/>
      <c r="C91" s="165" t="s">
        <v>79</v>
      </c>
      <c r="D91" s="165" t="s">
        <v>293</v>
      </c>
      <c r="E91" s="166" t="s">
        <v>2523</v>
      </c>
      <c r="F91" s="167" t="s">
        <v>2522</v>
      </c>
      <c r="G91" s="168" t="s">
        <v>2518</v>
      </c>
      <c r="H91" s="169">
        <v>1</v>
      </c>
      <c r="I91" s="170"/>
      <c r="J91" s="171">
        <f>ROUND(I91*H91,0)</f>
        <v>0</v>
      </c>
      <c r="K91" s="167" t="s">
        <v>297</v>
      </c>
      <c r="L91" s="34"/>
      <c r="M91" s="172" t="s">
        <v>3</v>
      </c>
      <c r="N91" s="173" t="s">
        <v>43</v>
      </c>
      <c r="O91" s="35"/>
      <c r="P91" s="174">
        <f>O91*H91</f>
        <v>0</v>
      </c>
      <c r="Q91" s="174">
        <v>0</v>
      </c>
      <c r="R91" s="174">
        <f>Q91*H91</f>
        <v>0</v>
      </c>
      <c r="S91" s="174">
        <v>0</v>
      </c>
      <c r="T91" s="175">
        <f>S91*H91</f>
        <v>0</v>
      </c>
      <c r="AR91" s="17" t="s">
        <v>2519</v>
      </c>
      <c r="AT91" s="17" t="s">
        <v>293</v>
      </c>
      <c r="AU91" s="17" t="s">
        <v>79</v>
      </c>
      <c r="AY91" s="17" t="s">
        <v>291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7" t="s">
        <v>9</v>
      </c>
      <c r="BK91" s="176">
        <f>ROUND(I91*H91,0)</f>
        <v>0</v>
      </c>
      <c r="BL91" s="17" t="s">
        <v>2519</v>
      </c>
      <c r="BM91" s="17" t="s">
        <v>2524</v>
      </c>
    </row>
    <row r="92" spans="2:63" s="10" customFormat="1" ht="29.85" customHeight="1">
      <c r="B92" s="150"/>
      <c r="D92" s="161" t="s">
        <v>71</v>
      </c>
      <c r="E92" s="162" t="s">
        <v>2525</v>
      </c>
      <c r="F92" s="162" t="s">
        <v>2526</v>
      </c>
      <c r="I92" s="153"/>
      <c r="J92" s="163">
        <f>BK92</f>
        <v>0</v>
      </c>
      <c r="L92" s="150"/>
      <c r="M92" s="155"/>
      <c r="N92" s="156"/>
      <c r="O92" s="156"/>
      <c r="P92" s="157">
        <f>P93</f>
        <v>0</v>
      </c>
      <c r="Q92" s="156"/>
      <c r="R92" s="157">
        <f>R93</f>
        <v>0</v>
      </c>
      <c r="S92" s="156"/>
      <c r="T92" s="158">
        <f>T93</f>
        <v>0</v>
      </c>
      <c r="AR92" s="151" t="s">
        <v>88</v>
      </c>
      <c r="AT92" s="159" t="s">
        <v>71</v>
      </c>
      <c r="AU92" s="159" t="s">
        <v>9</v>
      </c>
      <c r="AY92" s="151" t="s">
        <v>291</v>
      </c>
      <c r="BK92" s="160">
        <f>BK93</f>
        <v>0</v>
      </c>
    </row>
    <row r="93" spans="2:65" s="1" customFormat="1" ht="22.5" customHeight="1">
      <c r="B93" s="164"/>
      <c r="C93" s="165" t="s">
        <v>82</v>
      </c>
      <c r="D93" s="165" t="s">
        <v>293</v>
      </c>
      <c r="E93" s="166" t="s">
        <v>2527</v>
      </c>
      <c r="F93" s="167" t="s">
        <v>2526</v>
      </c>
      <c r="G93" s="168" t="s">
        <v>2518</v>
      </c>
      <c r="H93" s="169">
        <v>1</v>
      </c>
      <c r="I93" s="170"/>
      <c r="J93" s="171">
        <f>ROUND(I93*H93,0)</f>
        <v>0</v>
      </c>
      <c r="K93" s="167" t="s">
        <v>297</v>
      </c>
      <c r="L93" s="34"/>
      <c r="M93" s="172" t="s">
        <v>3</v>
      </c>
      <c r="N93" s="173" t="s">
        <v>43</v>
      </c>
      <c r="O93" s="35"/>
      <c r="P93" s="174">
        <f>O93*H93</f>
        <v>0</v>
      </c>
      <c r="Q93" s="174">
        <v>0</v>
      </c>
      <c r="R93" s="174">
        <f>Q93*H93</f>
        <v>0</v>
      </c>
      <c r="S93" s="174">
        <v>0</v>
      </c>
      <c r="T93" s="175">
        <f>S93*H93</f>
        <v>0</v>
      </c>
      <c r="AR93" s="17" t="s">
        <v>2519</v>
      </c>
      <c r="AT93" s="17" t="s">
        <v>293</v>
      </c>
      <c r="AU93" s="17" t="s">
        <v>79</v>
      </c>
      <c r="AY93" s="17" t="s">
        <v>291</v>
      </c>
      <c r="BE93" s="176">
        <f>IF(N93="základní",J93,0)</f>
        <v>0</v>
      </c>
      <c r="BF93" s="176">
        <f>IF(N93="snížená",J93,0)</f>
        <v>0</v>
      </c>
      <c r="BG93" s="176">
        <f>IF(N93="zákl. přenesená",J93,0)</f>
        <v>0</v>
      </c>
      <c r="BH93" s="176">
        <f>IF(N93="sníž. přenesená",J93,0)</f>
        <v>0</v>
      </c>
      <c r="BI93" s="176">
        <f>IF(N93="nulová",J93,0)</f>
        <v>0</v>
      </c>
      <c r="BJ93" s="17" t="s">
        <v>9</v>
      </c>
      <c r="BK93" s="176">
        <f>ROUND(I93*H93,0)</f>
        <v>0</v>
      </c>
      <c r="BL93" s="17" t="s">
        <v>2519</v>
      </c>
      <c r="BM93" s="17" t="s">
        <v>2528</v>
      </c>
    </row>
    <row r="94" spans="2:63" s="10" customFormat="1" ht="29.85" customHeight="1">
      <c r="B94" s="150"/>
      <c r="D94" s="161" t="s">
        <v>71</v>
      </c>
      <c r="E94" s="162" t="s">
        <v>2529</v>
      </c>
      <c r="F94" s="162" t="s">
        <v>2530</v>
      </c>
      <c r="I94" s="153"/>
      <c r="J94" s="163">
        <f>BK94</f>
        <v>0</v>
      </c>
      <c r="L94" s="150"/>
      <c r="M94" s="155"/>
      <c r="N94" s="156"/>
      <c r="O94" s="156"/>
      <c r="P94" s="157">
        <f>P95</f>
        <v>0</v>
      </c>
      <c r="Q94" s="156"/>
      <c r="R94" s="157">
        <f>R95</f>
        <v>0</v>
      </c>
      <c r="S94" s="156"/>
      <c r="T94" s="158">
        <f>T95</f>
        <v>0</v>
      </c>
      <c r="AR94" s="151" t="s">
        <v>88</v>
      </c>
      <c r="AT94" s="159" t="s">
        <v>71</v>
      </c>
      <c r="AU94" s="159" t="s">
        <v>9</v>
      </c>
      <c r="AY94" s="151" t="s">
        <v>291</v>
      </c>
      <c r="BK94" s="160">
        <f>BK95</f>
        <v>0</v>
      </c>
    </row>
    <row r="95" spans="2:65" s="1" customFormat="1" ht="22.5" customHeight="1">
      <c r="B95" s="164"/>
      <c r="C95" s="165" t="s">
        <v>85</v>
      </c>
      <c r="D95" s="165" t="s">
        <v>293</v>
      </c>
      <c r="E95" s="166" t="s">
        <v>2531</v>
      </c>
      <c r="F95" s="167" t="s">
        <v>2530</v>
      </c>
      <c r="G95" s="168" t="s">
        <v>2518</v>
      </c>
      <c r="H95" s="169">
        <v>1</v>
      </c>
      <c r="I95" s="170"/>
      <c r="J95" s="171">
        <f>ROUND(I95*H95,0)</f>
        <v>0</v>
      </c>
      <c r="K95" s="167" t="s">
        <v>297</v>
      </c>
      <c r="L95" s="34"/>
      <c r="M95" s="172" t="s">
        <v>3</v>
      </c>
      <c r="N95" s="173" t="s">
        <v>43</v>
      </c>
      <c r="O95" s="35"/>
      <c r="P95" s="174">
        <f>O95*H95</f>
        <v>0</v>
      </c>
      <c r="Q95" s="174">
        <v>0</v>
      </c>
      <c r="R95" s="174">
        <f>Q95*H95</f>
        <v>0</v>
      </c>
      <c r="S95" s="174">
        <v>0</v>
      </c>
      <c r="T95" s="175">
        <f>S95*H95</f>
        <v>0</v>
      </c>
      <c r="AR95" s="17" t="s">
        <v>2519</v>
      </c>
      <c r="AT95" s="17" t="s">
        <v>293</v>
      </c>
      <c r="AU95" s="17" t="s">
        <v>79</v>
      </c>
      <c r="AY95" s="17" t="s">
        <v>291</v>
      </c>
      <c r="BE95" s="176">
        <f>IF(N95="základní",J95,0)</f>
        <v>0</v>
      </c>
      <c r="BF95" s="176">
        <f>IF(N95="snížená",J95,0)</f>
        <v>0</v>
      </c>
      <c r="BG95" s="176">
        <f>IF(N95="zákl. přenesená",J95,0)</f>
        <v>0</v>
      </c>
      <c r="BH95" s="176">
        <f>IF(N95="sníž. přenesená",J95,0)</f>
        <v>0</v>
      </c>
      <c r="BI95" s="176">
        <f>IF(N95="nulová",J95,0)</f>
        <v>0</v>
      </c>
      <c r="BJ95" s="17" t="s">
        <v>9</v>
      </c>
      <c r="BK95" s="176">
        <f>ROUND(I95*H95,0)</f>
        <v>0</v>
      </c>
      <c r="BL95" s="17" t="s">
        <v>2519</v>
      </c>
      <c r="BM95" s="17" t="s">
        <v>2532</v>
      </c>
    </row>
    <row r="96" spans="2:63" s="10" customFormat="1" ht="29.85" customHeight="1">
      <c r="B96" s="150"/>
      <c r="D96" s="161" t="s">
        <v>71</v>
      </c>
      <c r="E96" s="162" t="s">
        <v>2533</v>
      </c>
      <c r="F96" s="162" t="s">
        <v>2534</v>
      </c>
      <c r="I96" s="153"/>
      <c r="J96" s="163">
        <f>BK96</f>
        <v>0</v>
      </c>
      <c r="L96" s="150"/>
      <c r="M96" s="155"/>
      <c r="N96" s="156"/>
      <c r="O96" s="156"/>
      <c r="P96" s="157">
        <f>P97</f>
        <v>0</v>
      </c>
      <c r="Q96" s="156"/>
      <c r="R96" s="157">
        <f>R97</f>
        <v>0</v>
      </c>
      <c r="S96" s="156"/>
      <c r="T96" s="158">
        <f>T97</f>
        <v>0</v>
      </c>
      <c r="AR96" s="151" t="s">
        <v>88</v>
      </c>
      <c r="AT96" s="159" t="s">
        <v>71</v>
      </c>
      <c r="AU96" s="159" t="s">
        <v>9</v>
      </c>
      <c r="AY96" s="151" t="s">
        <v>291</v>
      </c>
      <c r="BK96" s="160">
        <f>BK97</f>
        <v>0</v>
      </c>
    </row>
    <row r="97" spans="2:65" s="1" customFormat="1" ht="22.5" customHeight="1">
      <c r="B97" s="164"/>
      <c r="C97" s="165" t="s">
        <v>88</v>
      </c>
      <c r="D97" s="165" t="s">
        <v>293</v>
      </c>
      <c r="E97" s="166" t="s">
        <v>2535</v>
      </c>
      <c r="F97" s="167" t="s">
        <v>2534</v>
      </c>
      <c r="G97" s="168" t="s">
        <v>2518</v>
      </c>
      <c r="H97" s="169">
        <v>1</v>
      </c>
      <c r="I97" s="170"/>
      <c r="J97" s="171">
        <f>ROUND(I97*H97,0)</f>
        <v>0</v>
      </c>
      <c r="K97" s="167" t="s">
        <v>297</v>
      </c>
      <c r="L97" s="34"/>
      <c r="M97" s="172" t="s">
        <v>3</v>
      </c>
      <c r="N97" s="173" t="s">
        <v>43</v>
      </c>
      <c r="O97" s="35"/>
      <c r="P97" s="174">
        <f>O97*H97</f>
        <v>0</v>
      </c>
      <c r="Q97" s="174">
        <v>0</v>
      </c>
      <c r="R97" s="174">
        <f>Q97*H97</f>
        <v>0</v>
      </c>
      <c r="S97" s="174">
        <v>0</v>
      </c>
      <c r="T97" s="175">
        <f>S97*H97</f>
        <v>0</v>
      </c>
      <c r="AR97" s="17" t="s">
        <v>2519</v>
      </c>
      <c r="AT97" s="17" t="s">
        <v>293</v>
      </c>
      <c r="AU97" s="17" t="s">
        <v>79</v>
      </c>
      <c r="AY97" s="17" t="s">
        <v>291</v>
      </c>
      <c r="BE97" s="176">
        <f>IF(N97="základní",J97,0)</f>
        <v>0</v>
      </c>
      <c r="BF97" s="176">
        <f>IF(N97="snížená",J97,0)</f>
        <v>0</v>
      </c>
      <c r="BG97" s="176">
        <f>IF(N97="zákl. přenesená",J97,0)</f>
        <v>0</v>
      </c>
      <c r="BH97" s="176">
        <f>IF(N97="sníž. přenesená",J97,0)</f>
        <v>0</v>
      </c>
      <c r="BI97" s="176">
        <f>IF(N97="nulová",J97,0)</f>
        <v>0</v>
      </c>
      <c r="BJ97" s="17" t="s">
        <v>9</v>
      </c>
      <c r="BK97" s="176">
        <f>ROUND(I97*H97,0)</f>
        <v>0</v>
      </c>
      <c r="BL97" s="17" t="s">
        <v>2519</v>
      </c>
      <c r="BM97" s="17" t="s">
        <v>2536</v>
      </c>
    </row>
    <row r="98" spans="2:63" s="10" customFormat="1" ht="29.85" customHeight="1">
      <c r="B98" s="150"/>
      <c r="D98" s="161" t="s">
        <v>71</v>
      </c>
      <c r="E98" s="162" t="s">
        <v>2537</v>
      </c>
      <c r="F98" s="162" t="s">
        <v>2538</v>
      </c>
      <c r="I98" s="153"/>
      <c r="J98" s="163">
        <f>BK98</f>
        <v>0</v>
      </c>
      <c r="L98" s="150"/>
      <c r="M98" s="155"/>
      <c r="N98" s="156"/>
      <c r="O98" s="156"/>
      <c r="P98" s="157">
        <f>P99</f>
        <v>0</v>
      </c>
      <c r="Q98" s="156"/>
      <c r="R98" s="157">
        <f>R99</f>
        <v>0</v>
      </c>
      <c r="S98" s="156"/>
      <c r="T98" s="158">
        <f>T99</f>
        <v>0</v>
      </c>
      <c r="AR98" s="151" t="s">
        <v>88</v>
      </c>
      <c r="AT98" s="159" t="s">
        <v>71</v>
      </c>
      <c r="AU98" s="159" t="s">
        <v>9</v>
      </c>
      <c r="AY98" s="151" t="s">
        <v>291</v>
      </c>
      <c r="BK98" s="160">
        <f>BK99</f>
        <v>0</v>
      </c>
    </row>
    <row r="99" spans="2:65" s="1" customFormat="1" ht="22.5" customHeight="1">
      <c r="B99" s="164"/>
      <c r="C99" s="165" t="s">
        <v>91</v>
      </c>
      <c r="D99" s="165" t="s">
        <v>293</v>
      </c>
      <c r="E99" s="166" t="s">
        <v>2539</v>
      </c>
      <c r="F99" s="167" t="s">
        <v>2538</v>
      </c>
      <c r="G99" s="168" t="s">
        <v>2518</v>
      </c>
      <c r="H99" s="169">
        <v>1</v>
      </c>
      <c r="I99" s="170"/>
      <c r="J99" s="171">
        <f>ROUND(I99*H99,0)</f>
        <v>0</v>
      </c>
      <c r="K99" s="167" t="s">
        <v>297</v>
      </c>
      <c r="L99" s="34"/>
      <c r="M99" s="172" t="s">
        <v>3</v>
      </c>
      <c r="N99" s="173" t="s">
        <v>43</v>
      </c>
      <c r="O99" s="35"/>
      <c r="P99" s="174">
        <f>O99*H99</f>
        <v>0</v>
      </c>
      <c r="Q99" s="174">
        <v>0</v>
      </c>
      <c r="R99" s="174">
        <f>Q99*H99</f>
        <v>0</v>
      </c>
      <c r="S99" s="174">
        <v>0</v>
      </c>
      <c r="T99" s="175">
        <f>S99*H99</f>
        <v>0</v>
      </c>
      <c r="AR99" s="17" t="s">
        <v>2519</v>
      </c>
      <c r="AT99" s="17" t="s">
        <v>293</v>
      </c>
      <c r="AU99" s="17" t="s">
        <v>79</v>
      </c>
      <c r="AY99" s="17" t="s">
        <v>291</v>
      </c>
      <c r="BE99" s="176">
        <f>IF(N99="základní",J99,0)</f>
        <v>0</v>
      </c>
      <c r="BF99" s="176">
        <f>IF(N99="snížená",J99,0)</f>
        <v>0</v>
      </c>
      <c r="BG99" s="176">
        <f>IF(N99="zákl. přenesená",J99,0)</f>
        <v>0</v>
      </c>
      <c r="BH99" s="176">
        <f>IF(N99="sníž. přenesená",J99,0)</f>
        <v>0</v>
      </c>
      <c r="BI99" s="176">
        <f>IF(N99="nulová",J99,0)</f>
        <v>0</v>
      </c>
      <c r="BJ99" s="17" t="s">
        <v>9</v>
      </c>
      <c r="BK99" s="176">
        <f>ROUND(I99*H99,0)</f>
        <v>0</v>
      </c>
      <c r="BL99" s="17" t="s">
        <v>2519</v>
      </c>
      <c r="BM99" s="17" t="s">
        <v>2540</v>
      </c>
    </row>
    <row r="100" spans="2:63" s="10" customFormat="1" ht="29.85" customHeight="1">
      <c r="B100" s="150"/>
      <c r="D100" s="161" t="s">
        <v>71</v>
      </c>
      <c r="E100" s="162" t="s">
        <v>2541</v>
      </c>
      <c r="F100" s="162" t="s">
        <v>2542</v>
      </c>
      <c r="I100" s="153"/>
      <c r="J100" s="163">
        <f>BK100</f>
        <v>0</v>
      </c>
      <c r="L100" s="150"/>
      <c r="M100" s="155"/>
      <c r="N100" s="156"/>
      <c r="O100" s="156"/>
      <c r="P100" s="157">
        <f>P101</f>
        <v>0</v>
      </c>
      <c r="Q100" s="156"/>
      <c r="R100" s="157">
        <f>R101</f>
        <v>0</v>
      </c>
      <c r="S100" s="156"/>
      <c r="T100" s="158">
        <f>T101</f>
        <v>0</v>
      </c>
      <c r="AR100" s="151" t="s">
        <v>88</v>
      </c>
      <c r="AT100" s="159" t="s">
        <v>71</v>
      </c>
      <c r="AU100" s="159" t="s">
        <v>9</v>
      </c>
      <c r="AY100" s="151" t="s">
        <v>291</v>
      </c>
      <c r="BK100" s="160">
        <f>BK101</f>
        <v>0</v>
      </c>
    </row>
    <row r="101" spans="2:65" s="1" customFormat="1" ht="22.5" customHeight="1">
      <c r="B101" s="164"/>
      <c r="C101" s="165" t="s">
        <v>94</v>
      </c>
      <c r="D101" s="165" t="s">
        <v>293</v>
      </c>
      <c r="E101" s="166" t="s">
        <v>2543</v>
      </c>
      <c r="F101" s="167" t="s">
        <v>2542</v>
      </c>
      <c r="G101" s="168" t="s">
        <v>2518</v>
      </c>
      <c r="H101" s="169">
        <v>1</v>
      </c>
      <c r="I101" s="170"/>
      <c r="J101" s="171">
        <f>ROUND(I101*H101,0)</f>
        <v>0</v>
      </c>
      <c r="K101" s="167" t="s">
        <v>297</v>
      </c>
      <c r="L101" s="34"/>
      <c r="M101" s="172" t="s">
        <v>3</v>
      </c>
      <c r="N101" s="173" t="s">
        <v>43</v>
      </c>
      <c r="O101" s="35"/>
      <c r="P101" s="174">
        <f>O101*H101</f>
        <v>0</v>
      </c>
      <c r="Q101" s="174">
        <v>0</v>
      </c>
      <c r="R101" s="174">
        <f>Q101*H101</f>
        <v>0</v>
      </c>
      <c r="S101" s="174">
        <v>0</v>
      </c>
      <c r="T101" s="175">
        <f>S101*H101</f>
        <v>0</v>
      </c>
      <c r="AR101" s="17" t="s">
        <v>2519</v>
      </c>
      <c r="AT101" s="17" t="s">
        <v>293</v>
      </c>
      <c r="AU101" s="17" t="s">
        <v>79</v>
      </c>
      <c r="AY101" s="17" t="s">
        <v>291</v>
      </c>
      <c r="BE101" s="176">
        <f>IF(N101="základní",J101,0)</f>
        <v>0</v>
      </c>
      <c r="BF101" s="176">
        <f>IF(N101="snížená",J101,0)</f>
        <v>0</v>
      </c>
      <c r="BG101" s="176">
        <f>IF(N101="zákl. přenesená",J101,0)</f>
        <v>0</v>
      </c>
      <c r="BH101" s="176">
        <f>IF(N101="sníž. přenesená",J101,0)</f>
        <v>0</v>
      </c>
      <c r="BI101" s="176">
        <f>IF(N101="nulová",J101,0)</f>
        <v>0</v>
      </c>
      <c r="BJ101" s="17" t="s">
        <v>9</v>
      </c>
      <c r="BK101" s="176">
        <f>ROUND(I101*H101,0)</f>
        <v>0</v>
      </c>
      <c r="BL101" s="17" t="s">
        <v>2519</v>
      </c>
      <c r="BM101" s="17" t="s">
        <v>2544</v>
      </c>
    </row>
    <row r="102" spans="2:63" s="10" customFormat="1" ht="29.85" customHeight="1">
      <c r="B102" s="150"/>
      <c r="D102" s="161" t="s">
        <v>71</v>
      </c>
      <c r="E102" s="162" t="s">
        <v>2545</v>
      </c>
      <c r="F102" s="162" t="s">
        <v>2546</v>
      </c>
      <c r="I102" s="153"/>
      <c r="J102" s="163">
        <f>BK102</f>
        <v>0</v>
      </c>
      <c r="L102" s="150"/>
      <c r="M102" s="155"/>
      <c r="N102" s="156"/>
      <c r="O102" s="156"/>
      <c r="P102" s="157">
        <f>P103</f>
        <v>0</v>
      </c>
      <c r="Q102" s="156"/>
      <c r="R102" s="157">
        <f>R103</f>
        <v>0</v>
      </c>
      <c r="S102" s="156"/>
      <c r="T102" s="158">
        <f>T103</f>
        <v>0</v>
      </c>
      <c r="AR102" s="151" t="s">
        <v>88</v>
      </c>
      <c r="AT102" s="159" t="s">
        <v>71</v>
      </c>
      <c r="AU102" s="159" t="s">
        <v>9</v>
      </c>
      <c r="AY102" s="151" t="s">
        <v>291</v>
      </c>
      <c r="BK102" s="160">
        <f>BK103</f>
        <v>0</v>
      </c>
    </row>
    <row r="103" spans="2:65" s="1" customFormat="1" ht="22.5" customHeight="1">
      <c r="B103" s="164"/>
      <c r="C103" s="165" t="s">
        <v>97</v>
      </c>
      <c r="D103" s="165" t="s">
        <v>293</v>
      </c>
      <c r="E103" s="166" t="s">
        <v>2547</v>
      </c>
      <c r="F103" s="167" t="s">
        <v>2548</v>
      </c>
      <c r="G103" s="168" t="s">
        <v>2518</v>
      </c>
      <c r="H103" s="169">
        <v>1</v>
      </c>
      <c r="I103" s="170"/>
      <c r="J103" s="171">
        <f>ROUND(I103*H103,0)</f>
        <v>0</v>
      </c>
      <c r="K103" s="167" t="s">
        <v>297</v>
      </c>
      <c r="L103" s="34"/>
      <c r="M103" s="172" t="s">
        <v>3</v>
      </c>
      <c r="N103" s="173" t="s">
        <v>43</v>
      </c>
      <c r="O103" s="35"/>
      <c r="P103" s="174">
        <f>O103*H103</f>
        <v>0</v>
      </c>
      <c r="Q103" s="174">
        <v>0</v>
      </c>
      <c r="R103" s="174">
        <f>Q103*H103</f>
        <v>0</v>
      </c>
      <c r="S103" s="174">
        <v>0</v>
      </c>
      <c r="T103" s="175">
        <f>S103*H103</f>
        <v>0</v>
      </c>
      <c r="AR103" s="17" t="s">
        <v>2519</v>
      </c>
      <c r="AT103" s="17" t="s">
        <v>293</v>
      </c>
      <c r="AU103" s="17" t="s">
        <v>79</v>
      </c>
      <c r="AY103" s="17" t="s">
        <v>291</v>
      </c>
      <c r="BE103" s="176">
        <f>IF(N103="základní",J103,0)</f>
        <v>0</v>
      </c>
      <c r="BF103" s="176">
        <f>IF(N103="snížená",J103,0)</f>
        <v>0</v>
      </c>
      <c r="BG103" s="176">
        <f>IF(N103="zákl. přenesená",J103,0)</f>
        <v>0</v>
      </c>
      <c r="BH103" s="176">
        <f>IF(N103="sníž. přenesená",J103,0)</f>
        <v>0</v>
      </c>
      <c r="BI103" s="176">
        <f>IF(N103="nulová",J103,0)</f>
        <v>0</v>
      </c>
      <c r="BJ103" s="17" t="s">
        <v>9</v>
      </c>
      <c r="BK103" s="176">
        <f>ROUND(I103*H103,0)</f>
        <v>0</v>
      </c>
      <c r="BL103" s="17" t="s">
        <v>2519</v>
      </c>
      <c r="BM103" s="17" t="s">
        <v>2549</v>
      </c>
    </row>
    <row r="104" spans="2:63" s="10" customFormat="1" ht="29.85" customHeight="1">
      <c r="B104" s="150"/>
      <c r="D104" s="161" t="s">
        <v>71</v>
      </c>
      <c r="E104" s="162" t="s">
        <v>2550</v>
      </c>
      <c r="F104" s="162" t="s">
        <v>2551</v>
      </c>
      <c r="I104" s="153"/>
      <c r="J104" s="163">
        <f>BK104</f>
        <v>0</v>
      </c>
      <c r="L104" s="150"/>
      <c r="M104" s="155"/>
      <c r="N104" s="156"/>
      <c r="O104" s="156"/>
      <c r="P104" s="157">
        <f>P105</f>
        <v>0</v>
      </c>
      <c r="Q104" s="156"/>
      <c r="R104" s="157">
        <f>R105</f>
        <v>0</v>
      </c>
      <c r="S104" s="156"/>
      <c r="T104" s="158">
        <f>T105</f>
        <v>0</v>
      </c>
      <c r="AR104" s="151" t="s">
        <v>88</v>
      </c>
      <c r="AT104" s="159" t="s">
        <v>71</v>
      </c>
      <c r="AU104" s="159" t="s">
        <v>9</v>
      </c>
      <c r="AY104" s="151" t="s">
        <v>291</v>
      </c>
      <c r="BK104" s="160">
        <f>BK105</f>
        <v>0</v>
      </c>
    </row>
    <row r="105" spans="2:65" s="1" customFormat="1" ht="22.5" customHeight="1">
      <c r="B105" s="164"/>
      <c r="C105" s="165" t="s">
        <v>325</v>
      </c>
      <c r="D105" s="165" t="s">
        <v>293</v>
      </c>
      <c r="E105" s="166" t="s">
        <v>2552</v>
      </c>
      <c r="F105" s="167" t="s">
        <v>2551</v>
      </c>
      <c r="G105" s="168" t="s">
        <v>2518</v>
      </c>
      <c r="H105" s="169">
        <v>1</v>
      </c>
      <c r="I105" s="170"/>
      <c r="J105" s="171">
        <f>ROUND(I105*H105,0)</f>
        <v>0</v>
      </c>
      <c r="K105" s="167" t="s">
        <v>297</v>
      </c>
      <c r="L105" s="34"/>
      <c r="M105" s="172" t="s">
        <v>3</v>
      </c>
      <c r="N105" s="228" t="s">
        <v>43</v>
      </c>
      <c r="O105" s="229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17" t="s">
        <v>2519</v>
      </c>
      <c r="AT105" s="17" t="s">
        <v>293</v>
      </c>
      <c r="AU105" s="17" t="s">
        <v>79</v>
      </c>
      <c r="AY105" s="17" t="s">
        <v>291</v>
      </c>
      <c r="BE105" s="176">
        <f>IF(N105="základní",J105,0)</f>
        <v>0</v>
      </c>
      <c r="BF105" s="176">
        <f>IF(N105="snížená",J105,0)</f>
        <v>0</v>
      </c>
      <c r="BG105" s="176">
        <f>IF(N105="zákl. přenesená",J105,0)</f>
        <v>0</v>
      </c>
      <c r="BH105" s="176">
        <f>IF(N105="sníž. přenesená",J105,0)</f>
        <v>0</v>
      </c>
      <c r="BI105" s="176">
        <f>IF(N105="nulová",J105,0)</f>
        <v>0</v>
      </c>
      <c r="BJ105" s="17" t="s">
        <v>9</v>
      </c>
      <c r="BK105" s="176">
        <f>ROUND(I105*H105,0)</f>
        <v>0</v>
      </c>
      <c r="BL105" s="17" t="s">
        <v>2519</v>
      </c>
      <c r="BM105" s="17" t="s">
        <v>2553</v>
      </c>
    </row>
    <row r="106" spans="2:12" s="1" customFormat="1" ht="6.95" customHeight="1">
      <c r="B106" s="49"/>
      <c r="C106" s="50"/>
      <c r="D106" s="50"/>
      <c r="E106" s="50"/>
      <c r="F106" s="50"/>
      <c r="G106" s="50"/>
      <c r="H106" s="50"/>
      <c r="I106" s="117"/>
      <c r="J106" s="50"/>
      <c r="K106" s="50"/>
      <c r="L106" s="34"/>
    </row>
  </sheetData>
  <autoFilter ref="C85:K85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Lenovo-PC\Svehla</dc:creator>
  <cp:keywords/>
  <dc:description/>
  <cp:lastModifiedBy>Jirka-PC</cp:lastModifiedBy>
  <dcterms:created xsi:type="dcterms:W3CDTF">2016-09-06T08:33:44Z</dcterms:created>
  <dcterms:modified xsi:type="dcterms:W3CDTF">2017-11-13T13:43:58Z</dcterms:modified>
  <cp:category/>
  <cp:version/>
  <cp:contentType/>
  <cp:contentStatus/>
</cp:coreProperties>
</file>