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-150" windowWidth="25440" windowHeight="11760"/>
  </bookViews>
  <sheets>
    <sheet name="rozpocet_slepy" sheetId="3" r:id="rId1"/>
  </sheets>
  <calcPr calcId="145621"/>
</workbook>
</file>

<file path=xl/calcChain.xml><?xml version="1.0" encoding="utf-8"?>
<calcChain xmlns="http://schemas.openxmlformats.org/spreadsheetml/2006/main">
  <c r="F85" i="3" l="1"/>
  <c r="F84" i="3"/>
  <c r="F83" i="3"/>
  <c r="F82" i="3"/>
  <c r="F81" i="3"/>
  <c r="F80" i="3"/>
  <c r="F79" i="3"/>
  <c r="F78" i="3"/>
  <c r="F77" i="3"/>
  <c r="D76" i="3"/>
  <c r="F76" i="3"/>
  <c r="F75" i="3"/>
  <c r="D75" i="3"/>
  <c r="F74" i="3"/>
  <c r="D74" i="3"/>
  <c r="F73" i="3"/>
  <c r="D73" i="3"/>
  <c r="F72" i="3"/>
  <c r="D72" i="3"/>
  <c r="F70" i="3"/>
  <c r="F69" i="3"/>
  <c r="F66" i="3"/>
  <c r="F65" i="3"/>
  <c r="F62" i="3"/>
  <c r="F64" i="3"/>
  <c r="F63" i="3"/>
  <c r="F61" i="3"/>
  <c r="F60" i="3"/>
  <c r="F59" i="3"/>
  <c r="F58" i="3"/>
  <c r="F56" i="3"/>
  <c r="F55" i="3"/>
  <c r="F54" i="3"/>
  <c r="F53" i="3"/>
  <c r="F52" i="3"/>
  <c r="F51" i="3"/>
  <c r="F49" i="3"/>
  <c r="D48" i="3"/>
  <c r="F48" i="3"/>
  <c r="D47" i="3"/>
  <c r="F47" i="3"/>
  <c r="D46" i="3"/>
  <c r="D50" i="3"/>
  <c r="F50" i="3"/>
  <c r="F45" i="3"/>
  <c r="D45" i="3"/>
  <c r="F4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D28" i="3"/>
  <c r="F28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D12" i="3"/>
  <c r="F11" i="3"/>
  <c r="D10" i="3"/>
  <c r="F10" i="3"/>
  <c r="F8" i="3"/>
  <c r="D7" i="3"/>
  <c r="F7" i="3"/>
  <c r="F6" i="3"/>
  <c r="F57" i="3"/>
  <c r="F9" i="3"/>
  <c r="F5" i="3"/>
  <c r="F4" i="3" s="1"/>
  <c r="F87" i="3" s="1"/>
  <c r="F27" i="3"/>
  <c r="F71" i="3"/>
  <c r="F68" i="3"/>
  <c r="F46" i="3"/>
  <c r="F43" i="3"/>
</calcChain>
</file>

<file path=xl/sharedStrings.xml><?xml version="1.0" encoding="utf-8"?>
<sst xmlns="http://schemas.openxmlformats.org/spreadsheetml/2006/main" count="221" uniqueCount="93">
  <si>
    <t>kódy CPV</t>
  </si>
  <si>
    <t>položka</t>
  </si>
  <si>
    <t>SANACE PODZEMNÍ VODY</t>
  </si>
  <si>
    <t>Přípravné práce</t>
  </si>
  <si>
    <t>Provoz sanačního systému</t>
  </si>
  <si>
    <t>sled a řízení prací</t>
  </si>
  <si>
    <t xml:space="preserve">Vyhodnovací práce </t>
  </si>
  <si>
    <t>POSTSANAČNÍ MONITORING</t>
  </si>
  <si>
    <t>naplnění SEKM</t>
  </si>
  <si>
    <t>Vrtné práce a vystrojení vrtů</t>
  </si>
  <si>
    <t>počet jednotek</t>
  </si>
  <si>
    <t>bm</t>
  </si>
  <si>
    <t>Monitoring kvality podzemní vody</t>
  </si>
  <si>
    <t>ks</t>
  </si>
  <si>
    <t>rozbor</t>
  </si>
  <si>
    <t>Likvidace hydrogeologických objektů</t>
  </si>
  <si>
    <t>t</t>
  </si>
  <si>
    <t>hod</t>
  </si>
  <si>
    <t>odběry vzorků podzemní vody v dynamickém stavu</t>
  </si>
  <si>
    <t>zpracování závěrečné zprávy</t>
  </si>
  <si>
    <t>odborná činnost - hlavní řešitel</t>
  </si>
  <si>
    <t>odborná činnost - geolog, hydrogeolog</t>
  </si>
  <si>
    <t>soubor</t>
  </si>
  <si>
    <t>stanovení C10-C40 ve vodách</t>
  </si>
  <si>
    <t>stanovení ClU vč. VC ve vodách</t>
  </si>
  <si>
    <t>stanovení ClU ve vzduchu</t>
  </si>
  <si>
    <t>zpracování roční zprávy (4 ks)</t>
  </si>
  <si>
    <t>zpracování roční zprávy (2 ks)</t>
  </si>
  <si>
    <t>zpracování čtvrtletní zprávy (15 ks)</t>
  </si>
  <si>
    <t>Sled a řízení</t>
  </si>
  <si>
    <t xml:space="preserve">Monitoring kvality podzemní vody  </t>
  </si>
  <si>
    <t>jednotky</t>
  </si>
  <si>
    <t xml:space="preserve">zpracování prováděcího projektu </t>
  </si>
  <si>
    <t>stanovení kvality RU v podzemní vodě</t>
  </si>
  <si>
    <t>geodetické zaměření  (vrtů)</t>
  </si>
  <si>
    <t>úvodní čištění vrtů</t>
  </si>
  <si>
    <t>příprava staveniště, včetně vytyčení podzemních sítí</t>
  </si>
  <si>
    <t>zhlaví zasakovacích vrtů</t>
  </si>
  <si>
    <t>79421000-1</t>
  </si>
  <si>
    <t>45255110-3</t>
  </si>
  <si>
    <t>60140000-1</t>
  </si>
  <si>
    <t>90522200-4</t>
  </si>
  <si>
    <t>45111200-0</t>
  </si>
  <si>
    <t>přeprava vrtné soupravy a výstroje</t>
  </si>
  <si>
    <t>90420000-7</t>
  </si>
  <si>
    <t>instalace sanačního systému vč. rozvodů a dopravy</t>
  </si>
  <si>
    <t>demontáž sanační technologie</t>
  </si>
  <si>
    <t>obsluha sanačního zařízení</t>
  </si>
  <si>
    <t>Dokumentace</t>
  </si>
  <si>
    <t>CELKEM BEZ DPH</t>
  </si>
  <si>
    <t>Monitoring provozu sanační technologie</t>
  </si>
  <si>
    <t>odběr vzorků v dynamickém stavu</t>
  </si>
  <si>
    <t>doprava osob na lokalitu, přeprava vzorků a zařízení</t>
  </si>
  <si>
    <t>objekt</t>
  </si>
  <si>
    <t>provoz zasakování předčištěné vody</t>
  </si>
  <si>
    <t>přeprava zařízení a materiálu</t>
  </si>
  <si>
    <t>měs</t>
  </si>
  <si>
    <t>stanovení UCHR</t>
  </si>
  <si>
    <t>terénní měření FCHP podzemní vody</t>
  </si>
  <si>
    <t xml:space="preserve">odstranění kalů a kapalných odpadů ze sanace podzemní vody </t>
  </si>
  <si>
    <t>stanovení ClU vč. VC a metan, etan, ethylen</t>
  </si>
  <si>
    <t xml:space="preserve">stanovení C10-C40 </t>
  </si>
  <si>
    <t xml:space="preserve">stanovení ClU vč. VC a metan, etan, ethylen </t>
  </si>
  <si>
    <t>odborná činnost - technik, vzorkař</t>
  </si>
  <si>
    <t>cena celkem</t>
  </si>
  <si>
    <t xml:space="preserve">stanovení mikrobiologického oživení </t>
  </si>
  <si>
    <t xml:space="preserve">ks </t>
  </si>
  <si>
    <t xml:space="preserve">provoz a údržba sanačního systému, vč. energií </t>
  </si>
  <si>
    <t>čištění a regenerace vrtů</t>
  </si>
  <si>
    <t>OCENĚNÍ NÁPRAVNÝCH OPATŘENÍ ve společnosti ČEZ Korporátní služby, s.r.o. v lokalitě Karlovy Vary - Tuhnice</t>
  </si>
  <si>
    <t>jednot. cena</t>
  </si>
  <si>
    <t xml:space="preserve">zpracování  prováděcího projektu sanace, vč. projednání </t>
  </si>
  <si>
    <t>polní test pro ověření RNA na lokalitě</t>
  </si>
  <si>
    <t>záměr hladiny podzemní vody</t>
  </si>
  <si>
    <t xml:space="preserve">pojezdové zhlaví monitorovacích vrtů </t>
  </si>
  <si>
    <t>likvidace vrtného jádra vč. přepravy (17 05 03*)</t>
  </si>
  <si>
    <t>likvidace vrtného jádra vč. přepravy (17 05 04)</t>
  </si>
  <si>
    <t>Předsanační monitoring kvality podzemní vody</t>
  </si>
  <si>
    <t xml:space="preserve">vrtné práce - zasakovací vrt do hloubky 10 m (4 ks) </t>
  </si>
  <si>
    <t>odběr vzorků zemin</t>
  </si>
  <si>
    <t>chlorované uhlovodíky ve stavebních konstrukcích a zeminách</t>
  </si>
  <si>
    <t>likvidace hydrogeologických objektů - hloubka 7- 12m</t>
  </si>
  <si>
    <t>vrtné práce -  monitorovací vrt do hloubky 10 m (8 ks)</t>
  </si>
  <si>
    <t>laboratotní analýza směsného vzorku odpadu v rozsahu dle vyhlášky č. 294/2005 Sb., příloha 2, tabulka 2.1.</t>
  </si>
  <si>
    <t>stanovení C10-C40</t>
  </si>
  <si>
    <t>ropné látky ve stavebních konstrukcí a zeminách (C10-C40)</t>
  </si>
  <si>
    <t xml:space="preserve">nákup adsorpčních materiálů </t>
  </si>
  <si>
    <t xml:space="preserve">likvidace adsorpčních materiálů </t>
  </si>
  <si>
    <t>odběry vzorků vzduchy - vstup a výstup technologie</t>
  </si>
  <si>
    <t>odběry vzorků vody na vstupu a výstupu sanační stanice</t>
  </si>
  <si>
    <t>90732600-3</t>
  </si>
  <si>
    <t>90733700-1</t>
  </si>
  <si>
    <t>90731400-4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</si>
</sst>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166" fontId="3" fillId="0" borderId="0" xfId="0" applyNumberFormat="1" applyFont="1" applyFill="1"/>
    <xf numFmtId="0" fontId="4" fillId="2" borderId="1" xfId="0" applyFont="1" applyFill="1" applyBorder="1"/>
    <xf numFmtId="166" fontId="4" fillId="2" borderId="1" xfId="0" applyNumberFormat="1" applyFont="1" applyFill="1" applyBorder="1"/>
    <xf numFmtId="166" fontId="3" fillId="2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/>
    <xf numFmtId="166" fontId="3" fillId="3" borderId="3" xfId="0" applyNumberFormat="1" applyFont="1" applyFill="1" applyBorder="1"/>
    <xf numFmtId="166" fontId="4" fillId="3" borderId="4" xfId="0" applyNumberFormat="1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6" fontId="3" fillId="0" borderId="3" xfId="0" applyNumberFormat="1" applyFont="1" applyFill="1" applyBorder="1"/>
    <xf numFmtId="166" fontId="3" fillId="0" borderId="3" xfId="0" applyNumberFormat="1" applyFont="1" applyBorder="1"/>
    <xf numFmtId="0" fontId="6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6" fontId="3" fillId="0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7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166" fontId="7" fillId="4" borderId="0" xfId="0" applyNumberFormat="1" applyFont="1" applyFill="1"/>
    <xf numFmtId="166" fontId="3" fillId="0" borderId="1" xfId="0" applyNumberFormat="1" applyFont="1" applyFill="1" applyBorder="1" applyAlignment="1" applyProtection="1">
      <alignment vertical="center" wrapText="1"/>
      <protection locked="0"/>
    </xf>
    <xf numFmtId="166" fontId="3" fillId="0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workbookViewId="0">
      <selection activeCell="I11" sqref="I11"/>
    </sheetView>
  </sheetViews>
  <sheetFormatPr defaultRowHeight="15" x14ac:dyDescent="0.25"/>
  <cols>
    <col min="1" max="1" width="64" customWidth="1"/>
    <col min="2" max="2" width="11.42578125" style="13" bestFit="1" customWidth="1"/>
    <col min="3" max="3" width="9.42578125" style="13" customWidth="1"/>
    <col min="4" max="4" width="18.28515625" customWidth="1"/>
    <col min="5" max="5" width="16.5703125" customWidth="1"/>
    <col min="6" max="6" width="26.85546875" customWidth="1"/>
    <col min="8" max="8" width="9.140625" customWidth="1"/>
  </cols>
  <sheetData>
    <row r="1" spans="1:8" ht="15.75" x14ac:dyDescent="0.25">
      <c r="A1" s="28" t="s">
        <v>69</v>
      </c>
    </row>
    <row r="2" spans="1:8" ht="15.75" x14ac:dyDescent="0.25">
      <c r="A2" s="16"/>
    </row>
    <row r="3" spans="1:8" x14ac:dyDescent="0.25">
      <c r="A3" s="10" t="s">
        <v>1</v>
      </c>
      <c r="B3" s="11" t="s">
        <v>0</v>
      </c>
      <c r="C3" s="11" t="s">
        <v>31</v>
      </c>
      <c r="D3" s="11" t="s">
        <v>10</v>
      </c>
      <c r="E3" s="29" t="s">
        <v>70</v>
      </c>
      <c r="F3" s="30" t="s">
        <v>64</v>
      </c>
    </row>
    <row r="4" spans="1:8" x14ac:dyDescent="0.25">
      <c r="A4" s="19" t="s">
        <v>2</v>
      </c>
      <c r="B4" s="20"/>
      <c r="C4" s="20"/>
      <c r="D4" s="21"/>
      <c r="E4" s="22"/>
      <c r="F4" s="23">
        <f>F5+F9+F23+F27+F33+F43+F51+F57+F62</f>
        <v>0</v>
      </c>
      <c r="H4" s="3"/>
    </row>
    <row r="5" spans="1:8" x14ac:dyDescent="0.25">
      <c r="A5" s="6" t="s">
        <v>3</v>
      </c>
      <c r="B5" s="15"/>
      <c r="C5" s="14"/>
      <c r="D5" s="6"/>
      <c r="E5" s="7"/>
      <c r="F5" s="8">
        <f>SUM(F6:F8)</f>
        <v>0</v>
      </c>
      <c r="H5" s="3"/>
    </row>
    <row r="6" spans="1:8" x14ac:dyDescent="0.25">
      <c r="A6" s="35" t="s">
        <v>71</v>
      </c>
      <c r="B6" s="11" t="s">
        <v>38</v>
      </c>
      <c r="C6" s="36" t="s">
        <v>66</v>
      </c>
      <c r="D6" s="35">
        <v>1</v>
      </c>
      <c r="E6" s="44"/>
      <c r="F6" s="37">
        <f>E6*D6</f>
        <v>0</v>
      </c>
      <c r="H6" s="3"/>
    </row>
    <row r="7" spans="1:8" x14ac:dyDescent="0.25">
      <c r="A7" s="33" t="s">
        <v>35</v>
      </c>
      <c r="B7" s="11" t="s">
        <v>39</v>
      </c>
      <c r="C7" s="32" t="s">
        <v>13</v>
      </c>
      <c r="D7" s="33">
        <f>16+8</f>
        <v>24</v>
      </c>
      <c r="E7" s="45"/>
      <c r="F7" s="37">
        <f t="shared" ref="F7:F76" si="0">E7*D7</f>
        <v>0</v>
      </c>
      <c r="H7" s="3"/>
    </row>
    <row r="8" spans="1:8" x14ac:dyDescent="0.25">
      <c r="A8" s="33" t="s">
        <v>36</v>
      </c>
      <c r="B8" s="11" t="s">
        <v>42</v>
      </c>
      <c r="C8" s="32" t="s">
        <v>22</v>
      </c>
      <c r="D8" s="33">
        <v>1</v>
      </c>
      <c r="E8" s="45"/>
      <c r="F8" s="37">
        <f t="shared" si="0"/>
        <v>0</v>
      </c>
      <c r="H8" s="3"/>
    </row>
    <row r="9" spans="1:8" x14ac:dyDescent="0.25">
      <c r="A9" s="6" t="s">
        <v>9</v>
      </c>
      <c r="B9" s="15"/>
      <c r="C9" s="15"/>
      <c r="D9" s="9"/>
      <c r="E9" s="8"/>
      <c r="F9" s="8">
        <f>SUM(F10:F22)</f>
        <v>0</v>
      </c>
      <c r="H9" s="4"/>
    </row>
    <row r="10" spans="1:8" x14ac:dyDescent="0.25">
      <c r="A10" s="10" t="s">
        <v>78</v>
      </c>
      <c r="B10" s="11" t="s">
        <v>39</v>
      </c>
      <c r="C10" s="11" t="s">
        <v>11</v>
      </c>
      <c r="D10" s="10">
        <f>30+10</f>
        <v>40</v>
      </c>
      <c r="E10" s="45"/>
      <c r="F10" s="37">
        <f t="shared" si="0"/>
        <v>0</v>
      </c>
      <c r="H10" s="4"/>
    </row>
    <row r="11" spans="1:8" x14ac:dyDescent="0.25">
      <c r="A11" s="10" t="s">
        <v>37</v>
      </c>
      <c r="B11" s="11" t="s">
        <v>39</v>
      </c>
      <c r="C11" s="11" t="s">
        <v>13</v>
      </c>
      <c r="D11" s="10">
        <v>4</v>
      </c>
      <c r="E11" s="45"/>
      <c r="F11" s="37">
        <f t="shared" si="0"/>
        <v>0</v>
      </c>
      <c r="H11" s="4"/>
    </row>
    <row r="12" spans="1:8" x14ac:dyDescent="0.25">
      <c r="A12" s="33" t="s">
        <v>82</v>
      </c>
      <c r="B12" s="32" t="s">
        <v>39</v>
      </c>
      <c r="C12" s="32" t="s">
        <v>11</v>
      </c>
      <c r="D12" s="33">
        <f>8*10</f>
        <v>80</v>
      </c>
      <c r="E12" s="45"/>
      <c r="F12" s="34">
        <f t="shared" si="0"/>
        <v>0</v>
      </c>
      <c r="H12" s="4"/>
    </row>
    <row r="13" spans="1:8" x14ac:dyDescent="0.25">
      <c r="A13" s="33" t="s">
        <v>74</v>
      </c>
      <c r="B13" s="32" t="s">
        <v>39</v>
      </c>
      <c r="C13" s="32" t="s">
        <v>13</v>
      </c>
      <c r="D13" s="33">
        <v>8</v>
      </c>
      <c r="E13" s="45"/>
      <c r="F13" s="34">
        <f t="shared" si="0"/>
        <v>0</v>
      </c>
      <c r="H13" s="4"/>
    </row>
    <row r="14" spans="1:8" x14ac:dyDescent="0.25">
      <c r="A14" s="33" t="s">
        <v>68</v>
      </c>
      <c r="B14" s="32" t="s">
        <v>39</v>
      </c>
      <c r="C14" s="32" t="s">
        <v>13</v>
      </c>
      <c r="D14" s="33">
        <v>14</v>
      </c>
      <c r="E14" s="45"/>
      <c r="F14" s="34">
        <f t="shared" si="0"/>
        <v>0</v>
      </c>
      <c r="H14" s="4"/>
    </row>
    <row r="15" spans="1:8" x14ac:dyDescent="0.25">
      <c r="A15" s="31" t="s">
        <v>79</v>
      </c>
      <c r="B15" s="32" t="s">
        <v>90</v>
      </c>
      <c r="C15" s="32" t="s">
        <v>13</v>
      </c>
      <c r="D15" s="33">
        <v>24</v>
      </c>
      <c r="E15" s="45"/>
      <c r="F15" s="34">
        <f>E15*D15</f>
        <v>0</v>
      </c>
      <c r="H15" s="4"/>
    </row>
    <row r="16" spans="1:8" x14ac:dyDescent="0.25">
      <c r="A16" s="31" t="s">
        <v>85</v>
      </c>
      <c r="B16" s="32" t="s">
        <v>90</v>
      </c>
      <c r="C16" s="32" t="s">
        <v>13</v>
      </c>
      <c r="D16" s="33">
        <v>12</v>
      </c>
      <c r="E16" s="45"/>
      <c r="F16" s="34">
        <f>E16*D16</f>
        <v>0</v>
      </c>
      <c r="H16" s="4"/>
    </row>
    <row r="17" spans="1:8" x14ac:dyDescent="0.25">
      <c r="A17" s="31" t="s">
        <v>80</v>
      </c>
      <c r="B17" s="32" t="s">
        <v>90</v>
      </c>
      <c r="C17" s="32" t="s">
        <v>13</v>
      </c>
      <c r="D17" s="33">
        <v>12</v>
      </c>
      <c r="E17" s="45"/>
      <c r="F17" s="34">
        <f>E17*D17</f>
        <v>0</v>
      </c>
      <c r="H17" s="4"/>
    </row>
    <row r="18" spans="1:8" x14ac:dyDescent="0.25">
      <c r="A18" s="31" t="s">
        <v>75</v>
      </c>
      <c r="B18" s="32" t="s">
        <v>41</v>
      </c>
      <c r="C18" s="32" t="s">
        <v>16</v>
      </c>
      <c r="D18" s="33">
        <v>3.2</v>
      </c>
      <c r="E18" s="45"/>
      <c r="F18" s="34">
        <f>E18*D18</f>
        <v>0</v>
      </c>
      <c r="H18" s="4"/>
    </row>
    <row r="19" spans="1:8" x14ac:dyDescent="0.25">
      <c r="A19" s="31" t="s">
        <v>76</v>
      </c>
      <c r="B19" s="32" t="s">
        <v>41</v>
      </c>
      <c r="C19" s="32" t="s">
        <v>16</v>
      </c>
      <c r="D19" s="33">
        <v>7.5</v>
      </c>
      <c r="E19" s="45"/>
      <c r="F19" s="34">
        <f t="shared" si="0"/>
        <v>0</v>
      </c>
      <c r="H19" s="4"/>
    </row>
    <row r="20" spans="1:8" ht="26.25" x14ac:dyDescent="0.25">
      <c r="A20" s="31" t="s">
        <v>83</v>
      </c>
      <c r="B20" s="32" t="s">
        <v>90</v>
      </c>
      <c r="C20" s="32" t="s">
        <v>13</v>
      </c>
      <c r="D20" s="33">
        <v>4</v>
      </c>
      <c r="E20" s="45"/>
      <c r="F20" s="34">
        <f t="shared" si="0"/>
        <v>0</v>
      </c>
      <c r="H20" s="4"/>
    </row>
    <row r="21" spans="1:8" x14ac:dyDescent="0.25">
      <c r="A21" s="33" t="s">
        <v>43</v>
      </c>
      <c r="B21" s="32" t="s">
        <v>40</v>
      </c>
      <c r="C21" s="32" t="s">
        <v>22</v>
      </c>
      <c r="D21" s="33">
        <v>1</v>
      </c>
      <c r="E21" s="45"/>
      <c r="F21" s="34">
        <f t="shared" si="0"/>
        <v>0</v>
      </c>
      <c r="H21" s="4"/>
    </row>
    <row r="22" spans="1:8" x14ac:dyDescent="0.25">
      <c r="A22" s="33" t="s">
        <v>34</v>
      </c>
      <c r="B22" s="32" t="s">
        <v>39</v>
      </c>
      <c r="C22" s="32" t="s">
        <v>53</v>
      </c>
      <c r="D22" s="33">
        <v>12</v>
      </c>
      <c r="E22" s="45"/>
      <c r="F22" s="34">
        <f t="shared" si="0"/>
        <v>0</v>
      </c>
      <c r="H22" s="4"/>
    </row>
    <row r="23" spans="1:8" x14ac:dyDescent="0.25">
      <c r="A23" s="6" t="s">
        <v>15</v>
      </c>
      <c r="B23" s="15"/>
      <c r="C23" s="15"/>
      <c r="D23" s="9"/>
      <c r="E23" s="8"/>
      <c r="F23" s="8">
        <f>SUM(F24:F26)</f>
        <v>0</v>
      </c>
      <c r="H23" s="4"/>
    </row>
    <row r="24" spans="1:8" x14ac:dyDescent="0.25">
      <c r="A24" s="10" t="s">
        <v>5</v>
      </c>
      <c r="B24" s="11" t="s">
        <v>38</v>
      </c>
      <c r="C24" s="11" t="s">
        <v>17</v>
      </c>
      <c r="D24" s="10">
        <v>22</v>
      </c>
      <c r="E24" s="45"/>
      <c r="F24" s="37">
        <f t="shared" si="0"/>
        <v>0</v>
      </c>
      <c r="H24" s="3"/>
    </row>
    <row r="25" spans="1:8" x14ac:dyDescent="0.25">
      <c r="A25" s="10" t="s">
        <v>81</v>
      </c>
      <c r="B25" s="11" t="s">
        <v>44</v>
      </c>
      <c r="C25" s="11" t="s">
        <v>13</v>
      </c>
      <c r="D25" s="10">
        <v>28</v>
      </c>
      <c r="E25" s="45"/>
      <c r="F25" s="37">
        <f t="shared" si="0"/>
        <v>0</v>
      </c>
      <c r="H25" s="4"/>
    </row>
    <row r="26" spans="1:8" x14ac:dyDescent="0.25">
      <c r="A26" s="10" t="s">
        <v>55</v>
      </c>
      <c r="B26" s="11" t="s">
        <v>40</v>
      </c>
      <c r="C26" s="11" t="s">
        <v>22</v>
      </c>
      <c r="D26" s="10">
        <v>1</v>
      </c>
      <c r="E26" s="45"/>
      <c r="F26" s="37">
        <f t="shared" si="0"/>
        <v>0</v>
      </c>
      <c r="H26" s="4"/>
    </row>
    <row r="27" spans="1:8" x14ac:dyDescent="0.25">
      <c r="A27" s="6" t="s">
        <v>77</v>
      </c>
      <c r="B27" s="15"/>
      <c r="C27" s="15"/>
      <c r="D27" s="9"/>
      <c r="E27" s="8"/>
      <c r="F27" s="8">
        <f>SUM(F28:F32)</f>
        <v>0</v>
      </c>
      <c r="H27" s="3"/>
    </row>
    <row r="28" spans="1:8" x14ac:dyDescent="0.25">
      <c r="A28" s="33" t="s">
        <v>73</v>
      </c>
      <c r="B28" s="32" t="s">
        <v>91</v>
      </c>
      <c r="C28" s="32" t="s">
        <v>13</v>
      </c>
      <c r="D28" s="33">
        <f>28+19</f>
        <v>47</v>
      </c>
      <c r="E28" s="45"/>
      <c r="F28" s="34">
        <f>E28*D28</f>
        <v>0</v>
      </c>
      <c r="H28" s="3"/>
    </row>
    <row r="29" spans="1:8" x14ac:dyDescent="0.25">
      <c r="A29" s="33" t="s">
        <v>51</v>
      </c>
      <c r="B29" s="32" t="s">
        <v>91</v>
      </c>
      <c r="C29" s="32" t="s">
        <v>13</v>
      </c>
      <c r="D29" s="33">
        <v>29</v>
      </c>
      <c r="E29" s="45"/>
      <c r="F29" s="34">
        <f>E29*D29</f>
        <v>0</v>
      </c>
      <c r="H29" s="3"/>
    </row>
    <row r="30" spans="1:8" x14ac:dyDescent="0.25">
      <c r="A30" s="33" t="s">
        <v>33</v>
      </c>
      <c r="B30" s="32" t="s">
        <v>91</v>
      </c>
      <c r="C30" s="32" t="s">
        <v>14</v>
      </c>
      <c r="D30" s="33">
        <v>1</v>
      </c>
      <c r="E30" s="45"/>
      <c r="F30" s="34">
        <f>E30*D30</f>
        <v>0</v>
      </c>
      <c r="H30" s="3"/>
    </row>
    <row r="31" spans="1:8" x14ac:dyDescent="0.25">
      <c r="A31" s="33" t="s">
        <v>84</v>
      </c>
      <c r="B31" s="32" t="s">
        <v>91</v>
      </c>
      <c r="C31" s="32" t="s">
        <v>14</v>
      </c>
      <c r="D31" s="33">
        <v>28</v>
      </c>
      <c r="E31" s="45"/>
      <c r="F31" s="34">
        <f>E31*D31</f>
        <v>0</v>
      </c>
      <c r="H31" s="4"/>
    </row>
    <row r="32" spans="1:8" x14ac:dyDescent="0.25">
      <c r="A32" s="33" t="s">
        <v>60</v>
      </c>
      <c r="B32" s="32" t="s">
        <v>91</v>
      </c>
      <c r="C32" s="32" t="s">
        <v>14</v>
      </c>
      <c r="D32" s="33">
        <v>28</v>
      </c>
      <c r="E32" s="45"/>
      <c r="F32" s="34">
        <f>E32*D32</f>
        <v>0</v>
      </c>
      <c r="H32" s="4"/>
    </row>
    <row r="33" spans="1:8" x14ac:dyDescent="0.25">
      <c r="A33" s="6" t="s">
        <v>4</v>
      </c>
      <c r="B33" s="15"/>
      <c r="C33" s="15"/>
      <c r="D33" s="9"/>
      <c r="E33" s="8"/>
      <c r="F33" s="8">
        <f>SUM(F34:F42)</f>
        <v>0</v>
      </c>
      <c r="H33" s="4"/>
    </row>
    <row r="34" spans="1:8" x14ac:dyDescent="0.25">
      <c r="A34" s="10" t="s">
        <v>45</v>
      </c>
      <c r="B34" s="11" t="s">
        <v>44</v>
      </c>
      <c r="C34" s="11" t="s">
        <v>22</v>
      </c>
      <c r="D34" s="10">
        <v>1</v>
      </c>
      <c r="E34" s="45"/>
      <c r="F34" s="37">
        <f>E34*D34</f>
        <v>0</v>
      </c>
      <c r="H34" s="4"/>
    </row>
    <row r="35" spans="1:8" x14ac:dyDescent="0.25">
      <c r="A35" s="38" t="s">
        <v>67</v>
      </c>
      <c r="B35" s="11" t="s">
        <v>44</v>
      </c>
      <c r="C35" s="11" t="s">
        <v>56</v>
      </c>
      <c r="D35" s="10">
        <v>60</v>
      </c>
      <c r="E35" s="45"/>
      <c r="F35" s="37">
        <f t="shared" si="0"/>
        <v>0</v>
      </c>
      <c r="H35" s="4"/>
    </row>
    <row r="36" spans="1:8" x14ac:dyDescent="0.25">
      <c r="A36" s="10" t="s">
        <v>47</v>
      </c>
      <c r="B36" s="11" t="s">
        <v>44</v>
      </c>
      <c r="C36" s="11" t="s">
        <v>56</v>
      </c>
      <c r="D36" s="10">
        <v>60</v>
      </c>
      <c r="E36" s="45"/>
      <c r="F36" s="37">
        <f t="shared" si="0"/>
        <v>0</v>
      </c>
      <c r="H36" s="4"/>
    </row>
    <row r="37" spans="1:8" x14ac:dyDescent="0.25">
      <c r="A37" s="33" t="s">
        <v>86</v>
      </c>
      <c r="B37" s="11" t="s">
        <v>44</v>
      </c>
      <c r="C37" s="32" t="s">
        <v>16</v>
      </c>
      <c r="D37" s="33">
        <v>5</v>
      </c>
      <c r="E37" s="45"/>
      <c r="F37" s="37">
        <f t="shared" si="0"/>
        <v>0</v>
      </c>
      <c r="H37" s="4"/>
    </row>
    <row r="38" spans="1:8" x14ac:dyDescent="0.25">
      <c r="A38" s="33" t="s">
        <v>87</v>
      </c>
      <c r="B38" s="11" t="s">
        <v>44</v>
      </c>
      <c r="C38" s="32" t="s">
        <v>16</v>
      </c>
      <c r="D38" s="33">
        <v>5</v>
      </c>
      <c r="E38" s="45"/>
      <c r="F38" s="37">
        <f t="shared" si="0"/>
        <v>0</v>
      </c>
      <c r="H38" s="4"/>
    </row>
    <row r="39" spans="1:8" x14ac:dyDescent="0.25">
      <c r="A39" s="33" t="s">
        <v>59</v>
      </c>
      <c r="B39" s="11" t="s">
        <v>44</v>
      </c>
      <c r="C39" s="32" t="s">
        <v>16</v>
      </c>
      <c r="D39" s="33">
        <v>0.5</v>
      </c>
      <c r="E39" s="45"/>
      <c r="F39" s="37">
        <f t="shared" si="0"/>
        <v>0</v>
      </c>
      <c r="H39" s="4"/>
    </row>
    <row r="40" spans="1:8" x14ac:dyDescent="0.25">
      <c r="A40" s="10" t="s">
        <v>54</v>
      </c>
      <c r="B40" s="11" t="s">
        <v>44</v>
      </c>
      <c r="C40" s="11" t="s">
        <v>56</v>
      </c>
      <c r="D40" s="10">
        <v>60</v>
      </c>
      <c r="E40" s="45"/>
      <c r="F40" s="37">
        <f t="shared" si="0"/>
        <v>0</v>
      </c>
      <c r="H40" s="4"/>
    </row>
    <row r="41" spans="1:8" x14ac:dyDescent="0.25">
      <c r="A41" s="10" t="s">
        <v>46</v>
      </c>
      <c r="B41" s="11" t="s">
        <v>44</v>
      </c>
      <c r="C41" s="11" t="s">
        <v>22</v>
      </c>
      <c r="D41" s="10">
        <v>1</v>
      </c>
      <c r="E41" s="45"/>
      <c r="F41" s="37">
        <f t="shared" si="0"/>
        <v>0</v>
      </c>
      <c r="H41" s="4"/>
    </row>
    <row r="42" spans="1:8" x14ac:dyDescent="0.25">
      <c r="A42" s="10" t="s">
        <v>55</v>
      </c>
      <c r="B42" s="11" t="s">
        <v>40</v>
      </c>
      <c r="C42" s="11" t="s">
        <v>22</v>
      </c>
      <c r="D42" s="10">
        <v>1</v>
      </c>
      <c r="E42" s="45"/>
      <c r="F42" s="37">
        <f t="shared" si="0"/>
        <v>0</v>
      </c>
      <c r="H42" s="4"/>
    </row>
    <row r="43" spans="1:8" x14ac:dyDescent="0.25">
      <c r="A43" s="6" t="s">
        <v>30</v>
      </c>
      <c r="B43" s="15"/>
      <c r="C43" s="15"/>
      <c r="D43" s="9"/>
      <c r="E43" s="8"/>
      <c r="F43" s="8">
        <f>SUM(F44:F50)</f>
        <v>0</v>
      </c>
      <c r="H43" s="4"/>
    </row>
    <row r="44" spans="1:8" x14ac:dyDescent="0.25">
      <c r="A44" s="10" t="s">
        <v>72</v>
      </c>
      <c r="B44" s="32" t="s">
        <v>91</v>
      </c>
      <c r="C44" s="11" t="s">
        <v>22</v>
      </c>
      <c r="D44" s="33">
        <v>1</v>
      </c>
      <c r="E44" s="45"/>
      <c r="F44" s="37">
        <f>E44*D44</f>
        <v>0</v>
      </c>
      <c r="H44" s="4"/>
    </row>
    <row r="45" spans="1:8" x14ac:dyDescent="0.25">
      <c r="A45" s="10" t="s">
        <v>18</v>
      </c>
      <c r="B45" s="32" t="s">
        <v>91</v>
      </c>
      <c r="C45" s="11" t="s">
        <v>13</v>
      </c>
      <c r="D45" s="33">
        <f>120+60+100+60</f>
        <v>340</v>
      </c>
      <c r="E45" s="45"/>
      <c r="F45" s="37">
        <f t="shared" si="0"/>
        <v>0</v>
      </c>
      <c r="H45" s="4"/>
    </row>
    <row r="46" spans="1:8" x14ac:dyDescent="0.25">
      <c r="A46" s="10" t="s">
        <v>61</v>
      </c>
      <c r="B46" s="32" t="s">
        <v>91</v>
      </c>
      <c r="C46" s="11" t="s">
        <v>14</v>
      </c>
      <c r="D46" s="33">
        <f>120+60+100+60</f>
        <v>340</v>
      </c>
      <c r="E46" s="45"/>
      <c r="F46" s="37">
        <f t="shared" si="0"/>
        <v>0</v>
      </c>
      <c r="H46" s="4"/>
    </row>
    <row r="47" spans="1:8" x14ac:dyDescent="0.25">
      <c r="A47" s="10" t="s">
        <v>62</v>
      </c>
      <c r="B47" s="32" t="s">
        <v>91</v>
      </c>
      <c r="C47" s="11" t="s">
        <v>14</v>
      </c>
      <c r="D47" s="33">
        <f>120+60+100+60</f>
        <v>340</v>
      </c>
      <c r="E47" s="45"/>
      <c r="F47" s="37">
        <f t="shared" si="0"/>
        <v>0</v>
      </c>
      <c r="H47" s="4"/>
    </row>
    <row r="48" spans="1:8" x14ac:dyDescent="0.25">
      <c r="A48" s="10" t="s">
        <v>57</v>
      </c>
      <c r="B48" s="32" t="s">
        <v>91</v>
      </c>
      <c r="C48" s="11" t="s">
        <v>14</v>
      </c>
      <c r="D48" s="33">
        <f>40+30+50+60</f>
        <v>180</v>
      </c>
      <c r="E48" s="45"/>
      <c r="F48" s="37">
        <f t="shared" si="0"/>
        <v>0</v>
      </c>
      <c r="H48" s="4"/>
    </row>
    <row r="49" spans="1:8" x14ac:dyDescent="0.25">
      <c r="A49" s="10" t="s">
        <v>65</v>
      </c>
      <c r="B49" s="32" t="s">
        <v>91</v>
      </c>
      <c r="C49" s="11" t="s">
        <v>66</v>
      </c>
      <c r="D49" s="33">
        <v>40</v>
      </c>
      <c r="E49" s="45"/>
      <c r="F49" s="37">
        <f t="shared" si="0"/>
        <v>0</v>
      </c>
      <c r="H49" s="4"/>
    </row>
    <row r="50" spans="1:8" x14ac:dyDescent="0.25">
      <c r="A50" s="10" t="s">
        <v>58</v>
      </c>
      <c r="B50" s="32" t="s">
        <v>91</v>
      </c>
      <c r="C50" s="11" t="s">
        <v>13</v>
      </c>
      <c r="D50" s="33">
        <f>D46</f>
        <v>340</v>
      </c>
      <c r="E50" s="45"/>
      <c r="F50" s="37">
        <f t="shared" si="0"/>
        <v>0</v>
      </c>
      <c r="H50" s="4"/>
    </row>
    <row r="51" spans="1:8" x14ac:dyDescent="0.25">
      <c r="A51" s="6" t="s">
        <v>50</v>
      </c>
      <c r="B51" s="15"/>
      <c r="C51" s="15"/>
      <c r="D51" s="9"/>
      <c r="E51" s="8"/>
      <c r="F51" s="8">
        <f>SUM(F52:F56)</f>
        <v>0</v>
      </c>
      <c r="H51" s="4"/>
    </row>
    <row r="52" spans="1:8" x14ac:dyDescent="0.25">
      <c r="A52" s="10" t="s">
        <v>89</v>
      </c>
      <c r="B52" s="32" t="s">
        <v>91</v>
      </c>
      <c r="C52" s="11" t="s">
        <v>13</v>
      </c>
      <c r="D52" s="33">
        <v>120</v>
      </c>
      <c r="E52" s="45"/>
      <c r="F52" s="37">
        <f t="shared" si="0"/>
        <v>0</v>
      </c>
      <c r="H52" s="4"/>
    </row>
    <row r="53" spans="1:8" x14ac:dyDescent="0.25">
      <c r="A53" s="10" t="s">
        <v>88</v>
      </c>
      <c r="B53" s="32" t="s">
        <v>92</v>
      </c>
      <c r="C53" s="11" t="s">
        <v>13</v>
      </c>
      <c r="D53" s="33">
        <v>120</v>
      </c>
      <c r="E53" s="45"/>
      <c r="F53" s="37">
        <f t="shared" si="0"/>
        <v>0</v>
      </c>
      <c r="H53" s="1"/>
    </row>
    <row r="54" spans="1:8" x14ac:dyDescent="0.25">
      <c r="A54" s="10" t="s">
        <v>23</v>
      </c>
      <c r="B54" s="32" t="s">
        <v>91</v>
      </c>
      <c r="C54" s="11" t="s">
        <v>14</v>
      </c>
      <c r="D54" s="33">
        <v>120</v>
      </c>
      <c r="E54" s="45"/>
      <c r="F54" s="37">
        <f t="shared" si="0"/>
        <v>0</v>
      </c>
      <c r="H54" s="4"/>
    </row>
    <row r="55" spans="1:8" x14ac:dyDescent="0.25">
      <c r="A55" s="10" t="s">
        <v>24</v>
      </c>
      <c r="B55" s="32" t="s">
        <v>91</v>
      </c>
      <c r="C55" s="11" t="s">
        <v>14</v>
      </c>
      <c r="D55" s="33">
        <v>120</v>
      </c>
      <c r="E55" s="45"/>
      <c r="F55" s="37">
        <f t="shared" si="0"/>
        <v>0</v>
      </c>
      <c r="H55" s="4"/>
    </row>
    <row r="56" spans="1:8" x14ac:dyDescent="0.25">
      <c r="A56" s="10" t="s">
        <v>25</v>
      </c>
      <c r="B56" s="32" t="s">
        <v>92</v>
      </c>
      <c r="C56" s="11" t="s">
        <v>14</v>
      </c>
      <c r="D56" s="33">
        <v>120</v>
      </c>
      <c r="E56" s="45"/>
      <c r="F56" s="37">
        <f t="shared" si="0"/>
        <v>0</v>
      </c>
      <c r="H56" s="4"/>
    </row>
    <row r="57" spans="1:8" x14ac:dyDescent="0.25">
      <c r="A57" s="6" t="s">
        <v>29</v>
      </c>
      <c r="B57" s="15"/>
      <c r="C57" s="15"/>
      <c r="D57" s="9"/>
      <c r="E57" s="8"/>
      <c r="F57" s="8">
        <f>SUM(F58:F61)</f>
        <v>0</v>
      </c>
      <c r="H57" s="4"/>
    </row>
    <row r="58" spans="1:8" x14ac:dyDescent="0.25">
      <c r="A58" s="10" t="s">
        <v>20</v>
      </c>
      <c r="B58" s="11" t="s">
        <v>38</v>
      </c>
      <c r="C58" s="11" t="s">
        <v>17</v>
      </c>
      <c r="D58" s="33">
        <v>190</v>
      </c>
      <c r="E58" s="45"/>
      <c r="F58" s="34">
        <f t="shared" si="0"/>
        <v>0</v>
      </c>
      <c r="H58" s="1"/>
    </row>
    <row r="59" spans="1:8" x14ac:dyDescent="0.25">
      <c r="A59" s="10" t="s">
        <v>21</v>
      </c>
      <c r="B59" s="11" t="s">
        <v>38</v>
      </c>
      <c r="C59" s="11" t="s">
        <v>17</v>
      </c>
      <c r="D59" s="33">
        <v>260</v>
      </c>
      <c r="E59" s="45"/>
      <c r="F59" s="34">
        <f t="shared" si="0"/>
        <v>0</v>
      </c>
      <c r="H59" s="4"/>
    </row>
    <row r="60" spans="1:8" x14ac:dyDescent="0.25">
      <c r="A60" s="10" t="s">
        <v>63</v>
      </c>
      <c r="B60" s="11" t="s">
        <v>38</v>
      </c>
      <c r="C60" s="11" t="s">
        <v>17</v>
      </c>
      <c r="D60" s="33">
        <v>600</v>
      </c>
      <c r="E60" s="45"/>
      <c r="F60" s="34">
        <f t="shared" si="0"/>
        <v>0</v>
      </c>
      <c r="H60" s="4"/>
    </row>
    <row r="61" spans="1:8" x14ac:dyDescent="0.25">
      <c r="A61" s="10" t="s">
        <v>52</v>
      </c>
      <c r="B61" s="11" t="s">
        <v>40</v>
      </c>
      <c r="C61" s="11" t="s">
        <v>22</v>
      </c>
      <c r="D61" s="33">
        <v>1</v>
      </c>
      <c r="E61" s="45"/>
      <c r="F61" s="34">
        <f t="shared" si="0"/>
        <v>0</v>
      </c>
      <c r="H61" s="4"/>
    </row>
    <row r="62" spans="1:8" s="1" customFormat="1" x14ac:dyDescent="0.25">
      <c r="A62" s="6" t="s">
        <v>6</v>
      </c>
      <c r="B62" s="15"/>
      <c r="C62" s="15"/>
      <c r="D62" s="9"/>
      <c r="E62" s="8"/>
      <c r="F62" s="8">
        <f>SUM(F63:F66)</f>
        <v>0</v>
      </c>
      <c r="H62" s="4"/>
    </row>
    <row r="63" spans="1:8" x14ac:dyDescent="0.25">
      <c r="A63" s="10" t="s">
        <v>28</v>
      </c>
      <c r="B63" s="11" t="s">
        <v>38</v>
      </c>
      <c r="C63" s="11" t="s">
        <v>66</v>
      </c>
      <c r="D63" s="10">
        <v>15</v>
      </c>
      <c r="E63" s="45"/>
      <c r="F63" s="37">
        <f t="shared" si="0"/>
        <v>0</v>
      </c>
      <c r="H63" s="1"/>
    </row>
    <row r="64" spans="1:8" x14ac:dyDescent="0.25">
      <c r="A64" s="10" t="s">
        <v>26</v>
      </c>
      <c r="B64" s="11" t="s">
        <v>38</v>
      </c>
      <c r="C64" s="11" t="s">
        <v>66</v>
      </c>
      <c r="D64" s="10">
        <v>4</v>
      </c>
      <c r="E64" s="45"/>
      <c r="F64" s="37">
        <f t="shared" si="0"/>
        <v>0</v>
      </c>
      <c r="H64" s="1"/>
    </row>
    <row r="65" spans="1:8" x14ac:dyDescent="0.25">
      <c r="A65" s="10" t="s">
        <v>19</v>
      </c>
      <c r="B65" s="11" t="s">
        <v>38</v>
      </c>
      <c r="C65" s="11" t="s">
        <v>66</v>
      </c>
      <c r="D65" s="10">
        <v>1</v>
      </c>
      <c r="E65" s="45"/>
      <c r="F65" s="37">
        <f t="shared" si="0"/>
        <v>0</v>
      </c>
      <c r="H65" s="1"/>
    </row>
    <row r="66" spans="1:8" x14ac:dyDescent="0.25">
      <c r="A66" s="33" t="s">
        <v>8</v>
      </c>
      <c r="B66" s="32" t="s">
        <v>38</v>
      </c>
      <c r="C66" s="32" t="s">
        <v>13</v>
      </c>
      <c r="D66" s="33">
        <v>1</v>
      </c>
      <c r="E66" s="45"/>
      <c r="F66" s="34">
        <f t="shared" si="0"/>
        <v>0</v>
      </c>
      <c r="H66" s="1"/>
    </row>
    <row r="67" spans="1:8" x14ac:dyDescent="0.25">
      <c r="A67" s="24"/>
      <c r="B67" s="25"/>
      <c r="C67" s="25"/>
      <c r="D67" s="24"/>
      <c r="E67" s="26"/>
      <c r="F67" s="27"/>
      <c r="H67" s="4"/>
    </row>
    <row r="68" spans="1:8" x14ac:dyDescent="0.25">
      <c r="A68" s="19" t="s">
        <v>7</v>
      </c>
      <c r="B68" s="20"/>
      <c r="C68" s="20"/>
      <c r="D68" s="21"/>
      <c r="E68" s="22"/>
      <c r="F68" s="23">
        <f>F69+F71+F77+F82</f>
        <v>0</v>
      </c>
      <c r="H68" s="4"/>
    </row>
    <row r="69" spans="1:8" x14ac:dyDescent="0.25">
      <c r="A69" s="6" t="s">
        <v>48</v>
      </c>
      <c r="B69" s="15"/>
      <c r="C69" s="14"/>
      <c r="D69" s="6"/>
      <c r="E69" s="7"/>
      <c r="F69" s="8">
        <f>SUM(F70)</f>
        <v>0</v>
      </c>
      <c r="H69" s="4"/>
    </row>
    <row r="70" spans="1:8" x14ac:dyDescent="0.25">
      <c r="A70" s="10" t="s">
        <v>32</v>
      </c>
      <c r="B70" s="11" t="s">
        <v>38</v>
      </c>
      <c r="C70" s="11" t="s">
        <v>66</v>
      </c>
      <c r="D70" s="10">
        <v>1</v>
      </c>
      <c r="E70" s="45"/>
      <c r="F70" s="37">
        <f t="shared" si="0"/>
        <v>0</v>
      </c>
      <c r="H70" s="4"/>
    </row>
    <row r="71" spans="1:8" x14ac:dyDescent="0.25">
      <c r="A71" s="6" t="s">
        <v>12</v>
      </c>
      <c r="B71" s="15"/>
      <c r="C71" s="15"/>
      <c r="D71" s="9"/>
      <c r="E71" s="8"/>
      <c r="F71" s="8">
        <f>SUM(F72:F76)</f>
        <v>0</v>
      </c>
      <c r="H71" s="4"/>
    </row>
    <row r="72" spans="1:8" x14ac:dyDescent="0.25">
      <c r="A72" s="10" t="s">
        <v>18</v>
      </c>
      <c r="B72" s="32" t="s">
        <v>91</v>
      </c>
      <c r="C72" s="11" t="s">
        <v>13</v>
      </c>
      <c r="D72" s="10">
        <f>4*12*3</f>
        <v>144</v>
      </c>
      <c r="E72" s="45"/>
      <c r="F72" s="37">
        <f t="shared" si="0"/>
        <v>0</v>
      </c>
      <c r="H72" s="1"/>
    </row>
    <row r="73" spans="1:8" x14ac:dyDescent="0.25">
      <c r="A73" s="10" t="s">
        <v>61</v>
      </c>
      <c r="B73" s="32" t="s">
        <v>91</v>
      </c>
      <c r="C73" s="11" t="s">
        <v>14</v>
      </c>
      <c r="D73" s="10">
        <f>4*12*3</f>
        <v>144</v>
      </c>
      <c r="E73" s="45"/>
      <c r="F73" s="37">
        <f t="shared" si="0"/>
        <v>0</v>
      </c>
      <c r="H73" s="1"/>
    </row>
    <row r="74" spans="1:8" x14ac:dyDescent="0.25">
      <c r="A74" s="10" t="s">
        <v>60</v>
      </c>
      <c r="B74" s="32" t="s">
        <v>91</v>
      </c>
      <c r="C74" s="11" t="s">
        <v>14</v>
      </c>
      <c r="D74" s="10">
        <f>4*12*3</f>
        <v>144</v>
      </c>
      <c r="E74" s="45"/>
      <c r="F74" s="37">
        <f t="shared" si="0"/>
        <v>0</v>
      </c>
      <c r="H74" s="1"/>
    </row>
    <row r="75" spans="1:8" x14ac:dyDescent="0.25">
      <c r="A75" s="10" t="s">
        <v>57</v>
      </c>
      <c r="B75" s="32" t="s">
        <v>91</v>
      </c>
      <c r="C75" s="11" t="s">
        <v>14</v>
      </c>
      <c r="D75" s="10">
        <f>4*12*3</f>
        <v>144</v>
      </c>
      <c r="E75" s="45"/>
      <c r="F75" s="37">
        <f t="shared" si="0"/>
        <v>0</v>
      </c>
      <c r="H75" s="1"/>
    </row>
    <row r="76" spans="1:8" x14ac:dyDescent="0.25">
      <c r="A76" s="10" t="s">
        <v>58</v>
      </c>
      <c r="B76" s="32" t="s">
        <v>91</v>
      </c>
      <c r="C76" s="11" t="s">
        <v>13</v>
      </c>
      <c r="D76" s="10">
        <f>4*12*3</f>
        <v>144</v>
      </c>
      <c r="E76" s="45"/>
      <c r="F76" s="37">
        <f t="shared" si="0"/>
        <v>0</v>
      </c>
      <c r="H76" s="1"/>
    </row>
    <row r="77" spans="1:8" x14ac:dyDescent="0.25">
      <c r="A77" s="6" t="s">
        <v>29</v>
      </c>
      <c r="B77" s="15"/>
      <c r="C77" s="15"/>
      <c r="D77" s="9"/>
      <c r="E77" s="8"/>
      <c r="F77" s="8">
        <f>SUM(F78:F81)</f>
        <v>0</v>
      </c>
      <c r="H77" s="4"/>
    </row>
    <row r="78" spans="1:8" x14ac:dyDescent="0.25">
      <c r="A78" s="10" t="s">
        <v>20</v>
      </c>
      <c r="B78" s="11" t="s">
        <v>38</v>
      </c>
      <c r="C78" s="11" t="s">
        <v>17</v>
      </c>
      <c r="D78" s="33">
        <v>16</v>
      </c>
      <c r="E78" s="45"/>
      <c r="F78" s="34">
        <f t="shared" ref="F78:F85" si="1">E78*D78</f>
        <v>0</v>
      </c>
      <c r="H78" s="1"/>
    </row>
    <row r="79" spans="1:8" x14ac:dyDescent="0.25">
      <c r="A79" s="10" t="s">
        <v>21</v>
      </c>
      <c r="B79" s="11" t="s">
        <v>38</v>
      </c>
      <c r="C79" s="11" t="s">
        <v>17</v>
      </c>
      <c r="D79" s="33">
        <v>35</v>
      </c>
      <c r="E79" s="45"/>
      <c r="F79" s="34">
        <f t="shared" si="1"/>
        <v>0</v>
      </c>
      <c r="H79" s="4"/>
    </row>
    <row r="80" spans="1:8" x14ac:dyDescent="0.25">
      <c r="A80" s="10" t="s">
        <v>63</v>
      </c>
      <c r="B80" s="11" t="s">
        <v>38</v>
      </c>
      <c r="C80" s="11" t="s">
        <v>17</v>
      </c>
      <c r="D80" s="33">
        <v>120</v>
      </c>
      <c r="E80" s="45"/>
      <c r="F80" s="34">
        <f t="shared" si="1"/>
        <v>0</v>
      </c>
      <c r="H80" s="4"/>
    </row>
    <row r="81" spans="1:8" s="1" customFormat="1" x14ac:dyDescent="0.25">
      <c r="A81" s="10" t="s">
        <v>52</v>
      </c>
      <c r="B81" s="11" t="s">
        <v>40</v>
      </c>
      <c r="C81" s="11" t="s">
        <v>22</v>
      </c>
      <c r="D81" s="33">
        <v>1</v>
      </c>
      <c r="E81" s="45"/>
      <c r="F81" s="34">
        <f t="shared" si="1"/>
        <v>0</v>
      </c>
      <c r="H81" s="4"/>
    </row>
    <row r="82" spans="1:8" x14ac:dyDescent="0.25">
      <c r="A82" s="6" t="s">
        <v>6</v>
      </c>
      <c r="B82" s="15"/>
      <c r="C82" s="15"/>
      <c r="D82" s="9"/>
      <c r="E82" s="8"/>
      <c r="F82" s="8">
        <f>SUM(F83:F85)</f>
        <v>0</v>
      </c>
      <c r="H82" s="4"/>
    </row>
    <row r="83" spans="1:8" x14ac:dyDescent="0.25">
      <c r="A83" s="10" t="s">
        <v>19</v>
      </c>
      <c r="B83" s="11" t="s">
        <v>38</v>
      </c>
      <c r="C83" s="11" t="s">
        <v>13</v>
      </c>
      <c r="D83" s="10">
        <v>1</v>
      </c>
      <c r="E83" s="45"/>
      <c r="F83" s="37">
        <f t="shared" si="1"/>
        <v>0</v>
      </c>
      <c r="H83" s="2"/>
    </row>
    <row r="84" spans="1:8" x14ac:dyDescent="0.25">
      <c r="A84" s="10" t="s">
        <v>27</v>
      </c>
      <c r="B84" s="11" t="s">
        <v>38</v>
      </c>
      <c r="C84" s="11" t="s">
        <v>66</v>
      </c>
      <c r="D84" s="10">
        <v>2</v>
      </c>
      <c r="E84" s="45"/>
      <c r="F84" s="37">
        <f t="shared" si="1"/>
        <v>0</v>
      </c>
      <c r="H84" s="2"/>
    </row>
    <row r="85" spans="1:8" x14ac:dyDescent="0.25">
      <c r="A85" s="33" t="s">
        <v>8</v>
      </c>
      <c r="B85" s="32" t="s">
        <v>38</v>
      </c>
      <c r="C85" s="32" t="s">
        <v>13</v>
      </c>
      <c r="D85" s="33">
        <v>1</v>
      </c>
      <c r="E85" s="45"/>
      <c r="F85" s="34">
        <f t="shared" si="1"/>
        <v>0</v>
      </c>
      <c r="H85" s="2"/>
    </row>
    <row r="86" spans="1:8" x14ac:dyDescent="0.25">
      <c r="A86" s="3"/>
      <c r="B86" s="12"/>
      <c r="C86" s="12"/>
      <c r="D86" s="3"/>
      <c r="E86" s="5"/>
      <c r="F86" s="3"/>
      <c r="H86" s="2"/>
    </row>
    <row r="87" spans="1:8" x14ac:dyDescent="0.25">
      <c r="A87" s="39" t="s">
        <v>49</v>
      </c>
      <c r="B87" s="40"/>
      <c r="C87" s="41"/>
      <c r="D87" s="42"/>
      <c r="E87" s="43"/>
      <c r="F87" s="43">
        <f>F68+F4</f>
        <v>0</v>
      </c>
      <c r="H87" s="2"/>
    </row>
    <row r="88" spans="1:8" x14ac:dyDescent="0.25">
      <c r="A88" s="17"/>
      <c r="B88" s="18"/>
      <c r="C88" s="18"/>
      <c r="D88" s="17"/>
      <c r="E88" s="17"/>
      <c r="F88" s="17"/>
      <c r="H88" s="2"/>
    </row>
    <row r="89" spans="1:8" x14ac:dyDescent="0.25">
      <c r="H89" s="2"/>
    </row>
    <row r="90" spans="1:8" x14ac:dyDescent="0.25">
      <c r="H90" s="2"/>
    </row>
    <row r="91" spans="1:8" x14ac:dyDescent="0.25">
      <c r="H91" s="2"/>
    </row>
    <row r="92" spans="1:8" x14ac:dyDescent="0.25">
      <c r="H92" s="2"/>
    </row>
    <row r="93" spans="1:8" x14ac:dyDescent="0.25">
      <c r="H93" s="2"/>
    </row>
    <row r="94" spans="1:8" x14ac:dyDescent="0.25">
      <c r="H94" s="2"/>
    </row>
  </sheetData>
  <sheetProtection password="EDB0" sheet="1"/>
  <pageMargins left="0.70866141732283472" right="0.70866141732283472" top="0.78740157480314965" bottom="0.78740157480314965" header="0.31496062992125984" footer="0.31496062992125984"/>
  <pageSetup paperSize="8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rozpocet_slepy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</dc:creator>
  <cp:lastModifiedBy>Čáp Jiří Ing.</cp:lastModifiedBy>
  <cp:lastPrinted>2017-11-20T13:36:08Z</cp:lastPrinted>
  <dcterms:created xsi:type="dcterms:W3CDTF">2016-09-29T14:48:04Z</dcterms:created>
  <dcterms:modified xsi:type="dcterms:W3CDTF">2017-12-18T11:26:58Z</dcterms:modified>
</cp:coreProperties>
</file>