
<file path=[Content_Types].xml><?xml version="1.0" encoding="utf-8"?>
<Types xmlns="http://schemas.openxmlformats.org/package/2006/content-type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270" yWindow="585" windowWidth="24615" windowHeight="13740" activeTab="2"/>
  </bookViews>
  <sheets>
    <sheet name="Rekapitulace stavby" sheetId="1" r:id="rId1"/>
    <sheet name="doprava - Multifunkč - do..." sheetId="2" r:id="rId2"/>
    <sheet name="hřiště - Multifunkčn - hř..." sheetId="3" r:id="rId3"/>
    <sheet name="Pokyny pro vyplnění" sheetId="4" r:id="rId4"/>
  </sheets>
  <definedNames>
    <definedName name="_xlnm._FilterDatabase" localSheetId="1" hidden="1">'doprava - Multifunkč - do...'!$C$83:$K$208</definedName>
    <definedName name="_xlnm._FilterDatabase" localSheetId="2" hidden="1">'hřiště - Multifunkčn - hř...'!$C$87:$K$201</definedName>
    <definedName name="_xlnm.Print_Titles" localSheetId="1">'doprava - Multifunkč - do...'!$83:$83</definedName>
    <definedName name="_xlnm.Print_Titles" localSheetId="2">'hřiště - Multifunkčn - hř...'!$87:$87</definedName>
    <definedName name="_xlnm.Print_Titles" localSheetId="0">'Rekapitulace stavby'!$49:$49</definedName>
    <definedName name="_xlnm.Print_Area" localSheetId="1">'doprava - Multifunkč - do...'!$C$4:$J$36,'doprava - Multifunkč - do...'!$C$42:$J$65,'doprava - Multifunkč - do...'!$C$71:$K$208</definedName>
    <definedName name="_xlnm.Print_Area" localSheetId="2">'hřiště - Multifunkčn - hř...'!$C$4:$J$36,'hřiště - Multifunkčn - hř...'!$C$42:$J$69,'hřiště - Multifunkčn - hř...'!$C$75:$K$201</definedName>
    <definedName name="_xlnm.Print_Area" localSheetId="3">'Pokyny pro vyplnění'!$B$2:$K$69,'Pokyny pro vyplnění'!$B$72:$K$116,'Pokyny pro vyplnění'!$B$119:$K$188,'Pokyny pro vyplnění'!$B$196:$K$216</definedName>
    <definedName name="_xlnm.Print_Area" localSheetId="0">'Rekapitulace stavby'!$D$4:$AO$33,'Rekapitulace stavby'!$C$39:$AQ$54</definedName>
  </definedNames>
  <calcPr calcId="114210" fullCalcOnLoad="1" iterateCount="1"/>
</workbook>
</file>

<file path=xl/calcChain.xml><?xml version="1.0" encoding="utf-8"?>
<calcChain xmlns="http://schemas.openxmlformats.org/spreadsheetml/2006/main">
  <c r="AY53" i="1"/>
  <c r="AX53"/>
  <c r="BI201" i="3"/>
  <c r="BH201"/>
  <c r="BG201"/>
  <c r="BF201"/>
  <c r="T201"/>
  <c r="T200"/>
  <c r="T199"/>
  <c r="R201"/>
  <c r="R200"/>
  <c r="R199"/>
  <c r="P201"/>
  <c r="P200"/>
  <c r="P199"/>
  <c r="BK201"/>
  <c r="BK200"/>
  <c r="J200"/>
  <c r="BK199"/>
  <c r="J199"/>
  <c r="J201"/>
  <c r="BE201"/>
  <c r="J68"/>
  <c r="J67"/>
  <c r="BI198"/>
  <c r="BH198"/>
  <c r="BG198"/>
  <c r="BF198"/>
  <c r="T198"/>
  <c r="R198"/>
  <c r="P198"/>
  <c r="BK198"/>
  <c r="J198"/>
  <c r="BE198"/>
  <c r="BI195"/>
  <c r="BH195"/>
  <c r="BG195"/>
  <c r="BF195"/>
  <c r="T195"/>
  <c r="T194"/>
  <c r="T193"/>
  <c r="R195"/>
  <c r="R194"/>
  <c r="R193"/>
  <c r="P195"/>
  <c r="P194"/>
  <c r="P193"/>
  <c r="BK195"/>
  <c r="BK194"/>
  <c r="J194"/>
  <c r="BK193"/>
  <c r="J193"/>
  <c r="J195"/>
  <c r="BE195"/>
  <c r="J66"/>
  <c r="J65"/>
  <c r="BI192"/>
  <c r="BH192"/>
  <c r="BG192"/>
  <c r="BF192"/>
  <c r="T192"/>
  <c r="T191"/>
  <c r="R192"/>
  <c r="R191"/>
  <c r="P192"/>
  <c r="P191"/>
  <c r="BK192"/>
  <c r="BK191"/>
  <c r="J191"/>
  <c r="J192"/>
  <c r="BE192"/>
  <c r="J64"/>
  <c r="BI190"/>
  <c r="BH190"/>
  <c r="BG190"/>
  <c r="BF190"/>
  <c r="T190"/>
  <c r="R190"/>
  <c r="P190"/>
  <c r="BK190"/>
  <c r="J190"/>
  <c r="BE190"/>
  <c r="BI187"/>
  <c r="BH187"/>
  <c r="BG187"/>
  <c r="BF187"/>
  <c r="T187"/>
  <c r="R187"/>
  <c r="P187"/>
  <c r="BK187"/>
  <c r="J187"/>
  <c r="BE187"/>
  <c r="BI185"/>
  <c r="BH185"/>
  <c r="BG185"/>
  <c r="BF185"/>
  <c r="T185"/>
  <c r="R185"/>
  <c r="P185"/>
  <c r="BK185"/>
  <c r="J185"/>
  <c r="BE185"/>
  <c r="BI182"/>
  <c r="BH182"/>
  <c r="BG182"/>
  <c r="BF182"/>
  <c r="T182"/>
  <c r="T181"/>
  <c r="R182"/>
  <c r="R181"/>
  <c r="P182"/>
  <c r="P181"/>
  <c r="BK182"/>
  <c r="BK181"/>
  <c r="J181"/>
  <c r="J182"/>
  <c r="BE182"/>
  <c r="J63"/>
  <c r="BI178"/>
  <c r="BH178"/>
  <c r="BG178"/>
  <c r="BF178"/>
  <c r="T178"/>
  <c r="R178"/>
  <c r="P178"/>
  <c r="BK178"/>
  <c r="J178"/>
  <c r="BE178"/>
  <c r="BI175"/>
  <c r="BH175"/>
  <c r="BG175"/>
  <c r="BF175"/>
  <c r="T175"/>
  <c r="T174"/>
  <c r="R175"/>
  <c r="R174"/>
  <c r="P175"/>
  <c r="P174"/>
  <c r="BK175"/>
  <c r="BK174"/>
  <c r="J174"/>
  <c r="J175"/>
  <c r="BE175"/>
  <c r="J62"/>
  <c r="BI173"/>
  <c r="BH173"/>
  <c r="BG173"/>
  <c r="BF173"/>
  <c r="T173"/>
  <c r="R173"/>
  <c r="P173"/>
  <c r="BK173"/>
  <c r="J173"/>
  <c r="BE173"/>
  <c r="BI170"/>
  <c r="BH170"/>
  <c r="BG170"/>
  <c r="BF170"/>
  <c r="T170"/>
  <c r="R170"/>
  <c r="P170"/>
  <c r="BK170"/>
  <c r="J170"/>
  <c r="BE170"/>
  <c r="BI167"/>
  <c r="BH167"/>
  <c r="BG167"/>
  <c r="BF167"/>
  <c r="T167"/>
  <c r="R167"/>
  <c r="P167"/>
  <c r="BK167"/>
  <c r="J167"/>
  <c r="BE167"/>
  <c r="BI164"/>
  <c r="BH164"/>
  <c r="BG164"/>
  <c r="BF164"/>
  <c r="T164"/>
  <c r="R164"/>
  <c r="P164"/>
  <c r="BK164"/>
  <c r="J164"/>
  <c r="BE164"/>
  <c r="BI161"/>
  <c r="BH161"/>
  <c r="BG161"/>
  <c r="BF161"/>
  <c r="T161"/>
  <c r="R161"/>
  <c r="P161"/>
  <c r="BK161"/>
  <c r="J161"/>
  <c r="BE161"/>
  <c r="BI158"/>
  <c r="BH158"/>
  <c r="BG158"/>
  <c r="BF158"/>
  <c r="T158"/>
  <c r="R158"/>
  <c r="P158"/>
  <c r="BK158"/>
  <c r="J158"/>
  <c r="BE158"/>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T151"/>
  <c r="R152"/>
  <c r="R151"/>
  <c r="P152"/>
  <c r="P151"/>
  <c r="BK152"/>
  <c r="BK151"/>
  <c r="J151"/>
  <c r="J152"/>
  <c r="BE152"/>
  <c r="J61"/>
  <c r="BI150"/>
  <c r="BH150"/>
  <c r="BG150"/>
  <c r="BF150"/>
  <c r="T150"/>
  <c r="R150"/>
  <c r="P150"/>
  <c r="BK150"/>
  <c r="J150"/>
  <c r="BE150"/>
  <c r="BI149"/>
  <c r="BH149"/>
  <c r="BG149"/>
  <c r="BF149"/>
  <c r="T149"/>
  <c r="R149"/>
  <c r="P149"/>
  <c r="BK149"/>
  <c r="J149"/>
  <c r="BE149"/>
  <c r="BI145"/>
  <c r="BH145"/>
  <c r="BG145"/>
  <c r="BF145"/>
  <c r="T145"/>
  <c r="T144"/>
  <c r="R145"/>
  <c r="R144"/>
  <c r="P145"/>
  <c r="P144"/>
  <c r="BK145"/>
  <c r="BK144"/>
  <c r="J144"/>
  <c r="J145"/>
  <c r="BE145"/>
  <c r="J60"/>
  <c r="BI141"/>
  <c r="BH141"/>
  <c r="BG141"/>
  <c r="BF141"/>
  <c r="T141"/>
  <c r="T140"/>
  <c r="R141"/>
  <c r="R140"/>
  <c r="P141"/>
  <c r="P140"/>
  <c r="BK141"/>
  <c r="BK140"/>
  <c r="J140"/>
  <c r="J141"/>
  <c r="BE141"/>
  <c r="J59"/>
  <c r="BI137"/>
  <c r="BH137"/>
  <c r="BG137"/>
  <c r="BF137"/>
  <c r="T137"/>
  <c r="R137"/>
  <c r="P137"/>
  <c r="BK137"/>
  <c r="J137"/>
  <c r="BE137"/>
  <c r="BI136"/>
  <c r="BH136"/>
  <c r="BG136"/>
  <c r="BF136"/>
  <c r="T136"/>
  <c r="R136"/>
  <c r="P136"/>
  <c r="BK136"/>
  <c r="J136"/>
  <c r="BE136"/>
  <c r="BI133"/>
  <c r="BH133"/>
  <c r="BG133"/>
  <c r="BF133"/>
  <c r="T133"/>
  <c r="R133"/>
  <c r="P133"/>
  <c r="BK133"/>
  <c r="J133"/>
  <c r="BE133"/>
  <c r="BI130"/>
  <c r="BH130"/>
  <c r="BG130"/>
  <c r="BF130"/>
  <c r="T130"/>
  <c r="R130"/>
  <c r="P130"/>
  <c r="BK130"/>
  <c r="J130"/>
  <c r="BE130"/>
  <c r="BI129"/>
  <c r="BH129"/>
  <c r="BG129"/>
  <c r="BF129"/>
  <c r="T129"/>
  <c r="R129"/>
  <c r="P129"/>
  <c r="BK129"/>
  <c r="J129"/>
  <c r="BE129"/>
  <c r="BI128"/>
  <c r="BH128"/>
  <c r="BG128"/>
  <c r="BF128"/>
  <c r="T128"/>
  <c r="R128"/>
  <c r="P128"/>
  <c r="BK128"/>
  <c r="J128"/>
  <c r="BE128"/>
  <c r="BI124"/>
  <c r="BH124"/>
  <c r="BG124"/>
  <c r="BF124"/>
  <c r="T124"/>
  <c r="R124"/>
  <c r="P124"/>
  <c r="BK124"/>
  <c r="J124"/>
  <c r="BE124"/>
  <c r="BI121"/>
  <c r="BH121"/>
  <c r="BG121"/>
  <c r="BF121"/>
  <c r="T121"/>
  <c r="R121"/>
  <c r="P121"/>
  <c r="BK121"/>
  <c r="J121"/>
  <c r="BE121"/>
  <c r="BI118"/>
  <c r="BH118"/>
  <c r="BG118"/>
  <c r="BF118"/>
  <c r="T118"/>
  <c r="R118"/>
  <c r="P118"/>
  <c r="BK118"/>
  <c r="J118"/>
  <c r="BE118"/>
  <c r="BI115"/>
  <c r="BH115"/>
  <c r="BG115"/>
  <c r="BF115"/>
  <c r="T115"/>
  <c r="R115"/>
  <c r="P115"/>
  <c r="BK115"/>
  <c r="J115"/>
  <c r="BE115"/>
  <c r="BI112"/>
  <c r="BH112"/>
  <c r="BG112"/>
  <c r="BF112"/>
  <c r="T112"/>
  <c r="R112"/>
  <c r="P112"/>
  <c r="BK112"/>
  <c r="J112"/>
  <c r="BE112"/>
  <c r="BI107"/>
  <c r="BH107"/>
  <c r="BG107"/>
  <c r="BF107"/>
  <c r="T107"/>
  <c r="R107"/>
  <c r="P107"/>
  <c r="BK107"/>
  <c r="J107"/>
  <c r="BE107"/>
  <c r="BI104"/>
  <c r="BH104"/>
  <c r="BG104"/>
  <c r="BF104"/>
  <c r="T104"/>
  <c r="R104"/>
  <c r="P104"/>
  <c r="BK104"/>
  <c r="J104"/>
  <c r="BE104"/>
  <c r="BI100"/>
  <c r="BH100"/>
  <c r="BG100"/>
  <c r="BF100"/>
  <c r="T100"/>
  <c r="R100"/>
  <c r="P100"/>
  <c r="BK100"/>
  <c r="J100"/>
  <c r="BE100"/>
  <c r="BI97"/>
  <c r="BH97"/>
  <c r="BG97"/>
  <c r="BF97"/>
  <c r="T97"/>
  <c r="R97"/>
  <c r="P97"/>
  <c r="BK97"/>
  <c r="J97"/>
  <c r="BE97"/>
  <c r="BI94"/>
  <c r="BH94"/>
  <c r="BG94"/>
  <c r="BF94"/>
  <c r="T94"/>
  <c r="R94"/>
  <c r="P94"/>
  <c r="BK94"/>
  <c r="J94"/>
  <c r="BE94"/>
  <c r="BI91"/>
  <c r="F34"/>
  <c r="BD53" i="1"/>
  <c r="BH91" i="3"/>
  <c r="F33"/>
  <c r="BC53" i="1"/>
  <c r="BG91" i="3"/>
  <c r="F32"/>
  <c r="BB53" i="1"/>
  <c r="BF91" i="3"/>
  <c r="J31"/>
  <c r="AW53" i="1"/>
  <c r="F31" i="3"/>
  <c r="BA53" i="1"/>
  <c r="T91" i="3"/>
  <c r="T90"/>
  <c r="T89"/>
  <c r="T88"/>
  <c r="R91"/>
  <c r="R90"/>
  <c r="R89"/>
  <c r="R88"/>
  <c r="P91"/>
  <c r="P90"/>
  <c r="P89"/>
  <c r="P88"/>
  <c r="AU53" i="1"/>
  <c r="BK91" i="3"/>
  <c r="BK90"/>
  <c r="J90"/>
  <c r="BK89"/>
  <c r="J89"/>
  <c r="BK88"/>
  <c r="J88"/>
  <c r="J56"/>
  <c r="J27"/>
  <c r="AG53" i="1"/>
  <c r="J91" i="3"/>
  <c r="BE91"/>
  <c r="J30"/>
  <c r="AV53" i="1"/>
  <c r="F30" i="3"/>
  <c r="AZ53" i="1"/>
  <c r="J58" i="3"/>
  <c r="J57"/>
  <c r="F82"/>
  <c r="E80"/>
  <c r="F49"/>
  <c r="E47"/>
  <c r="J36"/>
  <c r="J21"/>
  <c r="E21"/>
  <c r="J84"/>
  <c r="J51"/>
  <c r="J20"/>
  <c r="J18"/>
  <c r="E18"/>
  <c r="F85"/>
  <c r="F52"/>
  <c r="J17"/>
  <c r="J15"/>
  <c r="E15"/>
  <c r="F84"/>
  <c r="F51"/>
  <c r="J14"/>
  <c r="J12"/>
  <c r="J82"/>
  <c r="J49"/>
  <c r="E7"/>
  <c r="E78"/>
  <c r="E45"/>
  <c r="AY52" i="1"/>
  <c r="AX52"/>
  <c r="BI208" i="2"/>
  <c r="BH208"/>
  <c r="BG208"/>
  <c r="BF208"/>
  <c r="T208"/>
  <c r="T207"/>
  <c r="T206"/>
  <c r="R208"/>
  <c r="R207"/>
  <c r="R206"/>
  <c r="P208"/>
  <c r="P207"/>
  <c r="P206"/>
  <c r="BK208"/>
  <c r="BK207"/>
  <c r="J207"/>
  <c r="BK206"/>
  <c r="J206"/>
  <c r="J208"/>
  <c r="BE208"/>
  <c r="J64"/>
  <c r="J63"/>
  <c r="BI204"/>
  <c r="BH204"/>
  <c r="BG204"/>
  <c r="BF204"/>
  <c r="T204"/>
  <c r="R204"/>
  <c r="P204"/>
  <c r="BK204"/>
  <c r="J204"/>
  <c r="BE204"/>
  <c r="BI202"/>
  <c r="BH202"/>
  <c r="BG202"/>
  <c r="BF202"/>
  <c r="T202"/>
  <c r="R202"/>
  <c r="P202"/>
  <c r="BK202"/>
  <c r="J202"/>
  <c r="BE202"/>
  <c r="BI200"/>
  <c r="BH200"/>
  <c r="BG200"/>
  <c r="BF200"/>
  <c r="T200"/>
  <c r="R200"/>
  <c r="P200"/>
  <c r="BK200"/>
  <c r="J200"/>
  <c r="BE200"/>
  <c r="BI196"/>
  <c r="BH196"/>
  <c r="BG196"/>
  <c r="BF196"/>
  <c r="T196"/>
  <c r="R196"/>
  <c r="P196"/>
  <c r="BK196"/>
  <c r="J196"/>
  <c r="BE196"/>
  <c r="BI194"/>
  <c r="BH194"/>
  <c r="BG194"/>
  <c r="BF194"/>
  <c r="T194"/>
  <c r="T193"/>
  <c r="R194"/>
  <c r="R193"/>
  <c r="P194"/>
  <c r="P193"/>
  <c r="BK194"/>
  <c r="BK193"/>
  <c r="J193"/>
  <c r="J194"/>
  <c r="BE194"/>
  <c r="J62"/>
  <c r="BI189"/>
  <c r="BH189"/>
  <c r="BG189"/>
  <c r="BF189"/>
  <c r="T189"/>
  <c r="R189"/>
  <c r="P189"/>
  <c r="BK189"/>
  <c r="J189"/>
  <c r="BE189"/>
  <c r="BI185"/>
  <c r="BH185"/>
  <c r="BG185"/>
  <c r="BF185"/>
  <c r="T185"/>
  <c r="R185"/>
  <c r="P185"/>
  <c r="BK185"/>
  <c r="J185"/>
  <c r="BE185"/>
  <c r="BI181"/>
  <c r="BH181"/>
  <c r="BG181"/>
  <c r="BF181"/>
  <c r="T181"/>
  <c r="R181"/>
  <c r="P181"/>
  <c r="BK181"/>
  <c r="J181"/>
  <c r="BE181"/>
  <c r="BI176"/>
  <c r="BH176"/>
  <c r="BG176"/>
  <c r="BF176"/>
  <c r="T176"/>
  <c r="T175"/>
  <c r="R176"/>
  <c r="R175"/>
  <c r="P176"/>
  <c r="P175"/>
  <c r="BK176"/>
  <c r="BK175"/>
  <c r="J175"/>
  <c r="J176"/>
  <c r="BE176"/>
  <c r="J61"/>
  <c r="BI173"/>
  <c r="BH173"/>
  <c r="BG173"/>
  <c r="BF173"/>
  <c r="T173"/>
  <c r="R173"/>
  <c r="P173"/>
  <c r="BK173"/>
  <c r="J173"/>
  <c r="BE173"/>
  <c r="BI170"/>
  <c r="BH170"/>
  <c r="BG170"/>
  <c r="BF170"/>
  <c r="T170"/>
  <c r="R170"/>
  <c r="P170"/>
  <c r="BK170"/>
  <c r="J170"/>
  <c r="BE170"/>
  <c r="BI166"/>
  <c r="BH166"/>
  <c r="BG166"/>
  <c r="BF166"/>
  <c r="T166"/>
  <c r="T165"/>
  <c r="R166"/>
  <c r="R165"/>
  <c r="P166"/>
  <c r="P165"/>
  <c r="BK166"/>
  <c r="BK165"/>
  <c r="J165"/>
  <c r="J166"/>
  <c r="BE166"/>
  <c r="J60"/>
  <c r="BI164"/>
  <c r="BH164"/>
  <c r="BG164"/>
  <c r="BF164"/>
  <c r="T164"/>
  <c r="R164"/>
  <c r="P164"/>
  <c r="BK164"/>
  <c r="J164"/>
  <c r="BE164"/>
  <c r="BI161"/>
  <c r="BH161"/>
  <c r="BG161"/>
  <c r="BF161"/>
  <c r="T161"/>
  <c r="R161"/>
  <c r="P161"/>
  <c r="BK161"/>
  <c r="J161"/>
  <c r="BE161"/>
  <c r="BI157"/>
  <c r="BH157"/>
  <c r="BG157"/>
  <c r="BF157"/>
  <c r="T157"/>
  <c r="R157"/>
  <c r="P157"/>
  <c r="BK157"/>
  <c r="J157"/>
  <c r="BE157"/>
  <c r="BI156"/>
  <c r="BH156"/>
  <c r="BG156"/>
  <c r="BF156"/>
  <c r="T156"/>
  <c r="R156"/>
  <c r="P156"/>
  <c r="BK156"/>
  <c r="J156"/>
  <c r="BE156"/>
  <c r="BI155"/>
  <c r="BH155"/>
  <c r="BG155"/>
  <c r="BF155"/>
  <c r="T155"/>
  <c r="R155"/>
  <c r="P155"/>
  <c r="BK155"/>
  <c r="J155"/>
  <c r="BE155"/>
  <c r="BI151"/>
  <c r="BH151"/>
  <c r="BG151"/>
  <c r="BF151"/>
  <c r="T151"/>
  <c r="R151"/>
  <c r="P151"/>
  <c r="BK151"/>
  <c r="J151"/>
  <c r="BE151"/>
  <c r="BI147"/>
  <c r="BH147"/>
  <c r="BG147"/>
  <c r="BF147"/>
  <c r="T147"/>
  <c r="R147"/>
  <c r="P147"/>
  <c r="BK147"/>
  <c r="J147"/>
  <c r="BE147"/>
  <c r="BI145"/>
  <c r="BH145"/>
  <c r="BG145"/>
  <c r="BF145"/>
  <c r="T145"/>
  <c r="R145"/>
  <c r="P145"/>
  <c r="BK145"/>
  <c r="J145"/>
  <c r="BE145"/>
  <c r="BI144"/>
  <c r="BH144"/>
  <c r="BG144"/>
  <c r="BF144"/>
  <c r="T144"/>
  <c r="R144"/>
  <c r="P144"/>
  <c r="BK144"/>
  <c r="J144"/>
  <c r="BE144"/>
  <c r="BI141"/>
  <c r="BH141"/>
  <c r="BG141"/>
  <c r="BF141"/>
  <c r="T141"/>
  <c r="T140"/>
  <c r="R141"/>
  <c r="R140"/>
  <c r="P141"/>
  <c r="P140"/>
  <c r="BK141"/>
  <c r="BK140"/>
  <c r="J140"/>
  <c r="J141"/>
  <c r="BE141"/>
  <c r="J59"/>
  <c r="BI136"/>
  <c r="BH136"/>
  <c r="BG136"/>
  <c r="BF136"/>
  <c r="T136"/>
  <c r="R136"/>
  <c r="P136"/>
  <c r="BK136"/>
  <c r="J136"/>
  <c r="BE136"/>
  <c r="BI134"/>
  <c r="BH134"/>
  <c r="BG134"/>
  <c r="BF134"/>
  <c r="T134"/>
  <c r="R134"/>
  <c r="P134"/>
  <c r="BK134"/>
  <c r="J134"/>
  <c r="BE134"/>
  <c r="BI131"/>
  <c r="BH131"/>
  <c r="BG131"/>
  <c r="BF131"/>
  <c r="T131"/>
  <c r="R131"/>
  <c r="P131"/>
  <c r="BK131"/>
  <c r="J131"/>
  <c r="BE131"/>
  <c r="BI129"/>
  <c r="BH129"/>
  <c r="BG129"/>
  <c r="BF129"/>
  <c r="T129"/>
  <c r="R129"/>
  <c r="P129"/>
  <c r="BK129"/>
  <c r="J129"/>
  <c r="BE129"/>
  <c r="BI125"/>
  <c r="BH125"/>
  <c r="BG125"/>
  <c r="BF125"/>
  <c r="T125"/>
  <c r="R125"/>
  <c r="P125"/>
  <c r="BK125"/>
  <c r="J125"/>
  <c r="BE125"/>
  <c r="BI123"/>
  <c r="BH123"/>
  <c r="BG123"/>
  <c r="BF123"/>
  <c r="T123"/>
  <c r="R123"/>
  <c r="P123"/>
  <c r="BK123"/>
  <c r="J123"/>
  <c r="BE123"/>
  <c r="BI119"/>
  <c r="BH119"/>
  <c r="BG119"/>
  <c r="BF119"/>
  <c r="T119"/>
  <c r="R119"/>
  <c r="P119"/>
  <c r="BK119"/>
  <c r="J119"/>
  <c r="BE119"/>
  <c r="BI115"/>
  <c r="BH115"/>
  <c r="BG115"/>
  <c r="BF115"/>
  <c r="T115"/>
  <c r="R115"/>
  <c r="P115"/>
  <c r="BK115"/>
  <c r="J115"/>
  <c r="BE115"/>
  <c r="BI111"/>
  <c r="BH111"/>
  <c r="BG111"/>
  <c r="BF111"/>
  <c r="T111"/>
  <c r="R111"/>
  <c r="P111"/>
  <c r="BK111"/>
  <c r="J111"/>
  <c r="BE111"/>
  <c r="BI109"/>
  <c r="BH109"/>
  <c r="BG109"/>
  <c r="BF109"/>
  <c r="T109"/>
  <c r="R109"/>
  <c r="P109"/>
  <c r="BK109"/>
  <c r="J109"/>
  <c r="BE109"/>
  <c r="BI105"/>
  <c r="BH105"/>
  <c r="BG105"/>
  <c r="BF105"/>
  <c r="T105"/>
  <c r="R105"/>
  <c r="P105"/>
  <c r="BK105"/>
  <c r="J105"/>
  <c r="BE105"/>
  <c r="BI103"/>
  <c r="BH103"/>
  <c r="BG103"/>
  <c r="BF103"/>
  <c r="T103"/>
  <c r="R103"/>
  <c r="P103"/>
  <c r="BK103"/>
  <c r="J103"/>
  <c r="BE103"/>
  <c r="BI99"/>
  <c r="BH99"/>
  <c r="BG99"/>
  <c r="BF99"/>
  <c r="T99"/>
  <c r="R99"/>
  <c r="P99"/>
  <c r="BK99"/>
  <c r="J99"/>
  <c r="BE99"/>
  <c r="BI95"/>
  <c r="BH95"/>
  <c r="BG95"/>
  <c r="BF95"/>
  <c r="T95"/>
  <c r="R95"/>
  <c r="P95"/>
  <c r="BK95"/>
  <c r="J95"/>
  <c r="BE95"/>
  <c r="BI91"/>
  <c r="BH91"/>
  <c r="BG91"/>
  <c r="BF91"/>
  <c r="T91"/>
  <c r="R91"/>
  <c r="P91"/>
  <c r="BK91"/>
  <c r="J91"/>
  <c r="BE91"/>
  <c r="BI89"/>
  <c r="BH89"/>
  <c r="BG89"/>
  <c r="BF89"/>
  <c r="T89"/>
  <c r="R89"/>
  <c r="P89"/>
  <c r="BK89"/>
  <c r="J89"/>
  <c r="BE89"/>
  <c r="BI87"/>
  <c r="F34"/>
  <c r="BD52" i="1"/>
  <c r="BH87" i="2"/>
  <c r="F33"/>
  <c r="BC52" i="1"/>
  <c r="BG87" i="2"/>
  <c r="F32"/>
  <c r="BB52" i="1"/>
  <c r="BF87" i="2"/>
  <c r="J31"/>
  <c r="AW52" i="1"/>
  <c r="F31" i="2"/>
  <c r="BA52" i="1"/>
  <c r="T87" i="2"/>
  <c r="T86"/>
  <c r="T85"/>
  <c r="T84"/>
  <c r="R87"/>
  <c r="R86"/>
  <c r="R85"/>
  <c r="R84"/>
  <c r="P87"/>
  <c r="P86"/>
  <c r="P85"/>
  <c r="P84"/>
  <c r="AU52" i="1"/>
  <c r="BK87" i="2"/>
  <c r="BK86"/>
  <c r="J86"/>
  <c r="BK85"/>
  <c r="J85"/>
  <c r="BK84"/>
  <c r="J84"/>
  <c r="J56"/>
  <c r="J27"/>
  <c r="AG52" i="1"/>
  <c r="J87" i="2"/>
  <c r="BE87"/>
  <c r="J30"/>
  <c r="AV52" i="1"/>
  <c r="F30" i="2"/>
  <c r="AZ52" i="1"/>
  <c r="J58" i="2"/>
  <c r="J57"/>
  <c r="F78"/>
  <c r="E76"/>
  <c r="F49"/>
  <c r="E47"/>
  <c r="J36"/>
  <c r="J21"/>
  <c r="E21"/>
  <c r="J80"/>
  <c r="J51"/>
  <c r="J20"/>
  <c r="J18"/>
  <c r="E18"/>
  <c r="F81"/>
  <c r="F52"/>
  <c r="J17"/>
  <c r="J15"/>
  <c r="E15"/>
  <c r="F80"/>
  <c r="F51"/>
  <c r="J14"/>
  <c r="J12"/>
  <c r="J78"/>
  <c r="J49"/>
  <c r="E7"/>
  <c r="E74"/>
  <c r="E45"/>
  <c r="BD51" i="1"/>
  <c r="W30"/>
  <c r="BC51"/>
  <c r="W29"/>
  <c r="BB51"/>
  <c r="W28"/>
  <c r="BA51"/>
  <c r="W27"/>
  <c r="AZ51"/>
  <c r="W26"/>
  <c r="AY51"/>
  <c r="AX51"/>
  <c r="AW51"/>
  <c r="AK27"/>
  <c r="AV51"/>
  <c r="AK26"/>
  <c r="AU51"/>
  <c r="AT51"/>
  <c r="AS51"/>
  <c r="AG51"/>
  <c r="AK23"/>
  <c r="AT53"/>
  <c r="AN53"/>
  <c r="AT52"/>
  <c r="AN52"/>
  <c r="AN51"/>
  <c r="L47"/>
  <c r="AM46"/>
  <c r="L46"/>
  <c r="AM44"/>
  <c r="L44"/>
  <c r="L42"/>
  <c r="L41"/>
  <c r="AK32"/>
</calcChain>
</file>

<file path=xl/sharedStrings.xml><?xml version="1.0" encoding="utf-8"?>
<sst xmlns="http://schemas.openxmlformats.org/spreadsheetml/2006/main" count="3247" uniqueCount="616">
  <si>
    <t>Export VZ</t>
  </si>
  <si>
    <t>List obsahuje:</t>
  </si>
  <si>
    <t>1) Rekapitulace stavby</t>
  </si>
  <si>
    <t>2) Rekapitulace objektů stavby a soupisů prací</t>
  </si>
  <si>
    <t>3.0</t>
  </si>
  <si>
    <t>ZAMOK</t>
  </si>
  <si>
    <t>False</t>
  </si>
  <si>
    <t>{8daebaa6-dd9a-402c-866a-6bdac603e7e4}</t>
  </si>
  <si>
    <t>0,01</t>
  </si>
  <si>
    <t>21</t>
  </si>
  <si>
    <t>15</t>
  </si>
  <si>
    <t>REKAPITULACE STAVBY</t>
  </si>
  <si>
    <t>v ---  níže se nacházejí doplnkové a pomocné údaje k sestavám  --- v</t>
  </si>
  <si>
    <t>Návod na vyplnění</t>
  </si>
  <si>
    <t>0,001</t>
  </si>
  <si>
    <t>Kód:</t>
  </si>
  <si>
    <t>Havran</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</si>
  <si>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</si>
  <si>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</si>
  <si>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VZRM - Multifunkční hřiště Havraň</t>
  </si>
  <si>
    <t>KSO:</t>
  </si>
  <si>
    <t/>
  </si>
  <si>
    <t>CC-CZ:</t>
  </si>
  <si>
    <t>Místo:</t>
  </si>
  <si>
    <t xml:space="preserve"> </t>
  </si>
  <si>
    <t>Datum:</t>
  </si>
  <si>
    <t>11. 1. 2018</t>
  </si>
  <si>
    <t>Zadavatel:</t>
  </si>
  <si>
    <t>IČ:</t>
  </si>
  <si>
    <t>DIČ:</t>
  </si>
  <si>
    <t>Uchazeč:</t>
  </si>
  <si>
    <t>Vyplň údaj</t>
  </si>
  <si>
    <t>Projektant:</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</si>
  <si>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</si>
  <si>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</si>
  <si>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</si>
  <si>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</si>
  <si>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</si>
  <si>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</si>
  <si>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</si>
  <si>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</si>
  <si>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</si>
  <si>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</si>
  <si>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</si>
  <si>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</si>
  <si>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</si>
  <si>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</si>
  <si>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</si>
  <si>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</si>
  <si>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</si>
  <si>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</si>
  <si>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</si>
  <si>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</si>
  <si>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</si>
  <si>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</si>
  <si>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</si>
  <si>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</si>
  <si>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</si>
  <si>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</si>
  <si>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</si>
  <si>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</si>
  <si>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</si>
  <si>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</si>
  <si>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</si>
  <si>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</si>
  <si>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</si>
  <si>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</si>
  <si>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</si>
  <si>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</si>
  <si>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</si>
  <si>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</si>
  <si>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</si>
  <si>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</si>
  <si>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</si>
  <si>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doprava - Multifunkč</t>
  </si>
  <si>
    <t>doprava - Multifunkční hř...</t>
  </si>
  <si>
    <t>STA</t>
  </si>
  <si>
    <t>1</t>
  </si>
  <si>
    <t>{5397c390-0c97-4c5c-8910-12c046015210}</t>
  </si>
  <si>
    <t>2</t>
  </si>
  <si>
    <t>hřiště - Multifunkčn</t>
  </si>
  <si>
    <t>hřiště - Multifunkční hři...</t>
  </si>
  <si>
    <t>{a431e12e-7271-4cd2-b544-a65a20c732c8}</t>
  </si>
  <si>
    <t>1) Krycí list soupisu</t>
  </si>
  <si>
    <t>2) Rekapitulace</t>
  </si>
  <si>
    <t>3) Soupis prací</t>
  </si>
  <si>
    <t>Zpět na list:</t>
  </si>
  <si>
    <t>Rekapitulace stavby</t>
  </si>
  <si>
    <t>KRYCÍ LIST SOUPISU</t>
  </si>
  <si>
    <t>Objekt:</t>
  </si>
  <si>
    <t>doprava - Multifunkč - doprava - Multifunkční hř...</t>
  </si>
  <si>
    <t>REKAPITULACE ČLENĚNÍ SOUPISU PRACÍ</t>
  </si>
  <si>
    <t>Kód dílu - Popis</t>
  </si>
  <si>
    <t>Cena celkem [CZK]</t>
  </si>
  <si>
    <t>Náklady soupisu celkem</t>
  </si>
  <si>
    <t>-1</t>
  </si>
  <si>
    <t>HSV - Práce a dodávky HSV</t>
  </si>
  <si>
    <t xml:space="preserve">    1 - Zemní práce</t>
  </si>
  <si>
    <t xml:space="preserve">    5 - Komunikace</t>
  </si>
  <si>
    <t xml:space="preserve">    8 - Trubní vedení</t>
  </si>
  <si>
    <t xml:space="preserve">    9 - Ostatní konstrukce a práce-bourání</t>
  </si>
  <si>
    <t xml:space="preserve">    99 - Přesuny hmot a sutí</t>
  </si>
  <si>
    <t>VRN - Vedlejší rozpočtové náklady</t>
  </si>
  <si>
    <t xml:space="preserve">    VRN3 - Zařízení staveniště</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</si>
  <si>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</si>
  <si>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</si>
  <si>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</si>
  <si>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</si>
  <si>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</si>
  <si>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</si>
  <si>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</si>
  <si>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</si>
  <si>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</si>
  <si>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</si>
  <si>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</si>
  <si>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</si>
  <si>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</si>
  <si>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</si>
  <si>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</si>
  <si>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</si>
  <si>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</si>
  <si>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</si>
  <si>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</si>
  <si>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113107131</t>
  </si>
  <si>
    <t>Odstranění podkladů nebo krytů s přemístěním hmot na skládku na vzdálenost do 3 m nebo s naložením na dopravní prostředek v ploše jednotlivě do 50 m2 z betonu prostého, o tl. vrstvy přes 100 do 150 mm</t>
  </si>
  <si>
    <t>m2</t>
  </si>
  <si>
    <t>CS ÚRS 2015 01</t>
  </si>
  <si>
    <t>4</t>
  </si>
  <si>
    <t>PSC</t>
  </si>
  <si>
    <t xml:space="preserve">Poznámka k souboru cen:_x000D_
Poznámka k souboru cen: 1. Pro volbu cen z hlediska množství se uvažuje každá souvisle odstraňovaná plocha krytu nebo podkladu stejného druhu samostatně. Odstraňuje-li se několik vrstev vozovky najednou, jednotlivé vrstvy se oceňují každá samostatně. 2. U ploch menších než 50 m2 jsou ceny určeny pro ruční odstranění podkladu nebo krytu, u ploch větších než 50 m2 pro odstranění strojní. 3. Ceny a) –7111 až –7113, –7151 až -7153 a -7211 až -7213 lze použít i pro odstranění podkladů nebo krytů ze štěrkopísku, škváry, strusky nebo z mechanicky zpevněných zemin, b) –7121 až 7125, –7161 až -7165 a -7221 až -7225 lze použít i pro odstranění podkladů nebo krytů ze zemin stabilizovaných vápnem, c) –7130 až -7132, –7170 až -7172 a –7230 až -7232 lze použít i pro odstranění dlažeb uložených do betonového lože a dlažeb z mozaiky uložených do cementové malty nebo podkladu ze zemin stabilizovaných cementem. 4. Ceny lze použít i pro odstranění podkladů nebo krytů opatřených živičnými postřiky nebo nátěry. 5. Ceny odlišené podle tloušťky (např. do 100 mm, do 200 mm) jsou určeny vždy pro celou tloušťku jednotlivých konstrukcí.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7. Přemístění vybouraného materiálu na vzdálenost přes 3 m u cen –7111 až –7146 a přes 20 m u cen -7151 až –7246 se oceňuje cenami souborů cen 997 22-1 Vodorovná doprava suti. 8. Ceny -714 . , -718 . a –724 . nelze použít pro odstranění podkladu nebo krytu frézováním. </t>
  </si>
  <si>
    <t>113154123</t>
  </si>
  <si>
    <t>Frézování živičného podkladu nebo krytu s naložením na dopravní prostředek plochy do 500 m2 bez překážek v trase pruhu šířky přes 0,5 m do 1 m, tloušťky vrstvy 50 mm</t>
  </si>
  <si>
    <t xml:space="preserve">Poznámka k souboru cen:_x000D_
Poznámka k souboru cen: 1. V cenách jsou započteny i náklady na: a) vodu pro chlazení zubů frézy, b) opotřebování frézovacích nástrojů, c) naložení odfrézovaného materiálu na dopravní prostředek. 2. V cenách nejsou započteny náklady na: a) nutné ruční odstranění (vybourání) živičného krytu kolem překážek, které se oceňují cenami souboru cen 113 10-7 Odstranění podkladů nebo krytů této části katalogu, b) očištění povrchu odfrézované plochy, které se oceňují cenami souboru cen 938 90-9 Odstranění bláta, prachu z povrchu podkladu nebo krytu části C01 tohoto katalogu. 3. Množství měrných jednotek pro rozpočet určí projekt. Drobné překážky, např. vpusti, uzávěry, sloupy (plochy do 2 m2) se z celkové frézované plochy neodečítají. 4. Tloušťku frézované vrstvy určí projekt a měří se tloušťka jednotlivých záběrů v mm. 5. Cena s překážkami je určena v případech, kdy: a) na 200 m2 frézované plochy se vyskytne v průměru více než jedna vpusť nebo vstup inženýrských sítí, popř. stožár, vstupní ostrůvek apod., b) jsou-li podél frézované plochy osazeny obrubníky s výškovým rozdílem horní plochy obrubníku od frézované plochy větší než 250 mm. 6. Překážkami se rozumějí obrubníky nebo krajníky, pokud výškový rozdíl horní plochy obrubníku od frézované plochy je větší než 250 mm, vpusti nebo vstupy inženýrských sítí, stožáry, nástupní a ochranné ostrůvky apod. </t>
  </si>
  <si>
    <t>3</t>
  </si>
  <si>
    <t>121101102</t>
  </si>
  <si>
    <t>Sejmutí ornice nebo lesní půdy s vodorovným přemístěním na hromady v místě upotřebení nebo na dočasné či trvalé skládky se složením, na vzdálenost přes 50 do 100 m</t>
  </si>
  <si>
    <t>m3</t>
  </si>
  <si>
    <t>6</t>
  </si>
  <si>
    <t xml:space="preserve">Poznámka k souboru cen:_x000D_
Poznámka k souboru cen: 1. V cenách jsou započteny i náklady na příp. nutné naložení sejmuté ornice na dopravní prostředek. 2. V cenách nejsou započteny náklady na odstranění nevhodných přimísenin (kamenů, kořenů apod.); tyto práce se ocení individuálně. 3. Množství ornice odebírané ze skládek se do objemu vykopávek pro volbu cen podle množství nezapočítává. Ceny souboru cen 122 . 0-11 Odkopávky a prokopávky nezapažené, se volí pro ornici odebíranou z projektovaných dočasných skládek; a) na staveništi podle součtu objemu ze všech skládek, b) mimo staveniště podle objemu každé skládky zvlášť. 4. Uložení ornice na skládky se oceňuje podle ustanovení v poznámkách č. 1 a 2 k ceně 171 20-1201 Uložení sypaniny na skládky. Složení ornice na hromady v místě upotřebení se neoceňuje. 5. Odebírá-li se ornice z projektované dočasné skládky, oceňuje se její naložení a přemístění podle čl. 3172 Všeobecných podmínek tohoto katalogu. 6. Přemísťuje-li se ornice na vzdálenost větší něž 250 m, vzdálenost 50 m se pro určení vzdálenosti vodorovného přemístění neodečítá a ocení se sejmutí a přemístění bez ohledu na ustanovení pozn. č. 1 takto: a) sejmutí ornice na vzdálenost 50m cenou 121 10-1101; b) naložení příslušnou cenou souboru cen 167 10- . . c) vodorovné přemístění cenami souboru cen 162 . 0- . . Vodorovné přemístění výkopku. 7. Sejmutí podorničí se oceňuje cenami odkopávek s přihlédnutím k ustanovení čl. 3112 Všeobecných podmínek tohoto katalogu. </t>
  </si>
  <si>
    <t>VV</t>
  </si>
  <si>
    <t>956,3*0,2</t>
  </si>
  <si>
    <t>Součet</t>
  </si>
  <si>
    <t>122202202</t>
  </si>
  <si>
    <t>Odkopávky a prokopávky nezapažené pro silnice s přemístěním výkopku v příčných profilech na vzdálenost do 15 m nebo s naložením na dopravní prostředek v hornině tř. 3 přes 100 do 1 000 m3</t>
  </si>
  <si>
    <t>8</t>
  </si>
  <si>
    <t xml:space="preserve">Poznámka k souboru cen:_x000D_
Poznámka k souboru cen: 1. Ceny jsou určeny pro vykopávky: a) příkopů pro silnice a to i tehdy, jsou-li vykopávky příkopů prováděny samostatně, b) v zemnících na suchu, jestliže tyto zemníky přímo souvisejí s odkopávkami nebo prokopávkami pro spodní stavbu silnic. Vykopávky v ostatních zemnících se oceňují podle kapitoly. 3*2 Zemníky Všeobecných podmínek tohoto katalogu. c) při zahlubování silnic pro mimoúrovňové křížení a pro vykopávky pod mosty provedenými v předepsaném předstihu. Část vykopávky mezi svislými rovinami proloženými vnějšími hranami mostu se oceňují: - při objemu do 1 000 m3 cenami pro množství do 100 m3 - při objemu přes 1 000 m3 cenami pro množství přes 100 do 1 000 m3. d) pro sejmutí podorničí s přihlédnutím k ustanovení čl. 3112 Všeobecných podmínek katalogu. 2. Ceny nelze použít pro odkopávky a prokopávky v zapažených prostorách; tyto zemní práce se oceňují podle čl. 3116 Všeobecných podmínek tohoto katalogu. 3. V cenách jsou započteny i náklady na vodorovné přemístění výkopku v příčných profilech na přilehlých svazích a příkopech. Vzdálenosti příčného přemístění se nezahrnují do střední vzdálenosti vodorovného přemístění výkopku. 4. Vodorovné přemístění výkopku z výkopiště na násypiště při jakékoliv šířce koruny se nepovažuje za vodorovné přemístění výkopku v příčném profilu, je-li při odkopávce nebo prokopávce mezi výkopištěm a násypištěm v příčném profilu dopravní nebo jiný pruh, na němž projekt vylučuje rušení provozu prováděním zemních prací. Takové přemístění výkopku se oceňuje podle čl. 3162 Všeobecných podmínek tohoto katalogu. 5. Přemístění výkopku v příčných profilech na vzdálenost přes 15 m se oceňuje cenami souboru cen 162 .0-1 . Vodorovné přemístění výkopku části A 01 Společné zemní práce tohoto katalogu </t>
  </si>
  <si>
    <t>290,4*0,08+557,9*0,17</t>
  </si>
  <si>
    <t>5</t>
  </si>
  <si>
    <t>122202209</t>
  </si>
  <si>
    <t>Odkopávky a prokopávky nezapažené pro silnice s přemístěním výkopku v příčných profilech na vzdálenost do 15 m nebo s naložením na dopravní prostředek v hornině tř. 3 Příplatek k cenám za lepivost horniny tř. 3</t>
  </si>
  <si>
    <t>10</t>
  </si>
  <si>
    <t>118,075*0,3 "Přepočtené koeficientem množství</t>
  </si>
  <si>
    <t>132201101</t>
  </si>
  <si>
    <t>Hloubení zapažených i nezapažených rýh šířky do 600 mm s urovnáním dna do předepsaného profilu a spádu v hornině tř. 3 do 100 m3</t>
  </si>
  <si>
    <t>12</t>
  </si>
  <si>
    <t xml:space="preserve">Poznámka k souboru cen:_x000D_
Poznámka k souboru cen: 1. V cenách jsou započteny i náklady na přehození výkopku na přilehlém terénu na vzdálenost do 3 m od podélné osy rýhy nebo naložení na dopravní prostředek. 2. Ceny jsou určeny pro rýhy: a) šířky přes 200 do 300 mm a hloubky do 750 mm, b) šířky přes 300 do 400 mm a hloubky do 1 000 mm, c) šířky přes 400 do 500 mm a hloubky do 1 250 mm, d) šířky přes 500 do 600 mm a hloubky do 1 500 mm. 3. Náklady na svislé přemístění výkopku nad 1 m hloubky se určí dle ustanovení článku č. 3161 všeobecných podmínek katalogu. </t>
  </si>
  <si>
    <t>7</t>
  </si>
  <si>
    <t>132201109</t>
  </si>
  <si>
    <t>Hloubení zapažených i nezapažených rýh šířky do 600 mm s urovnáním dna do předepsaného profilu a spádu v hornině tř. 3 Příplatek k cenám za lepivost horniny tř. 3</t>
  </si>
  <si>
    <t>14</t>
  </si>
  <si>
    <t>47,88*0,3 "Přepočtené koeficientem množství</t>
  </si>
  <si>
    <t>162701105</t>
  </si>
  <si>
    <t>Vodorovné přemístění výkopku nebo sypaniny po suchu na obvyklém dopravním prostředku, bez naložení výkopku, avšak se složením bez rozhrnutí z horniny tř. 1 až 4 na vzdálenost přes 9 000 do 10 000 m</t>
  </si>
  <si>
    <t>16</t>
  </si>
  <si>
    <t xml:space="preserve">Poznámka k souboru cen:_x000D_
Poznámka k souboru cen: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 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</si>
  <si>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9</t>
  </si>
  <si>
    <t>167101102</t>
  </si>
  <si>
    <t>Nakládání, skládání a překládání neulehlého výkopku nebo sypaniny nakládání, množství přes 100 m3, z hornin tř. 1 až 4</t>
  </si>
  <si>
    <t>18</t>
  </si>
  <si>
    <t xml:space="preserve">Poznámka k souboru cen:_x000D_
Poznámka k souboru cen: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</si>
  <si>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191,26</t>
  </si>
  <si>
    <t>171101141</t>
  </si>
  <si>
    <t>Uložení sypaniny do násypů s rozprostřením sypaniny ve vrstvách a s hrubým urovnáním zhutněných s uzavřením povrchu násypu z jakýchkoliv hornin pro jakýkoliv způsob uložení, při průměrném množství násypu do 0,75 m3 na 1 m</t>
  </si>
  <si>
    <t>20</t>
  </si>
  <si>
    <t xml:space="preserve">Poznámka k souboru cen:_x000D_
Poznámka k souboru cen: 1. Ceny lze použít i pro sypaniny odebírané z hald, pro hlušinu apod. 2. Cenu 20-1101 lze použít i pro: a) rozprostření zbylého výkopu na místě po zásypu jam a rýh pro podzemní vedení a zářezů pro podzemní vedení; toto množství se určí v m3 uloženého výkopku, měřeného v rostlém stavu, b) uložení výkopku do násypů pod vodou. 3. Ceny lze použít i pro uložení sypaniny s předepsaným zhutněním na trvalé skládky, do koryt vodotečí a do prohlubní terénu. 4. Cenu 10-1131 lze použít i pro ukládání sypaniny z hornin nesoudržných i soudržných společně bez možnosti jejich roztřídění.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 6. Ceny jsou určeny pro míru zhutnění určenou projektem: a) pro ceny -1101 až -1105 v % výsledku zkoušky PS, b) pro ceny -1111 a -1112 relativní ulehlostí I(d), c) pro ceny -1121 a -1131 stanovením technologie. 7. Ceny nelze použít: a) pro uložení sypaniny do hrází; uložení netříděné sypaniny do hrází se oceňuje cenami souboru cen 171 uložení netříděných sypanin do hrází části A 03, případně cenovými normativy podle části A 31, b) pro uložení sypaniny do ochranných valů nebo těch jejich částí, jejichž šířka je menší než 3 m. Toto uložení se oceňuje cenami souboru cen 175 10-11 Obsyp objektů.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 9. Horninami soudržnými se rozumějí takové horniny, u nichž zdrojem pevnosti jsou molekulární a chemické vazby mezi částicemi horniny. Jde o horniny, které jsou schopny plastických deformací. 10. Horninami nesoudržnými se rozumějí horniny, u nichž hlavním zdrojem pevnosti ve smyku je pouze tření mezi jednotlivými oddělenými pevnými částicemi horniny. 11. Horninami sypkými se rozumějí horniny III. skupiny podle ČSN 72 1002 se zrnem do 125 mm. Množství zrn velikosti přes 125 mm může být nejvýše 5 % objemu. 12. Horninami kamenitými se rozumějí nestmelené úlomkovité horniny skalní a sypké se zrny přes 125 mm. Množství zrn velikosti přes 125 mm musí být vyšší než 5 % objemu.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 14. Zajišťuje-li se předepsané zhutnění násypu přesypáním podle čl. 120 ČSN 73 3050, ocení se odstranění přesypané části cenami 122 . 0-71 Odkopávky nebo prokopávky při pozemkových úpravách </t>
  </si>
  <si>
    <t>118,075+47,88-100</t>
  </si>
  <si>
    <t>11</t>
  </si>
  <si>
    <t>171201211</t>
  </si>
  <si>
    <t>Uložení sypaniny poplatek za uložení sypaniny na skládce ( skládkovné )</t>
  </si>
  <si>
    <t>t</t>
  </si>
  <si>
    <t>22</t>
  </si>
  <si>
    <t xml:space="preserve">Poznámka k souboru cen:_x000D_
Poznámka k souboru cen: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t>
  </si>
  <si>
    <t>100*1,8 "Přepočtené koeficientem množství</t>
  </si>
  <si>
    <t>181111121</t>
  </si>
  <si>
    <t>Plošná úprava terénu v zemině tř. 1 až 4 s urovnáním povrchu bez doplnění ornice souvislé plochy do 500 m2 při nerovnostech terénu přes +/-100 do +/-150 mm v rovině nebo na svahu do 1:5</t>
  </si>
  <si>
    <t>24</t>
  </si>
  <si>
    <t xml:space="preserve">Poznámka k souboru cen:_x000D_
Poznámka k souboru cen: 1. Ceny jsou určeny pro vyrovnání nerovností neupraveného rostlého nebo ulehlého terénu. 2. Ceny lze použít pro vyrovnání terénu při zakládání trávníku. 3. V cenách nejsou započteny náklady na hutnění, tyto náklady se oceňují cenami souboru cen 215 90-1.. Zhutnění podloží pod násypy z rostlé horniny tř. 1 až 4 katalogu 800-1 Zemní práce. 4. V cenách o sklonu svahu přes 1:1 jsou uvažovány podmínky pro svahy běžně schůdné; bez použití lezeckých technik. V případě použití lezeckých technik se tyto náklady oceňují individuálně. </t>
  </si>
  <si>
    <t>13</t>
  </si>
  <si>
    <t>181301103</t>
  </si>
  <si>
    <t>Rozprostření a urovnání ornice v rovině nebo ve svahu sklonu do 1:5 při souvislé ploše do 500 m2, tl. vrstvy přes 150 do 200 mm</t>
  </si>
  <si>
    <t>26</t>
  </si>
  <si>
    <t xml:space="preserve">Poznámka k souboru cen:_x000D_
Poznámka k souboru cen: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3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</si>
  <si>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254,2+349,5+124,3+228,3</t>
  </si>
  <si>
    <t>181411131</t>
  </si>
  <si>
    <t>Založení trávníku na půdě předem připravené plochy do 1000 m2 výsevem včetně utažení parkového v rovině nebo na svahu do 1:5</t>
  </si>
  <si>
    <t>28</t>
  </si>
  <si>
    <t xml:space="preserve">Poznámka k souboru cen:_x000D_
Poznámka k souboru cen: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</si>
  <si>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M</t>
  </si>
  <si>
    <t>005724100</t>
  </si>
  <si>
    <t>osiva pícnin směsi travní balení obvykle 25 kg parková</t>
  </si>
  <si>
    <t>kg</t>
  </si>
  <si>
    <t>30</t>
  </si>
  <si>
    <t>956,3*0,015 "Přepočtené koeficientem množství</t>
  </si>
  <si>
    <t>181951102</t>
  </si>
  <si>
    <t>Úprava pláně vyrovnáním výškových rozdílů v hornině tř. 1 až 4 se zhutněním</t>
  </si>
  <si>
    <t>32</t>
  </si>
  <si>
    <t xml:space="preserve">Poznámka k souboru cen:_x000D_
Poznámka k souboru cen: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</si>
  <si>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17</t>
  </si>
  <si>
    <t>182201101</t>
  </si>
  <si>
    <t>Svahování trvalých svahů do projektovaných profilů s potřebným přemístěním výkopku při svahování násypů v jakékoliv hornině</t>
  </si>
  <si>
    <t>34</t>
  </si>
  <si>
    <t xml:space="preserve">Poznámka k souboru cen:_x000D_
Poznámka k souboru cen: 1. Ceny jsou určeny pro svahování všech nově zřizovaných ploch výkopů nebo násypů ve sklonu přes 1 : 5 a pro úpravu lavic (berem) šířky do 3 m přerušujících svahy, pod jakékoliv zpevnění ploch, pod humusování, drnování apod., pro úpravy dna a stěn silničních a železničních příkopů a pro úpravy dna šířky do 1 m melioračních kanálů a vodotečí. 2. Ceny nelze použít pro urovnání stěn příkopů při čištění; toto urovnání se oceňuje cenami souboru cen 938 90-2 . čištění příkopů komunikací v suchu nebo ve vodě A02 Zemní práce pro objekty oborů 821 až 828. 3. Úprava ploch vodorovných nebo ve sklonu do 1 : 5 s výjimkou ustanovení v poznámce č. 1 se oceňuje cenami souboru cen 181 *0-11 Úprava pláně vyrovnáním výškových rozdílů. </t>
  </si>
  <si>
    <t>39,6*2+25,3*1+17,5*0,5+50,4*0,3</t>
  </si>
  <si>
    <t>Komunikace</t>
  </si>
  <si>
    <t>564861111</t>
  </si>
  <si>
    <t>Podklad ze štěrkodrti ŠD s rozprostřením a zhutněním, po zhutnění tl. 200 mm</t>
  </si>
  <si>
    <t>36</t>
  </si>
  <si>
    <t>31,1+16,5+4,4+37,9</t>
  </si>
  <si>
    <t>19</t>
  </si>
  <si>
    <t>564871111</t>
  </si>
  <si>
    <t>Podklad ze štěrkodrti ŠD s rozprostřením a zhutněním, po zhutnění tl. 250 mm</t>
  </si>
  <si>
    <t>38</t>
  </si>
  <si>
    <t>565155121</t>
  </si>
  <si>
    <t>Asfaltový beton vrstva podkladní ACP 16 (obalované kamenivo střednězrnné - OKS) s rozprostřením a zhutněním v pruhu šířky přes 3 m, po zhutnění tl. 70 mm</t>
  </si>
  <si>
    <t>40</t>
  </si>
  <si>
    <t xml:space="preserve">Poznámka k souboru cen:_x000D_
Poznámka k souboru cen: 1. ČSN EN 13108-1 připouští pro ACP 16 pouze tl. 50 až 80 mm. </t>
  </si>
  <si>
    <t>577144121</t>
  </si>
  <si>
    <t>Asfaltový beton vrstva obrusná ACO 11 (ABS) s rozprostřením a se zhutněním z nemodifikovaného asfaltu v pruhu šířky přes 3 m tř. I, po zhutnění tl. 50 mm</t>
  </si>
  <si>
    <t>42</t>
  </si>
  <si>
    <t xml:space="preserve">Poznámka k souboru cen:_x000D_
Poznámka k souboru cen: 1. ČSN EN 13108-1 připouští pro ACO 11 pouze tl. 35 až 50 mm. </t>
  </si>
  <si>
    <t>848,3</t>
  </si>
  <si>
    <t>596211110</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</si>
  <si>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</si>
  <si>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44</t>
  </si>
  <si>
    <t xml:space="preserve">Poznámka k souboru cen:_x000D_
Poznámka k souboru cen: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</si>
  <si>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8,5+31,7</t>
  </si>
  <si>
    <t>23</t>
  </si>
  <si>
    <t>592453080</t>
  </si>
  <si>
    <t>dlaždice betonové dlažba zámková (ČSN EN 1338) dlažba vibrolisovaná standardní povrch (uzavřený hladký povrch) provedení: přírodní tvarově jednoduchá dlažba 20 x 10 x 6</t>
  </si>
  <si>
    <t>46</t>
  </si>
  <si>
    <t>592452670</t>
  </si>
  <si>
    <t>dlaždice betonové dlažba zámková (ČSN EN 1338) dlažba vibrolisovaná standardní povrch (uzavřený hladký povrch) provedení: červená,hnědá,okrová,antracit tvarově jednoduchá dlažba pro nevidomé 20 x 10 x 6</t>
  </si>
  <si>
    <t>48</t>
  </si>
  <si>
    <t>25</t>
  </si>
  <si>
    <t>596212211</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</si>
  <si>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přes 50 do 100 m2</t>
  </si>
  <si>
    <t>50</t>
  </si>
  <si>
    <t xml:space="preserve">Poznámka k souboru cen:_x000D_
Poznámka k souboru cen: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50 mm se oceňuje cenami souboru cen 451 ..-9 Příplatek za každých dalších 10 mm tloušťky podkladu nebo lože. </t>
  </si>
  <si>
    <t>137,5+62,5</t>
  </si>
  <si>
    <t>592453110</t>
  </si>
  <si>
    <t>dlaždice betonové dlažba zámková (ČSN EN 1338) dlažba vibrolisovaná standardní povrch (uzavřený hladký povrch) provedení: přírodní tvarově jednoduchá dlažba 20 x 10 x 8</t>
  </si>
  <si>
    <t>52</t>
  </si>
  <si>
    <t>193*1,02 "Přepočtené koeficientem množství</t>
  </si>
  <si>
    <t>27</t>
  </si>
  <si>
    <t>592452660</t>
  </si>
  <si>
    <t>dlaždice betonové dlažba zámková (ČSN EN 1338) dlažba vibrolisovaná standardní povrch (uzavřený hladký povrch) provedení: červená,hnědá,okrová,antracit tvarově jednoduchá dlažba 20 x 10 x 8</t>
  </si>
  <si>
    <t>54</t>
  </si>
  <si>
    <t>Trubní vedení</t>
  </si>
  <si>
    <t>87121811R</t>
  </si>
  <si>
    <t>Kladení drenážního potrubí z plastických hmot do připravené rýhy z flexibilního PVC, průměru do 100 mm</t>
  </si>
  <si>
    <t>m</t>
  </si>
  <si>
    <t>56</t>
  </si>
  <si>
    <t xml:space="preserve">Poznámka k souboru cen:_x000D_
Poznámka k souboru cen: 1. Ceny 21-9111 a 21-9113 jsou určeny v zemině třídy 1 až 4. 2. Ceny 21-8113, 21-9111 a 21-9113 lze použít i pro potrubí s prefabrikovaným filtrem. 3. V cenách 21-9111 a 21-9113 jsou započteny i náklady na: a) proříznutí rýhy, b) vtažení flexibilního potrubí. 4. V cenách nejsou započteny náklady na dodání trub a tvarovek z plastických hmot a kameniva; tyto se oceňují ve specifikaci. Ztratné lze dohodnout ve výši 1 % na dodání trub a tvarovek z plastických hmot a 5% na dodání kameniva. </t>
  </si>
  <si>
    <t>35,1+92,4+16,8</t>
  </si>
  <si>
    <t>29</t>
  </si>
  <si>
    <t>286112230</t>
  </si>
  <si>
    <t>trubky z polyvinylchloridu trubky drenážní     trubka flexibilní D 100 mm</t>
  </si>
  <si>
    <t>58</t>
  </si>
  <si>
    <t>144,3*1,01 "Přepočtené koeficientem množství</t>
  </si>
  <si>
    <t>899331111</t>
  </si>
  <si>
    <t>Výšková úprava uličního vstupu nebo vpusti do 200 mm zvýšením poklopu</t>
  </si>
  <si>
    <t>kus</t>
  </si>
  <si>
    <t>60</t>
  </si>
  <si>
    <t xml:space="preserve">Poznámka k souboru cen:_x000D_
Poznámka k souboru cen: 1. V cenách jsou započteny i náklady na: a) odbourání dosavadního krytu, podkladu, nadezdívky nebo prstence s odklizením vybouraných hmot do 3 m, b) zarovnání plochy nadezdívky cementovou maltou, c) podbetonování nebo podezdění rámu, d) odstranění a znovuosazení rámu, poklopu, mříže, krycího hrnce nebo hydrantu, e) úpravu a doplnění krytu popř. podkladu vozovky v místě provedené výškové úpravy. 2. V cenách nejsou započteny náklady na příp. nutné dodání nové mříže, rámu, poklopu nebo krycího hrnce. Jejich dodání se oceňuje ve specifikaci, ztratné se nestanoví. </t>
  </si>
  <si>
    <t>Ostatní konstrukce a práce-bourání</t>
  </si>
  <si>
    <t>31</t>
  </si>
  <si>
    <t>916131213</t>
  </si>
  <si>
    <t>Osazení silničního obrubníku betonového se zřízením lože, s vyplněním a zatřením spár cementovou maltou stojatého s boční opěrou z betonu prostého tř. C 12/15, do lože z betonu prostého téže značky</t>
  </si>
  <si>
    <t>62</t>
  </si>
  <si>
    <t xml:space="preserve">Poznámka k souboru cen:_x000D_
Poznámka k souboru cen: 1. V cenách silničních obrubníků ležatých i stojatých jsou započteny: a) pro osazení do lože z kameniva těženého i náklady na dodání hmot pro lože tl. 80 až 100 mm, b) pro osazení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</si>
  <si>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394,9+0,5</t>
  </si>
  <si>
    <t>30,8+17,1</t>
  </si>
  <si>
    <t>592175030</t>
  </si>
  <si>
    <t>obrubníky betonové a železobetonové obrubníky provedení: přírodní  (d x š x v)        100 x 15/12 x 30</t>
  </si>
  <si>
    <t>64</t>
  </si>
  <si>
    <t>silniční</t>
  </si>
  <si>
    <t>395,4*1,01 "Přepočtené koeficientem množství</t>
  </si>
  <si>
    <t>33</t>
  </si>
  <si>
    <t>592175090</t>
  </si>
  <si>
    <t>obrubníky betonové a železobetonové obrubníky provedení: přírodní  (d x š x v) vnější poloměr r=200, d. vnějšího oblouku 78     50 x 8 x 25</t>
  </si>
  <si>
    <t>66</t>
  </si>
  <si>
    <t>krajník*2</t>
  </si>
  <si>
    <t>95,8*1,01 "Přepočtené koeficientem množství</t>
  </si>
  <si>
    <t>919726126</t>
  </si>
  <si>
    <t>Geotextilie netkaná pro ochranu, separaci nebo filtraci měrná hmotnost přes 1 000 do 1 200 g/m2</t>
  </si>
  <si>
    <t>68</t>
  </si>
  <si>
    <t xml:space="preserve">Poznámka k souboru cen:_x000D_
Poznámka k souboru cen: 1. V cenách jsou započteny i náklady na položení a dodání geotextilie včetně přesahů. </t>
  </si>
  <si>
    <t>(0,9*2+0,4+0,5)*31,7+0,9*0,5*2</t>
  </si>
  <si>
    <t>99</t>
  </si>
  <si>
    <t>Přesuny hmot a sutí</t>
  </si>
  <si>
    <t>35</t>
  </si>
  <si>
    <t>997221551</t>
  </si>
  <si>
    <t>Vodorovná doprava suti bez naložení, ale se složením a s hrubým urovnáním ze sypkých materiálů, na vzdálenost do 1 km</t>
  </si>
  <si>
    <t>70</t>
  </si>
  <si>
    <t xml:space="preserve">Poznámka k souboru cen:_x000D_
Poznámka k souboru cen: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</si>
  <si>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997221559</t>
  </si>
  <si>
    <t>Vodorovná doprava suti bez naložení, ale se složením a s hrubým urovnáním Příplatek k ceně za každý další i započatý 1 km přes 1 km</t>
  </si>
  <si>
    <t>72</t>
  </si>
  <si>
    <t>15,101*19 "Přepočtené koeficientem množství</t>
  </si>
  <si>
    <t>37</t>
  </si>
  <si>
    <t>997221815</t>
  </si>
  <si>
    <t>Poplatek za uložení stavebního odpadu na skládce (skládkovné) betonového</t>
  </si>
  <si>
    <t>74</t>
  </si>
  <si>
    <t xml:space="preserve">Poznámka k souboru cen:_x000D_
Poznámka k souboru cen: 1. Ceny uvedené v souboru cen lze po dohodě upravit.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</si>
  <si>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997221845</t>
  </si>
  <si>
    <t>Poplatek za uložení stavebního odpadu na skládce (skládkovné) z asfaltových povrchů</t>
  </si>
  <si>
    <t>76</t>
  </si>
  <si>
    <t>39</t>
  </si>
  <si>
    <t>998225111</t>
  </si>
  <si>
    <t>Přesun hmot pro komunikace s krytem z kameniva, monolitickým betonovým nebo živičným dopravní vzdálenost do 200 m jakékoliv délky objektu</t>
  </si>
  <si>
    <t>78</t>
  </si>
  <si>
    <t xml:space="preserve">Poznámka k souboru cen:_x000D_
Poznámka k souboru cen: 1. Ceny lze použít i pro plochy letišť s krytem monolitickým betonovým nebo živičným. </t>
  </si>
  <si>
    <t>VRN</t>
  </si>
  <si>
    <t>Vedlejší rozpočtové náklady</t>
  </si>
  <si>
    <t>VRN3</t>
  </si>
  <si>
    <t>Zařízení staveniště</t>
  </si>
  <si>
    <t>030001000</t>
  </si>
  <si>
    <t>Základní rozdělení průvodních činností a nákladů zařízení staveniště</t>
  </si>
  <si>
    <t>kpl</t>
  </si>
  <si>
    <t>80</t>
  </si>
  <si>
    <t>hřiště - Multifunkčn - hřiště - Multifunkční hři...</t>
  </si>
  <si>
    <t xml:space="preserve">    2 - Zakládání</t>
  </si>
  <si>
    <t xml:space="preserve">    3 - Svislé a kompletní konstrukce</t>
  </si>
  <si>
    <t xml:space="preserve">    99 - Přesun hmot</t>
  </si>
  <si>
    <t>PSV - Práce a dodávky PSV</t>
  </si>
  <si>
    <t xml:space="preserve">    711 - Izolace proti vodě, vlhkosti a plynům</t>
  </si>
  <si>
    <t>0,15*(266,9+179,9)</t>
  </si>
  <si>
    <t>122201102</t>
  </si>
  <si>
    <t>Odkopávky a prokopávky nezapažené s přehozením výkopku na vzdálenost do 3 m nebo s naložením na dopravní prostředek v hornině tř. 3 přes 100 do 1 000 m3</t>
  </si>
  <si>
    <t>464*0,35+87,1*0,38+19,2*0,35+26,18*0,35</t>
  </si>
  <si>
    <t>122201109</t>
  </si>
  <si>
    <t>Odkopávky a prokopávky nezapažené s přehozením výkopku na vzdálenost do 3 m nebo s naložením na dopravní prostředek v hornině tř. 3 Příplatek k cenám za lepivost horniny tř. 3</t>
  </si>
  <si>
    <t>211,381*0,3 "Přepočtené koeficientem množství</t>
  </si>
  <si>
    <t>131201101</t>
  </si>
  <si>
    <t>Hloubení nezapažených jam a zářezů kromě zářezů se šikmými stěnami pro podzemní vedení s urovnáním dna do předepsaného profilu a spádu v hornině tř. 3 do 100 m3</t>
  </si>
  <si>
    <t>0,7*(1*1+3,14)+0,5*(0,8*0,8)*4</t>
  </si>
  <si>
    <t>(14+30)*0,5*0,5*1</t>
  </si>
  <si>
    <t>131201109</t>
  </si>
  <si>
    <t>Hloubení nezapažených jam a zářezů kromě zářezů se šikmými stěnami pro podzemní vedení s urovnáním dna do předepsaného profilu a spádu Příplatek k cenám za lepivost horniny tř. 3</t>
  </si>
  <si>
    <t>15,178*0,3 "Přepočtené koeficientem množství</t>
  </si>
  <si>
    <t>(55+31,5+31,5)*0,6*0,5"drenáž</t>
  </si>
  <si>
    <t>31,7*0,5*0,6"zasakovací drén</t>
  </si>
  <si>
    <t>47,5*0,5*0,5"palisády</t>
  </si>
  <si>
    <t>56,785*0,3 "Přepočtené koeficientem množství</t>
  </si>
  <si>
    <t>56,785+15,178+211,381</t>
  </si>
  <si>
    <t>167101101</t>
  </si>
  <si>
    <t>Nakládání, skládání a překládání neulehlého výkopku nebo sypaniny nakládání, množství do 100 m3, z hornin tř. 1 až 4</t>
  </si>
  <si>
    <t>67,02</t>
  </si>
  <si>
    <t>283,344*1,8</t>
  </si>
  <si>
    <t>175111101</t>
  </si>
  <si>
    <t>Obsypání potrubí sypaninou z vhodných hornin tř. 1 až 4 nebo materiálem připraveným podél výkopu ve vzdálenosti do 3 m od jeho kraje, pro jakoukoliv hloubku výkopu a míru zhutnění bez prohození sypaniny</t>
  </si>
  <si>
    <t>583439590</t>
  </si>
  <si>
    <t>kamenivo přírodní drcené hutné pro stavební účely PDK (drobné, hrubé a štěrkodrť) kamenivo drcené hrubé d&gt;=2 a D&lt;=45 mm (ČSN EN 13043 ) d&gt;=2 a D&gt;=4 mm (ČSN EN 12620, ČSN EN 13139 ) d&gt;=1 a D&gt;=2 mm (ČSN EN 13242) frakce  32-63</t>
  </si>
  <si>
    <t>Založení trávníku výsevem parkového v rovině nebo na svahu do 1:5</t>
  </si>
  <si>
    <t>446,74*0,025 "Přepočtené koeficientem množství</t>
  </si>
  <si>
    <t>Rozprostření a urovnání ornice v rovině nebo ve svahu sklonu do 1 : 5 při souvislé ploše do 500 m2, tl. vrstvy přes 150 do 200 mm</t>
  </si>
  <si>
    <t>266,9+288,6-2*9,6-27,3-20,4-39,4-3*0,82</t>
  </si>
  <si>
    <t>181111111</t>
  </si>
  <si>
    <t>Plošná úprava terénu v zemině tř. 1 až 4 s urovnáním povrchu bez doplnění ornice při nerovnostech terénu přes +/-50 do +/- 100 mm v rovině nebo na svahu do 1:5</t>
  </si>
  <si>
    <t>34,6*1,65</t>
  </si>
  <si>
    <t>Zakládání</t>
  </si>
  <si>
    <t>275313611</t>
  </si>
  <si>
    <t>Základy z betonu prostého patky a bloky z betonu kamenem neprokládaného tř. C 16/20</t>
  </si>
  <si>
    <t>((1*1+3,14)*1,05+0,85*(0,8*0,8)*2)*1,035</t>
  </si>
  <si>
    <t>Svislé a kompletní konstrukce</t>
  </si>
  <si>
    <t>339921132</t>
  </si>
  <si>
    <t>Osazování betonových palisád do betonového základu v řadě výšky prvku přes 0,5 do 1 m</t>
  </si>
  <si>
    <t>12"80cm</t>
  </si>
  <si>
    <t>35,5"100cm</t>
  </si>
  <si>
    <t>592284130</t>
  </si>
  <si>
    <t>PALISÁDA betonová přírodní 17,5X20X80 cm</t>
  </si>
  <si>
    <t>592284140</t>
  </si>
  <si>
    <t>PALISÁDA betonová přírodní 17,5X20X100 cm</t>
  </si>
  <si>
    <t>576136111</t>
  </si>
  <si>
    <t>Asfaltový koberec otevřený AKO 8 (AKOJ) s rozprostřením a se zhutněním z modifikovaného asfaltu v pruhu šířky do 3 m, po zhutnění tl. 40 mm</t>
  </si>
  <si>
    <t>576156311</t>
  </si>
  <si>
    <t>Asfaltový koberec otevřený AKO 16 (AKOH) s rozprostřením a se zhutněním z nemodifikovaného asfaltu v pruhu šířky do 3 m, po zhutnění tl. 60 mm</t>
  </si>
  <si>
    <t>593235122</t>
  </si>
  <si>
    <t>Kryt venkovních ploch pro sportoviště a dětská hřiště z recyklované pryže ze zámkových desek, velikosti 1120x1000 mm kladených na předem vyrovnaný podklad z betonu nebo asfaltu volně tl. desky 30 mm barevných - červených</t>
  </si>
  <si>
    <t>27,3+20,4+39,4</t>
  </si>
  <si>
    <t>59335514R</t>
  </si>
  <si>
    <t>Kryt venkovních hřišť z umělé trávy tl.20mm vzájemné slepení jednotlivých pásů</t>
  </si>
  <si>
    <t>420+44</t>
  </si>
  <si>
    <t>593532111</t>
  </si>
  <si>
    <t>Kladení dlažby z plastových vegetačních tvárnic pozemních komunikací s vyrovnávací vrstvou z kameniva tl. do 20 mm a s vyplněním vegetačních otvorů se zámkem tl. přes 30 do 60 mm, pro plochy do 50 m2</t>
  </si>
  <si>
    <t>0,82*3+22,9</t>
  </si>
  <si>
    <t>562451430</t>
  </si>
  <si>
    <t>stavební části z ostatních plastů výrobky ze směsových plastů zatravňovací dlažba puruplast 50 x 50 x 3 cm    nosnost  240 t/m2</t>
  </si>
  <si>
    <t>25,36*1,01 "Přepočtené koeficientem množství</t>
  </si>
  <si>
    <t>2*9,6</t>
  </si>
  <si>
    <t>592453060</t>
  </si>
  <si>
    <t>dlaždice betonové dlažba zámková (ČSN EN 1338) dlažba vibrolisovaná standardní povrch (uzavřený hladký povrch) provedení: přírodní tvarově jednoduchá dlažba         10 x 10 x 6</t>
  </si>
  <si>
    <t>19,2*1,02 "Přepočtené koeficientem množství</t>
  </si>
  <si>
    <t>59943219R</t>
  </si>
  <si>
    <t>Vyplnění spár dlažby (přídlažby) z lomového kamene v jakémkoliv sklonu plochy a jakékoliv tloušťky kamenivem těženým</t>
  </si>
  <si>
    <t>Kladení drenážního potrubí z plastických hmot do připravené rýhy z flexibilního PVC, průměru Kladení drenážního potrubí z flexibilního PVC průměru do 100 mm</t>
  </si>
  <si>
    <t>55+31,5+31,5</t>
  </si>
  <si>
    <t>trubky z polyvinylchloridu trubky drenážní    trubka flexibilní D 100 mm</t>
  </si>
  <si>
    <t>118*1,01 "Přepočtené koeficientem množství</t>
  </si>
  <si>
    <t>91521111R</t>
  </si>
  <si>
    <t>Lajnování sportoviště</t>
  </si>
  <si>
    <t>23,8*4+8,2*3+11*2+11,3+2*(5,7+3,6+6+6)+2*28+2*15+3,4*2</t>
  </si>
  <si>
    <t>91521112R</t>
  </si>
  <si>
    <t xml:space="preserve">Zabetonované pouzdro TR 89x5 l=1000mm (se zadýnkovaným dnem - ponechat otvor pro zinkování a "odtok vody") nutno vyrobit kryt do pouzdra při vyjmutých sloupcích </t>
  </si>
  <si>
    <t>888877593</t>
  </si>
  <si>
    <t>916231213</t>
  </si>
  <si>
    <t>Osazení chodníkového obrubníku betonového stojatého s boční opěrou do lože z betonu prostého</t>
  </si>
  <si>
    <t>20,7+16,1+24,3+12+12+90</t>
  </si>
  <si>
    <t>592173050</t>
  </si>
  <si>
    <t>obrubník betonový zahradní přírodní šedá 50x5x25 cm</t>
  </si>
  <si>
    <t>Přesun hmot</t>
  </si>
  <si>
    <t>998222012</t>
  </si>
  <si>
    <t>Přesun hmot pro tělovýchovné plochy dopravní vzdálenost do 200 m</t>
  </si>
  <si>
    <t>PSV</t>
  </si>
  <si>
    <t>Práce a dodávky PSV</t>
  </si>
  <si>
    <t>711</t>
  </si>
  <si>
    <t>Izolace proti vodě, vlhkosti a plynům</t>
  </si>
  <si>
    <t>711131210</t>
  </si>
  <si>
    <t>Izolace proti zemní vlhkosti na vodorovné ploše na sucho pásy (folií)</t>
  </si>
  <si>
    <t>35,5*1+12*0,8</t>
  </si>
  <si>
    <t>998711101</t>
  </si>
  <si>
    <t>Přesun hmot tonážní pro izolace proti vodě, vlhkosti a plynům v objektech výšky do 6 m</t>
  </si>
  <si>
    <t>41</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</si>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</sst>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6">
    <font>
      <sz val="8"/>
      <name val="Trebuchet MS"/>
      <family val="2"/>
    </font>
    <font>
      <sz val="8"/>
      <color indexed="55"/>
      <name val="Trebuchet MS"/>
    </font>
    <font>
      <sz val="9"/>
      <name val="Trebuchet MS"/>
    </font>
    <font>
      <b/>
      <sz val="12"/>
      <name val="Trebuchet MS"/>
    </font>
    <font>
      <sz val="11"/>
      <name val="Trebuchet MS"/>
    </font>
    <font>
      <sz val="12"/>
      <color indexed="56"/>
      <name val="Trebuchet MS"/>
    </font>
    <font>
      <sz val="10"/>
      <color indexed="56"/>
      <name val="Trebuchet MS"/>
    </font>
    <font>
      <sz val="8"/>
      <color indexed="56"/>
      <name val="Trebuchet MS"/>
    </font>
    <font>
      <sz val="8"/>
      <color indexed="63"/>
      <name val="Trebuchet MS"/>
    </font>
    <font>
      <sz val="8"/>
      <color indexed="10"/>
      <name val="Trebuchet MS"/>
    </font>
    <font>
      <sz val="8"/>
      <color indexed="20"/>
      <name val="Trebuchet MS"/>
    </font>
    <font>
      <sz val="8"/>
      <color indexed="43"/>
      <name val="Trebuchet MS"/>
    </font>
    <font>
      <sz val="10"/>
      <name val="Trebuchet MS"/>
    </font>
    <font>
      <sz val="10"/>
      <color indexed="16"/>
      <name val="Trebuchet MS"/>
    </font>
    <font>
      <u/>
      <sz val="10"/>
      <color indexed="12"/>
      <name val="Trebuchet MS"/>
    </font>
    <font>
      <b/>
      <sz val="16"/>
      <name val="Trebuchet MS"/>
    </font>
    <font>
      <sz val="8"/>
      <color indexed="48"/>
      <name val="Trebuchet MS"/>
    </font>
    <font>
      <b/>
      <sz val="12"/>
      <color indexed="55"/>
      <name val="Trebuchet MS"/>
    </font>
    <font>
      <sz val="9"/>
      <color indexed="55"/>
      <name val="Trebuchet MS"/>
    </font>
    <font>
      <b/>
      <sz val="8"/>
      <color indexed="55"/>
      <name val="Trebuchet MS"/>
    </font>
    <font>
      <b/>
      <sz val="10"/>
      <name val="Trebuchet MS"/>
    </font>
    <font>
      <b/>
      <sz val="9"/>
      <name val="Trebuchet MS"/>
    </font>
    <font>
      <sz val="12"/>
      <color indexed="55"/>
      <name val="Trebuchet MS"/>
    </font>
    <font>
      <b/>
      <sz val="12"/>
      <color indexed="16"/>
      <name val="Trebuchet MS"/>
    </font>
    <font>
      <sz val="12"/>
      <name val="Trebuchet MS"/>
    </font>
    <font>
      <sz val="18"/>
      <color indexed="12"/>
      <name val="Wingdings 2"/>
    </font>
    <font>
      <b/>
      <sz val="11"/>
      <color indexed="56"/>
      <name val="Trebuchet MS"/>
    </font>
    <font>
      <sz val="11"/>
      <color indexed="56"/>
      <name val="Trebuchet MS"/>
    </font>
    <font>
      <b/>
      <sz val="11"/>
      <name val="Trebuchet MS"/>
    </font>
    <font>
      <sz val="11"/>
      <color indexed="55"/>
      <name val="Trebuchet MS"/>
    </font>
    <font>
      <sz val="10"/>
      <color indexed="12"/>
      <name val="Trebuchet MS"/>
    </font>
    <font>
      <b/>
      <sz val="12"/>
      <color indexed="16"/>
      <name val="Trebuchet MS"/>
    </font>
    <font>
      <sz val="8"/>
      <color indexed="16"/>
      <name val="Trebuchet MS"/>
    </font>
    <font>
      <b/>
      <sz val="8"/>
      <name val="Trebuchet MS"/>
    </font>
    <font>
      <sz val="7"/>
      <color indexed="55"/>
      <name val="Trebuchet MS"/>
    </font>
    <font>
      <i/>
      <sz val="7"/>
      <color indexed="55"/>
      <name val="Trebuchet MS"/>
    </font>
    <font>
      <i/>
      <sz val="8"/>
      <color indexed="12"/>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i/>
      <sz val="9"/>
      <name val="Trebuchet MS"/>
      <charset val="238"/>
    </font>
    <font>
      <u/>
      <sz val="11"/>
      <color theme="10"/>
      <name val="Calibri"/>
      <scheme val="minor"/>
    </font>
  </fonts>
  <fills count="5">
    <fill>
      <patternFill patternType="none"/>
    </fill>
    <fill>
      <patternFill patternType="gray125"/>
    </fill>
    <fill>
      <patternFill patternType="solid">
        <fgColor indexed="43"/>
      </patternFill>
    </fill>
    <fill>
      <patternFill patternType="solid">
        <fgColor indexed="26"/>
      </patternFill>
    </fill>
    <fill>
      <patternFill patternType="solid">
        <fgColor indexed="22"/>
      </patternFill>
    </fill>
  </fills>
  <borders count="36">
    <border>
      <left/>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right/>
      <top style="hair">
        <color indexed="8"/>
      </top>
      <bottom/>
      <diagonal/>
    </border>
    <border>
      <left/>
      <right/>
      <top/>
      <bottom style="hair">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style="hair">
        <color indexed="55"/>
      </top>
      <bottom/>
      <diagonal/>
    </border>
    <border>
      <left/>
      <right style="hair">
        <color indexed="55"/>
      </right>
      <top style="hair">
        <color indexed="55"/>
      </top>
      <bottom/>
      <diagonal/>
    </border>
    <border>
      <left/>
      <right style="hair">
        <color indexed="55"/>
      </right>
      <top/>
      <bottom/>
      <diagonal/>
    </border>
    <border>
      <left/>
      <right style="hair">
        <color indexed="8"/>
      </right>
      <top style="hair">
        <color indexed="8"/>
      </top>
      <bottom style="hair">
        <color indexed="8"/>
      </bottom>
      <diagonal/>
    </border>
    <border>
      <left style="hair">
        <color indexed="55"/>
      </left>
      <right/>
      <top style="hair">
        <color indexed="55"/>
      </top>
      <bottom style="hair">
        <color indexed="55"/>
      </bottom>
      <diagonal/>
    </border>
    <border>
      <left/>
      <right/>
      <top style="hair">
        <color indexed="55"/>
      </top>
      <bottom style="hair">
        <color indexed="55"/>
      </bottom>
      <diagonal/>
    </border>
    <border>
      <left/>
      <right style="hair">
        <color indexed="55"/>
      </right>
      <top style="hair">
        <color indexed="55"/>
      </top>
      <bottom style="hair">
        <color indexed="55"/>
      </bottom>
      <diagonal/>
    </border>
    <border>
      <left style="hair">
        <color indexed="55"/>
      </left>
      <right/>
      <top style="hair">
        <color indexed="55"/>
      </top>
      <bottom/>
      <diagonal/>
    </border>
    <border>
      <left style="hair">
        <color indexed="55"/>
      </left>
      <right/>
      <top/>
      <bottom/>
      <diagonal/>
    </border>
    <border>
      <left style="hair">
        <color indexed="55"/>
      </left>
      <right/>
      <top/>
      <bottom style="hair">
        <color indexed="55"/>
      </bottom>
      <diagonal/>
    </border>
    <border>
      <left/>
      <right/>
      <top/>
      <bottom style="hair">
        <color indexed="55"/>
      </bottom>
      <diagonal/>
    </border>
    <border>
      <left/>
      <right style="hair">
        <color indexed="55"/>
      </right>
      <top/>
      <bottom style="hair">
        <color indexed="55"/>
      </bottom>
      <diagonal/>
    </border>
    <border>
      <left/>
      <right style="thin">
        <color indexed="8"/>
      </right>
      <top style="hair">
        <color indexed="55"/>
      </top>
      <bottom/>
      <diagonal/>
    </border>
    <border>
      <left/>
      <right style="thin">
        <color indexed="8"/>
      </right>
      <top style="hair">
        <color indexed="8"/>
      </top>
      <bottom style="hair">
        <color indexed="8"/>
      </bottom>
      <diagonal/>
    </border>
    <border>
      <left style="hair">
        <color indexed="55"/>
      </left>
      <right style="hair">
        <color indexed="55"/>
      </right>
      <top style="hair">
        <color indexed="55"/>
      </top>
      <bottom style="hair">
        <color indexed="55"/>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45" fillId="0" borderId="0" applyNumberFormat="0" applyFill="0" applyBorder="0" applyAlignment="0" applyProtection="0"/>
  </cellStyleXfs>
  <cellXfs count="380">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pplyProtection="1">
      <alignment horizontal="center" vertical="center"/>
      <protection locked="0"/>
    </xf>
    <xf numFmtId="0" fontId="11" fillId="2" borderId="0" xfId="0" applyFont="1" applyFill="1" applyAlignment="1" applyProtection="1">
      <alignment horizontal="left" vertical="center"/>
    </xf>
    <xf numFmtId="0" fontId="12" fillId="2" borderId="0" xfId="0" applyFont="1" applyFill="1" applyAlignment="1" applyProtection="1">
      <alignment vertical="center"/>
    </xf>
    <xf numFmtId="0" fontId="13" fillId="2" borderId="0" xfId="0" applyFont="1" applyFill="1" applyAlignment="1" applyProtection="1">
      <alignment horizontal="left" vertical="center"/>
    </xf>
    <xf numFmtId="0" fontId="14" fillId="2" borderId="0" xfId="1" applyFont="1" applyFill="1" applyAlignment="1" applyProtection="1">
      <alignment vertical="center"/>
    </xf>
    <xf numFmtId="0" fontId="45" fillId="2" borderId="0" xfId="1" applyFill="1"/>
    <xf numFmtId="0" fontId="0" fillId="2" borderId="0" xfId="0" applyFill="1"/>
    <xf numFmtId="0" fontId="11" fillId="2" borderId="0" xfId="0" applyFont="1" applyFill="1" applyAlignment="1">
      <alignment horizontal="lef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0" xfId="0" applyBorder="1" applyProtection="1"/>
    <xf numFmtId="0" fontId="15" fillId="0" borderId="0" xfId="0" applyFont="1" applyBorder="1" applyAlignment="1" applyProtection="1">
      <alignment horizontal="left" vertical="center"/>
    </xf>
    <xf numFmtId="0" fontId="0" fillId="0" borderId="5" xfId="0" applyBorder="1" applyProtection="1"/>
    <xf numFmtId="0" fontId="16" fillId="0" borderId="0" xfId="0" applyFont="1" applyAlignment="1">
      <alignment horizontal="left" vertical="center"/>
    </xf>
    <xf numFmtId="0" fontId="17" fillId="0" borderId="0" xfId="0" applyFont="1" applyAlignment="1">
      <alignment horizontal="left" vertical="center"/>
    </xf>
    <xf numFmtId="0" fontId="18"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8"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0" fontId="0" fillId="0" borderId="6" xfId="0" applyBorder="1" applyProtection="1"/>
    <xf numFmtId="0" fontId="0" fillId="0" borderId="4" xfId="0" applyFont="1" applyBorder="1" applyAlignment="1" applyProtection="1">
      <alignment vertical="center"/>
    </xf>
    <xf numFmtId="0" fontId="0" fillId="0" borderId="0" xfId="0" applyFont="1" applyBorder="1" applyAlignment="1" applyProtection="1">
      <alignment vertical="center"/>
    </xf>
    <xf numFmtId="0" fontId="20" fillId="0" borderId="7" xfId="0" applyFont="1" applyBorder="1" applyAlignment="1" applyProtection="1">
      <alignment horizontal="left" vertical="center"/>
    </xf>
    <xf numFmtId="0" fontId="0" fillId="0" borderId="7" xfId="0" applyFont="1" applyBorder="1" applyAlignment="1" applyProtection="1">
      <alignment vertical="center"/>
    </xf>
    <xf numFmtId="0" fontId="0" fillId="0" borderId="5" xfId="0" applyFont="1" applyBorder="1" applyAlignment="1" applyProtection="1">
      <alignment vertical="center"/>
    </xf>
    <xf numFmtId="0" fontId="1" fillId="0" borderId="0" xfId="0" applyFont="1" applyBorder="1" applyAlignment="1" applyProtection="1">
      <alignment horizontal="right" vertical="center"/>
    </xf>
    <xf numFmtId="0" fontId="1" fillId="0" borderId="4"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5" xfId="0" applyFont="1" applyBorder="1" applyAlignment="1" applyProtection="1">
      <alignment vertical="center"/>
    </xf>
    <xf numFmtId="0" fontId="0" fillId="4" borderId="0" xfId="0" applyFont="1" applyFill="1" applyBorder="1" applyAlignment="1" applyProtection="1">
      <alignment vertical="center"/>
    </xf>
    <xf numFmtId="0" fontId="3" fillId="4" borderId="8" xfId="0" applyFont="1" applyFill="1" applyBorder="1" applyAlignment="1" applyProtection="1">
      <alignment horizontal="left" vertical="center"/>
    </xf>
    <xf numFmtId="0" fontId="0" fillId="4" borderId="9" xfId="0" applyFont="1" applyFill="1" applyBorder="1" applyAlignment="1" applyProtection="1">
      <alignment vertical="center"/>
    </xf>
    <xf numFmtId="0" fontId="3" fillId="4" borderId="9" xfId="0" applyFont="1" applyFill="1" applyBorder="1" applyAlignment="1" applyProtection="1">
      <alignment horizontal="center" vertical="center"/>
    </xf>
    <xf numFmtId="0" fontId="0" fillId="4" borderId="5"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0" fillId="0" borderId="4" xfId="0" applyFont="1" applyBorder="1" applyAlignment="1">
      <alignment vertical="center"/>
    </xf>
    <xf numFmtId="0" fontId="15" fillId="0" borderId="0" xfId="0" applyFont="1" applyAlignment="1" applyProtection="1">
      <alignment horizontal="left" vertical="center"/>
    </xf>
    <xf numFmtId="0" fontId="0" fillId="0" borderId="0" xfId="0" applyFont="1" applyAlignment="1" applyProtection="1">
      <alignment vertical="center"/>
    </xf>
    <xf numFmtId="0" fontId="2" fillId="0" borderId="4" xfId="0" applyFont="1" applyBorder="1" applyAlignment="1" applyProtection="1">
      <alignment vertical="center"/>
    </xf>
    <xf numFmtId="0" fontId="18" fillId="0" borderId="0" xfId="0" applyFont="1" applyAlignment="1" applyProtection="1">
      <alignment horizontal="lef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21"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15" xfId="0" applyFont="1" applyBorder="1" applyAlignment="1" applyProtection="1">
      <alignment vertical="center"/>
    </xf>
    <xf numFmtId="0" fontId="2" fillId="4" borderId="16" xfId="0" applyFont="1" applyFill="1" applyBorder="1" applyAlignment="1" applyProtection="1">
      <alignment horizontal="center" vertical="center"/>
    </xf>
    <xf numFmtId="0" fontId="18" fillId="0" borderId="17" xfId="0" applyFont="1" applyBorder="1" applyAlignment="1" applyProtection="1">
      <alignment horizontal="center" vertical="center" wrapText="1"/>
    </xf>
    <xf numFmtId="0" fontId="18" fillId="0" borderId="18" xfId="0" applyFont="1" applyBorder="1" applyAlignment="1" applyProtection="1">
      <alignment horizontal="center" vertical="center" wrapText="1"/>
    </xf>
    <xf numFmtId="0" fontId="18" fillId="0" borderId="19" xfId="0" applyFont="1" applyBorder="1" applyAlignment="1" applyProtection="1">
      <alignment horizontal="center" vertical="center" wrapText="1"/>
    </xf>
    <xf numFmtId="0" fontId="0" fillId="0" borderId="20"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0" fontId="3" fillId="0" borderId="0" xfId="0" applyFont="1" applyAlignment="1" applyProtection="1">
      <alignment horizontal="center" vertical="center"/>
    </xf>
    <xf numFmtId="4" fontId="22" fillId="0" borderId="21"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5" xfId="0" applyNumberFormat="1" applyFont="1" applyBorder="1" applyAlignment="1" applyProtection="1">
      <alignment vertical="center"/>
    </xf>
    <xf numFmtId="0" fontId="3"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4" fillId="0" borderId="4"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horizontal="center" vertical="center"/>
    </xf>
    <xf numFmtId="0" fontId="4" fillId="0" borderId="4" xfId="0" applyFont="1" applyBorder="1" applyAlignment="1">
      <alignment vertical="center"/>
    </xf>
    <xf numFmtId="4" fontId="29" fillId="0" borderId="21"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4" fillId="0" borderId="0" xfId="0" applyFont="1" applyAlignment="1">
      <alignment horizontal="left" vertical="center"/>
    </xf>
    <xf numFmtId="4" fontId="29" fillId="0" borderId="22" xfId="0" applyNumberFormat="1" applyFont="1" applyBorder="1" applyAlignment="1" applyProtection="1">
      <alignment vertical="center"/>
    </xf>
    <xf numFmtId="4" fontId="29" fillId="0" borderId="23" xfId="0" applyNumberFormat="1" applyFont="1" applyBorder="1" applyAlignment="1" applyProtection="1">
      <alignment vertical="center"/>
    </xf>
    <xf numFmtId="166" fontId="29" fillId="0" borderId="23" xfId="0" applyNumberFormat="1" applyFont="1" applyBorder="1" applyAlignment="1" applyProtection="1">
      <alignment vertical="center"/>
    </xf>
    <xf numFmtId="4" fontId="29" fillId="0" borderId="24" xfId="0" applyNumberFormat="1" applyFont="1" applyBorder="1" applyAlignment="1" applyProtection="1">
      <alignment vertical="center"/>
    </xf>
    <xf numFmtId="0" fontId="0" fillId="0" borderId="0" xfId="0" applyProtection="1">
      <protection locked="0"/>
    </xf>
    <xf numFmtId="0" fontId="12" fillId="2" borderId="0" xfId="0" applyFont="1" applyFill="1" applyAlignment="1">
      <alignment vertical="center"/>
    </xf>
    <xf numFmtId="0" fontId="13" fillId="2" borderId="0" xfId="0" applyFont="1" applyFill="1" applyAlignment="1">
      <alignment horizontal="left" vertical="center"/>
    </xf>
    <xf numFmtId="0" fontId="30" fillId="2" borderId="0" xfId="1" applyFont="1" applyFill="1" applyAlignment="1">
      <alignment vertical="center"/>
    </xf>
    <xf numFmtId="0" fontId="12" fillId="2" borderId="0" xfId="0" applyFont="1" applyFill="1" applyAlignment="1" applyProtection="1">
      <alignment vertical="center"/>
      <protection locked="0"/>
    </xf>
    <xf numFmtId="0" fontId="0" fillId="0" borderId="2"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8"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4"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5" xfId="0" applyFont="1" applyBorder="1" applyAlignment="1" applyProtection="1">
      <alignment vertical="center" wrapText="1"/>
    </xf>
    <xf numFmtId="0" fontId="0" fillId="0" borderId="13" xfId="0" applyFont="1" applyBorder="1" applyAlignment="1" applyProtection="1">
      <alignment vertical="center"/>
      <protection locked="0"/>
    </xf>
    <xf numFmtId="0" fontId="0" fillId="0" borderId="25" xfId="0" applyFont="1" applyBorder="1" applyAlignment="1" applyProtection="1">
      <alignment vertical="center"/>
    </xf>
    <xf numFmtId="0" fontId="20" fillId="0" borderId="0" xfId="0" applyFont="1" applyBorder="1" applyAlignment="1" applyProtection="1">
      <alignment horizontal="left" vertical="center"/>
    </xf>
    <xf numFmtId="4" fontId="23"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3" fillId="4" borderId="9" xfId="0" applyFont="1" applyFill="1" applyBorder="1" applyAlignment="1" applyProtection="1">
      <alignment horizontal="right" vertical="center"/>
    </xf>
    <xf numFmtId="0" fontId="0" fillId="4" borderId="9" xfId="0" applyFont="1" applyFill="1" applyBorder="1" applyAlignment="1" applyProtection="1">
      <alignment vertical="center"/>
      <protection locked="0"/>
    </xf>
    <xf numFmtId="4" fontId="3" fillId="4" borderId="9" xfId="0" applyNumberFormat="1" applyFont="1" applyFill="1" applyBorder="1" applyAlignment="1" applyProtection="1">
      <alignment vertical="center"/>
    </xf>
    <xf numFmtId="0" fontId="0" fillId="4" borderId="26" xfId="0" applyFont="1" applyFill="1" applyBorder="1" applyAlignment="1" applyProtection="1">
      <alignment vertical="center"/>
    </xf>
    <xf numFmtId="0" fontId="0" fillId="0" borderId="11"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0" fillId="0" borderId="3" xfId="0" applyFont="1" applyBorder="1" applyAlignment="1">
      <alignment vertical="center"/>
    </xf>
    <xf numFmtId="0" fontId="2" fillId="4" borderId="0" xfId="0" applyFont="1" applyFill="1" applyBorder="1" applyAlignment="1" applyProtection="1">
      <alignment horizontal="left" vertical="center"/>
    </xf>
    <xf numFmtId="0" fontId="0" fillId="4" borderId="0" xfId="0" applyFont="1" applyFill="1" applyBorder="1" applyAlignment="1" applyProtection="1">
      <alignment vertical="center"/>
      <protection locked="0"/>
    </xf>
    <xf numFmtId="0" fontId="2" fillId="4" borderId="0" xfId="0" applyFont="1" applyFill="1" applyBorder="1" applyAlignment="1" applyProtection="1">
      <alignment horizontal="right" vertical="center"/>
    </xf>
    <xf numFmtId="0" fontId="31" fillId="0" borderId="0" xfId="0" applyFont="1" applyBorder="1" applyAlignment="1" applyProtection="1">
      <alignment horizontal="left" vertical="center"/>
    </xf>
    <xf numFmtId="0" fontId="5" fillId="0" borderId="4" xfId="0" applyFont="1" applyBorder="1" applyAlignment="1" applyProtection="1">
      <alignment vertical="center"/>
    </xf>
    <xf numFmtId="0" fontId="5" fillId="0" borderId="0" xfId="0" applyFont="1" applyBorder="1" applyAlignment="1" applyProtection="1">
      <alignment vertical="center"/>
    </xf>
    <xf numFmtId="0" fontId="5" fillId="0" borderId="23" xfId="0" applyFont="1" applyBorder="1" applyAlignment="1" applyProtection="1">
      <alignment horizontal="left" vertical="center"/>
    </xf>
    <xf numFmtId="0" fontId="5" fillId="0" borderId="23" xfId="0" applyFont="1" applyBorder="1" applyAlignment="1" applyProtection="1">
      <alignment vertical="center"/>
    </xf>
    <xf numFmtId="0" fontId="5" fillId="0" borderId="23" xfId="0" applyFont="1" applyBorder="1" applyAlignment="1" applyProtection="1">
      <alignment vertical="center"/>
      <protection locked="0"/>
    </xf>
    <xf numFmtId="4" fontId="5" fillId="0" borderId="23" xfId="0" applyNumberFormat="1" applyFont="1" applyBorder="1" applyAlignment="1" applyProtection="1">
      <alignment vertical="center"/>
    </xf>
    <xf numFmtId="0" fontId="5" fillId="0" borderId="5" xfId="0" applyFont="1" applyBorder="1" applyAlignment="1" applyProtection="1">
      <alignment vertical="center"/>
    </xf>
    <xf numFmtId="0" fontId="6" fillId="0" borderId="4" xfId="0" applyFont="1" applyBorder="1" applyAlignment="1" applyProtection="1">
      <alignment vertical="center"/>
    </xf>
    <xf numFmtId="0" fontId="6" fillId="0" borderId="0" xfId="0" applyFont="1" applyBorder="1" applyAlignment="1" applyProtection="1">
      <alignment vertical="center"/>
    </xf>
    <xf numFmtId="0" fontId="6" fillId="0" borderId="23" xfId="0" applyFont="1" applyBorder="1" applyAlignment="1" applyProtection="1">
      <alignment horizontal="left" vertical="center"/>
    </xf>
    <xf numFmtId="0" fontId="6" fillId="0" borderId="23" xfId="0" applyFont="1" applyBorder="1" applyAlignment="1" applyProtection="1">
      <alignment vertical="center"/>
    </xf>
    <xf numFmtId="0" fontId="6" fillId="0" borderId="23" xfId="0" applyFont="1" applyBorder="1" applyAlignment="1" applyProtection="1">
      <alignment vertical="center"/>
      <protection locked="0"/>
    </xf>
    <xf numFmtId="4" fontId="6" fillId="0" borderId="23" xfId="0" applyNumberFormat="1" applyFont="1" applyBorder="1" applyAlignment="1" applyProtection="1">
      <alignment vertical="center"/>
    </xf>
    <xf numFmtId="0" fontId="6" fillId="0" borderId="5"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8" fillId="0" borderId="0" xfId="0" applyFont="1" applyAlignment="1" applyProtection="1">
      <alignment horizontal="left" vertical="center"/>
      <protection locked="0"/>
    </xf>
    <xf numFmtId="0" fontId="0" fillId="0" borderId="4" xfId="0" applyFont="1" applyBorder="1" applyAlignment="1" applyProtection="1">
      <alignment horizontal="center" vertical="center" wrapText="1"/>
    </xf>
    <xf numFmtId="0" fontId="2" fillId="4" borderId="17" xfId="0" applyFont="1" applyFill="1" applyBorder="1" applyAlignment="1" applyProtection="1">
      <alignment horizontal="center" vertical="center" wrapText="1"/>
    </xf>
    <xf numFmtId="0" fontId="2" fillId="4" borderId="18" xfId="0" applyFont="1" applyFill="1" applyBorder="1" applyAlignment="1" applyProtection="1">
      <alignment horizontal="center" vertical="center" wrapText="1"/>
    </xf>
    <xf numFmtId="0" fontId="2" fillId="4" borderId="18" xfId="0" applyFont="1" applyFill="1" applyBorder="1" applyAlignment="1" applyProtection="1">
      <alignment horizontal="center" vertical="center" wrapText="1"/>
      <protection locked="0"/>
    </xf>
    <xf numFmtId="0" fontId="2" fillId="4" borderId="19" xfId="0" applyFont="1" applyFill="1" applyBorder="1" applyAlignment="1" applyProtection="1">
      <alignment horizontal="center" vertical="center" wrapText="1"/>
    </xf>
    <xf numFmtId="0" fontId="0" fillId="0" borderId="4" xfId="0" applyFont="1" applyBorder="1" applyAlignment="1">
      <alignment horizontal="center" vertical="center" wrapText="1"/>
    </xf>
    <xf numFmtId="4" fontId="23" fillId="0" borderId="0" xfId="0" applyNumberFormat="1" applyFont="1" applyAlignment="1" applyProtection="1"/>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7" fillId="0" borderId="4"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4" xfId="0" applyFont="1" applyBorder="1" applyAlignment="1"/>
    <xf numFmtId="0" fontId="7" fillId="0" borderId="21"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5"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7" xfId="0" applyFont="1" applyBorder="1" applyAlignment="1" applyProtection="1">
      <alignment horizontal="center" vertical="center"/>
    </xf>
    <xf numFmtId="49" fontId="0" fillId="0" borderId="27" xfId="0" applyNumberFormat="1" applyFont="1" applyBorder="1" applyAlignment="1" applyProtection="1">
      <alignment horizontal="left" vertical="center" wrapText="1"/>
    </xf>
    <xf numFmtId="0" fontId="0" fillId="0" borderId="27" xfId="0" applyFont="1" applyBorder="1" applyAlignment="1" applyProtection="1">
      <alignment horizontal="left" vertical="center" wrapText="1"/>
    </xf>
    <xf numFmtId="0" fontId="0" fillId="0" borderId="27" xfId="0" applyFont="1" applyBorder="1" applyAlignment="1" applyProtection="1">
      <alignment horizontal="center" vertical="center" wrapText="1"/>
    </xf>
    <xf numFmtId="167" fontId="0" fillId="0" borderId="27" xfId="0" applyNumberFormat="1" applyFont="1" applyBorder="1" applyAlignment="1" applyProtection="1">
      <alignment vertical="center"/>
    </xf>
    <xf numFmtId="4" fontId="0" fillId="3" borderId="27" xfId="0" applyNumberFormat="1" applyFont="1" applyFill="1" applyBorder="1" applyAlignment="1" applyProtection="1">
      <alignment vertical="center"/>
      <protection locked="0"/>
    </xf>
    <xf numFmtId="4" fontId="0" fillId="0" borderId="27" xfId="0" applyNumberFormat="1" applyFont="1" applyBorder="1" applyAlignment="1" applyProtection="1">
      <alignment vertical="center"/>
    </xf>
    <xf numFmtId="0" fontId="1" fillId="3" borderId="27"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5" xfId="0" applyNumberFormat="1" applyFont="1" applyBorder="1" applyAlignment="1" applyProtection="1">
      <alignmen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vertical="center" wrapText="1"/>
    </xf>
    <xf numFmtId="0" fontId="0" fillId="0" borderId="21" xfId="0" applyFont="1" applyBorder="1" applyAlignment="1" applyProtection="1">
      <alignment vertical="center"/>
    </xf>
    <xf numFmtId="0" fontId="8" fillId="0" borderId="4"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4" xfId="0" applyFont="1" applyBorder="1" applyAlignment="1">
      <alignment vertical="center"/>
    </xf>
    <xf numFmtId="0" fontId="8" fillId="0" borderId="21" xfId="0" applyFont="1" applyBorder="1" applyAlignment="1" applyProtection="1">
      <alignment vertical="center"/>
    </xf>
    <xf numFmtId="0" fontId="8" fillId="0" borderId="0" xfId="0" applyFont="1" applyBorder="1" applyAlignment="1" applyProtection="1">
      <alignment vertical="center"/>
    </xf>
    <xf numFmtId="0" fontId="8" fillId="0" borderId="15" xfId="0" applyFont="1" applyBorder="1" applyAlignment="1" applyProtection="1">
      <alignment vertical="center"/>
    </xf>
    <xf numFmtId="0" fontId="8" fillId="0" borderId="0" xfId="0" applyFont="1" applyAlignment="1">
      <alignment horizontal="lef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21"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36" fillId="0" borderId="27" xfId="0" applyFont="1" applyBorder="1" applyAlignment="1" applyProtection="1">
      <alignment horizontal="center" vertical="center"/>
    </xf>
    <xf numFmtId="49" fontId="36" fillId="0" borderId="27" xfId="0" applyNumberFormat="1" applyFont="1" applyBorder="1" applyAlignment="1" applyProtection="1">
      <alignment horizontal="left" vertical="center" wrapText="1"/>
    </xf>
    <xf numFmtId="0" fontId="36" fillId="0" borderId="27" xfId="0" applyFont="1" applyBorder="1" applyAlignment="1" applyProtection="1">
      <alignment horizontal="left" vertical="center" wrapText="1"/>
    </xf>
    <xf numFmtId="0" fontId="36" fillId="0" borderId="27" xfId="0" applyFont="1" applyBorder="1" applyAlignment="1" applyProtection="1">
      <alignment horizontal="center" vertical="center" wrapText="1"/>
    </xf>
    <xf numFmtId="167" fontId="36" fillId="0" borderId="27" xfId="0" applyNumberFormat="1" applyFont="1" applyBorder="1" applyAlignment="1" applyProtection="1">
      <alignment vertical="center"/>
    </xf>
    <xf numFmtId="4" fontId="36" fillId="3" borderId="27" xfId="0" applyNumberFormat="1" applyFont="1" applyFill="1" applyBorder="1" applyAlignment="1" applyProtection="1">
      <alignment vertical="center"/>
      <protection locked="0"/>
    </xf>
    <xf numFmtId="4" fontId="36" fillId="0" borderId="27" xfId="0" applyNumberFormat="1" applyFont="1" applyBorder="1" applyAlignment="1" applyProtection="1">
      <alignment vertical="center"/>
    </xf>
    <xf numFmtId="0" fontId="36" fillId="0" borderId="4" xfId="0" applyFont="1" applyBorder="1" applyAlignment="1">
      <alignment vertical="center"/>
    </xf>
    <xf numFmtId="0" fontId="36" fillId="3" borderId="27"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21"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 fillId="0" borderId="23" xfId="0" applyFont="1" applyBorder="1" applyAlignment="1" applyProtection="1">
      <alignment horizontal="center" vertical="center"/>
    </xf>
    <xf numFmtId="0" fontId="0" fillId="0" borderId="23" xfId="0" applyFont="1" applyBorder="1" applyAlignment="1" applyProtection="1">
      <alignment vertical="center"/>
    </xf>
    <xf numFmtId="166" fontId="1" fillId="0" borderId="23" xfId="0" applyNumberFormat="1" applyFont="1" applyBorder="1" applyAlignment="1" applyProtection="1">
      <alignment vertical="center"/>
    </xf>
    <xf numFmtId="166" fontId="1" fillId="0" borderId="24" xfId="0" applyNumberFormat="1" applyFont="1" applyBorder="1" applyAlignment="1" applyProtection="1">
      <alignment vertical="center"/>
    </xf>
    <xf numFmtId="0" fontId="0" fillId="0" borderId="0" xfId="0" applyAlignment="1" applyProtection="1">
      <alignment vertical="top"/>
      <protection locked="0"/>
    </xf>
    <xf numFmtId="0" fontId="37" fillId="0" borderId="28" xfId="0" applyFont="1" applyBorder="1" applyAlignment="1" applyProtection="1">
      <alignment vertical="center" wrapText="1"/>
      <protection locked="0"/>
    </xf>
    <xf numFmtId="0" fontId="37" fillId="0" borderId="29" xfId="0" applyFont="1" applyBorder="1" applyAlignment="1" applyProtection="1">
      <alignment vertical="center" wrapText="1"/>
      <protection locked="0"/>
    </xf>
    <xf numFmtId="0" fontId="37" fillId="0" borderId="30" xfId="0" applyFont="1" applyBorder="1" applyAlignment="1" applyProtection="1">
      <alignment vertical="center" wrapText="1"/>
      <protection locked="0"/>
    </xf>
    <xf numFmtId="0" fontId="37" fillId="0" borderId="31" xfId="0" applyFont="1" applyBorder="1" applyAlignment="1" applyProtection="1">
      <alignment horizontal="center" vertical="center" wrapText="1"/>
      <protection locked="0"/>
    </xf>
    <xf numFmtId="0" fontId="37" fillId="0" borderId="32" xfId="0" applyFont="1" applyBorder="1" applyAlignment="1" applyProtection="1">
      <alignment horizontal="center" vertical="center" wrapText="1"/>
      <protection locked="0"/>
    </xf>
    <xf numFmtId="0" fontId="37" fillId="0" borderId="31" xfId="0" applyFont="1" applyBorder="1" applyAlignment="1" applyProtection="1">
      <alignment vertical="center" wrapText="1"/>
      <protection locked="0"/>
    </xf>
    <xf numFmtId="0" fontId="37" fillId="0" borderId="32" xfId="0" applyFont="1" applyBorder="1" applyAlignment="1" applyProtection="1">
      <alignment vertical="center" wrapText="1"/>
      <protection locked="0"/>
    </xf>
    <xf numFmtId="0" fontId="39" fillId="0" borderId="0" xfId="0" applyFont="1" applyBorder="1" applyAlignment="1" applyProtection="1">
      <alignment horizontal="left" vertical="center" wrapText="1"/>
      <protection locked="0"/>
    </xf>
    <xf numFmtId="0" fontId="40" fillId="0" borderId="0" xfId="0" applyFont="1" applyBorder="1" applyAlignment="1" applyProtection="1">
      <alignment horizontal="left" vertical="center" wrapText="1"/>
      <protection locked="0"/>
    </xf>
    <xf numFmtId="0" fontId="40" fillId="0" borderId="31" xfId="0" applyFont="1" applyBorder="1" applyAlignment="1" applyProtection="1">
      <alignment vertical="center" wrapText="1"/>
      <protection locked="0"/>
    </xf>
    <xf numFmtId="0" fontId="40" fillId="0" borderId="0" xfId="0" applyFont="1" applyBorder="1" applyAlignment="1" applyProtection="1">
      <alignment vertical="center" wrapText="1"/>
      <protection locked="0"/>
    </xf>
    <xf numFmtId="0" fontId="40" fillId="0" borderId="0" xfId="0" applyFont="1" applyBorder="1" applyAlignment="1" applyProtection="1">
      <alignment vertical="center"/>
      <protection locked="0"/>
    </xf>
    <xf numFmtId="0" fontId="40" fillId="0" borderId="0" xfId="0" applyFont="1" applyBorder="1" applyAlignment="1" applyProtection="1">
      <alignment horizontal="left" vertical="center"/>
      <protection locked="0"/>
    </xf>
    <xf numFmtId="49" fontId="40" fillId="0" borderId="0" xfId="0" applyNumberFormat="1" applyFont="1" applyBorder="1" applyAlignment="1" applyProtection="1">
      <alignment vertical="center" wrapText="1"/>
      <protection locked="0"/>
    </xf>
    <xf numFmtId="0" fontId="37" fillId="0" borderId="33" xfId="0" applyFont="1" applyBorder="1" applyAlignment="1" applyProtection="1">
      <alignment vertical="center" wrapText="1"/>
      <protection locked="0"/>
    </xf>
    <xf numFmtId="0" fontId="41" fillId="0" borderId="34" xfId="0" applyFont="1" applyBorder="1" applyAlignment="1" applyProtection="1">
      <alignment vertical="center" wrapText="1"/>
      <protection locked="0"/>
    </xf>
    <xf numFmtId="0" fontId="37" fillId="0" borderId="35" xfId="0" applyFont="1" applyBorder="1" applyAlignment="1" applyProtection="1">
      <alignment vertical="center" wrapText="1"/>
      <protection locked="0"/>
    </xf>
    <xf numFmtId="0" fontId="37" fillId="0" borderId="0" xfId="0" applyFont="1" applyBorder="1" applyAlignment="1" applyProtection="1">
      <alignment vertical="top"/>
      <protection locked="0"/>
    </xf>
    <xf numFmtId="0" fontId="37" fillId="0" borderId="0" xfId="0" applyFont="1" applyAlignment="1" applyProtection="1">
      <alignment vertical="top"/>
      <protection locked="0"/>
    </xf>
    <xf numFmtId="0" fontId="37" fillId="0" borderId="28" xfId="0" applyFont="1" applyBorder="1" applyAlignment="1" applyProtection="1">
      <alignment horizontal="left" vertical="center"/>
      <protection locked="0"/>
    </xf>
    <xf numFmtId="0" fontId="37" fillId="0" borderId="29" xfId="0" applyFont="1" applyBorder="1" applyAlignment="1" applyProtection="1">
      <alignment horizontal="left" vertical="center"/>
      <protection locked="0"/>
    </xf>
    <xf numFmtId="0" fontId="37" fillId="0" borderId="30" xfId="0" applyFont="1" applyBorder="1" applyAlignment="1" applyProtection="1">
      <alignment horizontal="left" vertical="center"/>
      <protection locked="0"/>
    </xf>
    <xf numFmtId="0" fontId="37" fillId="0" borderId="31" xfId="0" applyFont="1" applyBorder="1" applyAlignment="1" applyProtection="1">
      <alignment horizontal="left" vertical="center"/>
      <protection locked="0"/>
    </xf>
    <xf numFmtId="0" fontId="37" fillId="0" borderId="32" xfId="0" applyFont="1" applyBorder="1" applyAlignment="1" applyProtection="1">
      <alignment horizontal="left" vertical="center"/>
      <protection locked="0"/>
    </xf>
    <xf numFmtId="0" fontId="39" fillId="0" borderId="0" xfId="0" applyFont="1" applyBorder="1" applyAlignment="1" applyProtection="1">
      <alignment horizontal="left" vertical="center"/>
      <protection locked="0"/>
    </xf>
    <xf numFmtId="0" fontId="42" fillId="0" borderId="0" xfId="0" applyFont="1" applyAlignment="1" applyProtection="1">
      <alignment horizontal="left" vertical="center"/>
      <protection locked="0"/>
    </xf>
    <xf numFmtId="0" fontId="39" fillId="0" borderId="34" xfId="0" applyFont="1" applyBorder="1" applyAlignment="1" applyProtection="1">
      <alignment horizontal="left" vertical="center"/>
      <protection locked="0"/>
    </xf>
    <xf numFmtId="0" fontId="39" fillId="0" borderId="34" xfId="0" applyFont="1" applyBorder="1" applyAlignment="1" applyProtection="1">
      <alignment horizontal="center" vertical="center"/>
      <protection locked="0"/>
    </xf>
    <xf numFmtId="0" fontId="42" fillId="0" borderId="34" xfId="0" applyFont="1" applyBorder="1" applyAlignment="1" applyProtection="1">
      <alignment horizontal="left" vertical="center"/>
      <protection locked="0"/>
    </xf>
    <xf numFmtId="0" fontId="43" fillId="0" borderId="0" xfId="0" applyFont="1" applyBorder="1" applyAlignment="1" applyProtection="1">
      <alignment horizontal="left" vertical="center"/>
      <protection locked="0"/>
    </xf>
    <xf numFmtId="0" fontId="40" fillId="0" borderId="0" xfId="0" applyFont="1" applyAlignment="1" applyProtection="1">
      <alignment horizontal="left" vertical="center"/>
      <protection locked="0"/>
    </xf>
    <xf numFmtId="0" fontId="40" fillId="0" borderId="0" xfId="0" applyFont="1" applyBorder="1" applyAlignment="1" applyProtection="1">
      <alignment horizontal="center" vertical="center"/>
      <protection locked="0"/>
    </xf>
    <xf numFmtId="0" fontId="40" fillId="0" borderId="31" xfId="0" applyFont="1" applyBorder="1" applyAlignment="1" applyProtection="1">
      <alignment horizontal="left" vertical="center"/>
      <protection locked="0"/>
    </xf>
    <xf numFmtId="0" fontId="40" fillId="0" borderId="0" xfId="0" applyFont="1" applyFill="1" applyBorder="1" applyAlignment="1" applyProtection="1">
      <alignment horizontal="left" vertical="center"/>
      <protection locked="0"/>
    </xf>
    <xf numFmtId="0" fontId="40" fillId="0" borderId="0" xfId="0" applyFont="1" applyFill="1" applyBorder="1" applyAlignment="1" applyProtection="1">
      <alignment horizontal="center" vertical="center"/>
      <protection locked="0"/>
    </xf>
    <xf numFmtId="0" fontId="37" fillId="0" borderId="33" xfId="0" applyFont="1" applyBorder="1" applyAlignment="1" applyProtection="1">
      <alignment horizontal="left" vertical="center"/>
      <protection locked="0"/>
    </xf>
    <xf numFmtId="0" fontId="41" fillId="0" borderId="34" xfId="0" applyFont="1" applyBorder="1" applyAlignment="1" applyProtection="1">
      <alignment horizontal="left" vertical="center"/>
      <protection locked="0"/>
    </xf>
    <xf numFmtId="0" fontId="37" fillId="0" borderId="35" xfId="0" applyFont="1" applyBorder="1" applyAlignment="1" applyProtection="1">
      <alignment horizontal="left" vertical="center"/>
      <protection locked="0"/>
    </xf>
    <xf numFmtId="0" fontId="37" fillId="0" borderId="0" xfId="0" applyFont="1" applyBorder="1" applyAlignment="1" applyProtection="1">
      <alignment horizontal="left" vertical="center"/>
      <protection locked="0"/>
    </xf>
    <xf numFmtId="0" fontId="41" fillId="0" borderId="0" xfId="0" applyFont="1" applyBorder="1" applyAlignment="1" applyProtection="1">
      <alignment horizontal="left" vertical="center"/>
      <protection locked="0"/>
    </xf>
    <xf numFmtId="0" fontId="42" fillId="0" borderId="0" xfId="0" applyFont="1" applyBorder="1" applyAlignment="1" applyProtection="1">
      <alignment horizontal="left" vertical="center"/>
      <protection locked="0"/>
    </xf>
    <xf numFmtId="0" fontId="40" fillId="0" borderId="34" xfId="0" applyFont="1" applyBorder="1" applyAlignment="1" applyProtection="1">
      <alignment horizontal="left" vertical="center"/>
      <protection locked="0"/>
    </xf>
    <xf numFmtId="0" fontId="37" fillId="0" borderId="0" xfId="0" applyFont="1" applyBorder="1" applyAlignment="1" applyProtection="1">
      <alignment horizontal="left" vertical="center" wrapText="1"/>
      <protection locked="0"/>
    </xf>
    <xf numFmtId="0" fontId="40" fillId="0" borderId="0" xfId="0" applyFont="1" applyBorder="1" applyAlignment="1" applyProtection="1">
      <alignment horizontal="center" vertical="center" wrapText="1"/>
      <protection locked="0"/>
    </xf>
    <xf numFmtId="0" fontId="37" fillId="0" borderId="28" xfId="0" applyFont="1" applyBorder="1" applyAlignment="1" applyProtection="1">
      <alignment horizontal="left" vertical="center" wrapText="1"/>
      <protection locked="0"/>
    </xf>
    <xf numFmtId="0" fontId="37" fillId="0" borderId="29" xfId="0" applyFont="1" applyBorder="1" applyAlignment="1" applyProtection="1">
      <alignment horizontal="left" vertical="center" wrapText="1"/>
      <protection locked="0"/>
    </xf>
    <xf numFmtId="0" fontId="37" fillId="0" borderId="30" xfId="0" applyFont="1" applyBorder="1" applyAlignment="1" applyProtection="1">
      <alignment horizontal="left" vertical="center" wrapText="1"/>
      <protection locked="0"/>
    </xf>
    <xf numFmtId="0" fontId="37" fillId="0" borderId="31" xfId="0" applyFont="1" applyBorder="1" applyAlignment="1" applyProtection="1">
      <alignment horizontal="left" vertical="center" wrapText="1"/>
      <protection locked="0"/>
    </xf>
    <xf numFmtId="0" fontId="37" fillId="0" borderId="32" xfId="0" applyFont="1" applyBorder="1" applyAlignment="1" applyProtection="1">
      <alignment horizontal="left" vertical="center" wrapText="1"/>
      <protection locked="0"/>
    </xf>
    <xf numFmtId="0" fontId="42" fillId="0" borderId="31" xfId="0" applyFont="1" applyBorder="1" applyAlignment="1" applyProtection="1">
      <alignment horizontal="left" vertical="center" wrapText="1"/>
      <protection locked="0"/>
    </xf>
    <xf numFmtId="0" fontId="42" fillId="0" borderId="32" xfId="0" applyFont="1" applyBorder="1" applyAlignment="1" applyProtection="1">
      <alignment horizontal="left" vertical="center" wrapText="1"/>
      <protection locked="0"/>
    </xf>
    <xf numFmtId="0" fontId="40" fillId="0" borderId="31" xfId="0" applyFont="1" applyBorder="1" applyAlignment="1" applyProtection="1">
      <alignment horizontal="left" vertical="center" wrapText="1"/>
      <protection locked="0"/>
    </xf>
    <xf numFmtId="0" fontId="40" fillId="0" borderId="32" xfId="0" applyFont="1" applyBorder="1" applyAlignment="1" applyProtection="1">
      <alignment horizontal="left" vertical="center" wrapText="1"/>
      <protection locked="0"/>
    </xf>
    <xf numFmtId="0" fontId="40" fillId="0" borderId="32" xfId="0" applyFont="1" applyBorder="1" applyAlignment="1" applyProtection="1">
      <alignment horizontal="left" vertical="center"/>
      <protection locked="0"/>
    </xf>
    <xf numFmtId="0" fontId="40" fillId="0" borderId="33" xfId="0" applyFont="1" applyBorder="1" applyAlignment="1" applyProtection="1">
      <alignment horizontal="left" vertical="center" wrapText="1"/>
      <protection locked="0"/>
    </xf>
    <xf numFmtId="0" fontId="40" fillId="0" borderId="34" xfId="0" applyFont="1" applyBorder="1" applyAlignment="1" applyProtection="1">
      <alignment horizontal="left" vertical="center" wrapText="1"/>
      <protection locked="0"/>
    </xf>
    <xf numFmtId="0" fontId="40" fillId="0" borderId="35" xfId="0" applyFont="1" applyBorder="1" applyAlignment="1" applyProtection="1">
      <alignment horizontal="left" vertical="center" wrapText="1"/>
      <protection locked="0"/>
    </xf>
    <xf numFmtId="0" fontId="40" fillId="0" borderId="0" xfId="0" applyFont="1" applyBorder="1" applyAlignment="1" applyProtection="1">
      <alignment horizontal="left" vertical="top"/>
      <protection locked="0"/>
    </xf>
    <xf numFmtId="0" fontId="40" fillId="0" borderId="0" xfId="0" applyFont="1" applyBorder="1" applyAlignment="1" applyProtection="1">
      <alignment horizontal="center" vertical="top"/>
      <protection locked="0"/>
    </xf>
    <xf numFmtId="0" fontId="40" fillId="0" borderId="33" xfId="0" applyFont="1" applyBorder="1" applyAlignment="1" applyProtection="1">
      <alignment horizontal="left" vertical="center"/>
      <protection locked="0"/>
    </xf>
    <xf numFmtId="0" fontId="40" fillId="0" borderId="35" xfId="0" applyFont="1" applyBorder="1" applyAlignment="1" applyProtection="1">
      <alignment horizontal="left" vertical="center"/>
      <protection locked="0"/>
    </xf>
    <xf numFmtId="0" fontId="42" fillId="0" borderId="0" xfId="0" applyFont="1" applyAlignment="1" applyProtection="1">
      <alignment vertical="center"/>
      <protection locked="0"/>
    </xf>
    <xf numFmtId="0" fontId="39" fillId="0" borderId="0" xfId="0" applyFont="1" applyBorder="1" applyAlignment="1" applyProtection="1">
      <alignment vertical="center"/>
      <protection locked="0"/>
    </xf>
    <xf numFmtId="0" fontId="42" fillId="0" borderId="34" xfId="0" applyFont="1" applyBorder="1" applyAlignment="1" applyProtection="1">
      <alignment vertical="center"/>
      <protection locked="0"/>
    </xf>
    <xf numFmtId="0" fontId="39" fillId="0" borderId="34" xfId="0" applyFont="1" applyBorder="1" applyAlignment="1" applyProtection="1">
      <alignment vertical="center"/>
      <protection locked="0"/>
    </xf>
    <xf numFmtId="0" fontId="0" fillId="0" borderId="0" xfId="0" applyBorder="1" applyAlignment="1" applyProtection="1">
      <alignment vertical="top"/>
      <protection locked="0"/>
    </xf>
    <xf numFmtId="49" fontId="40" fillId="0" borderId="0"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39" fillId="0" borderId="34" xfId="0" applyFont="1" applyBorder="1" applyAlignment="1" applyProtection="1">
      <alignment horizontal="left"/>
      <protection locked="0"/>
    </xf>
    <xf numFmtId="0" fontId="42" fillId="0" borderId="34" xfId="0" applyFont="1" applyBorder="1" applyAlignment="1" applyProtection="1">
      <protection locked="0"/>
    </xf>
    <xf numFmtId="0" fontId="37" fillId="0" borderId="31" xfId="0" applyFont="1" applyBorder="1" applyAlignment="1" applyProtection="1">
      <alignment vertical="top"/>
      <protection locked="0"/>
    </xf>
    <xf numFmtId="0" fontId="37" fillId="0" borderId="32" xfId="0" applyFont="1" applyBorder="1" applyAlignment="1" applyProtection="1">
      <alignment vertical="top"/>
      <protection locked="0"/>
    </xf>
    <xf numFmtId="0" fontId="37" fillId="0" borderId="0" xfId="0" applyFont="1" applyBorder="1" applyAlignment="1" applyProtection="1">
      <alignment horizontal="center" vertical="center"/>
      <protection locked="0"/>
    </xf>
    <xf numFmtId="0" fontId="37" fillId="0" borderId="0" xfId="0" applyFont="1" applyBorder="1" applyAlignment="1" applyProtection="1">
      <alignment horizontal="left" vertical="top"/>
      <protection locked="0"/>
    </xf>
    <xf numFmtId="0" fontId="37" fillId="0" borderId="33" xfId="0" applyFont="1" applyBorder="1" applyAlignment="1" applyProtection="1">
      <alignment vertical="top"/>
      <protection locked="0"/>
    </xf>
    <xf numFmtId="0" fontId="37" fillId="0" borderId="34" xfId="0" applyFont="1" applyBorder="1" applyAlignment="1" applyProtection="1">
      <alignment vertical="top"/>
      <protection locked="0"/>
    </xf>
    <xf numFmtId="0" fontId="37" fillId="0" borderId="35" xfId="0" applyFont="1" applyBorder="1" applyAlignment="1" applyProtection="1">
      <alignment vertical="top"/>
      <protection locked="0"/>
    </xf>
    <xf numFmtId="0" fontId="3" fillId="4" borderId="9" xfId="0" applyFont="1" applyFill="1" applyBorder="1" applyAlignment="1" applyProtection="1">
      <alignment horizontal="left" vertical="center"/>
    </xf>
    <xf numFmtId="0" fontId="0" fillId="4" borderId="9" xfId="0" applyFont="1" applyFill="1" applyBorder="1" applyAlignment="1" applyProtection="1">
      <alignment vertical="center"/>
    </xf>
    <xf numFmtId="4" fontId="3" fillId="4" borderId="9" xfId="0" applyNumberFormat="1" applyFont="1" applyFill="1" applyBorder="1" applyAlignment="1" applyProtection="1">
      <alignment vertical="center"/>
    </xf>
    <xf numFmtId="0" fontId="0" fillId="4" borderId="16" xfId="0" applyFont="1" applyFill="1" applyBorder="1" applyAlignment="1" applyProtection="1">
      <alignmen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20" fillId="0" borderId="7" xfId="0" applyNumberFormat="1" applyFont="1" applyBorder="1" applyAlignment="1" applyProtection="1">
      <alignment vertical="center"/>
    </xf>
    <xf numFmtId="0" fontId="0" fillId="0" borderId="7" xfId="0" applyFont="1" applyBorder="1" applyAlignment="1" applyProtection="1">
      <alignment vertical="center"/>
    </xf>
    <xf numFmtId="0" fontId="1" fillId="0" borderId="0" xfId="0" applyFont="1" applyBorder="1" applyAlignment="1" applyProtection="1">
      <alignment horizontal="righ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0" fillId="0" borderId="0" xfId="0"/>
    <xf numFmtId="4" fontId="27" fillId="0" borderId="0" xfId="0" applyNumberFormat="1"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2" fillId="0" borderId="20" xfId="0" applyFont="1" applyBorder="1" applyAlignment="1">
      <alignment horizontal="center" vertical="center"/>
    </xf>
    <xf numFmtId="0" fontId="22" fillId="0" borderId="13" xfId="0" applyFont="1" applyBorder="1" applyAlignment="1">
      <alignment horizontal="left" vertical="center"/>
    </xf>
    <xf numFmtId="0" fontId="1" fillId="0" borderId="21" xfId="0" applyFont="1" applyBorder="1" applyAlignment="1">
      <alignment horizontal="left" vertical="center"/>
    </xf>
    <xf numFmtId="0" fontId="1" fillId="0" borderId="0" xfId="0" applyFont="1" applyBorder="1" applyAlignment="1">
      <alignment horizontal="left" vertical="center"/>
    </xf>
    <xf numFmtId="0" fontId="1" fillId="0" borderId="21" xfId="0" applyFont="1" applyBorder="1" applyAlignment="1" applyProtection="1">
      <alignment horizontal="left" vertical="center"/>
    </xf>
    <xf numFmtId="0" fontId="1" fillId="0" borderId="0" xfId="0" applyFont="1" applyBorder="1" applyAlignment="1" applyProtection="1">
      <alignment horizontal="left" vertical="center"/>
    </xf>
    <xf numFmtId="0" fontId="26" fillId="0" borderId="0" xfId="0" applyFont="1" applyAlignment="1" applyProtection="1">
      <alignment horizontal="left" vertical="center" wrapText="1"/>
    </xf>
    <xf numFmtId="4" fontId="19" fillId="0" borderId="0" xfId="0" applyNumberFormat="1" applyFont="1" applyBorder="1" applyAlignment="1" applyProtection="1">
      <alignment vertical="center"/>
    </xf>
    <xf numFmtId="0" fontId="2" fillId="4" borderId="8" xfId="0" applyFont="1" applyFill="1" applyBorder="1" applyAlignment="1" applyProtection="1">
      <alignment horizontal="center" vertical="center"/>
    </xf>
    <xf numFmtId="0" fontId="2" fillId="4" borderId="9" xfId="0" applyFont="1" applyFill="1" applyBorder="1" applyAlignment="1" applyProtection="1">
      <alignment horizontal="left" vertical="center"/>
    </xf>
    <xf numFmtId="0" fontId="2" fillId="4" borderId="9" xfId="0" applyFont="1" applyFill="1" applyBorder="1" applyAlignment="1" applyProtection="1">
      <alignment horizontal="center" vertical="center"/>
    </xf>
    <xf numFmtId="0" fontId="2" fillId="4" borderId="9" xfId="0" applyFont="1" applyFill="1" applyBorder="1" applyAlignment="1" applyProtection="1">
      <alignment horizontal="right" vertical="center"/>
    </xf>
    <xf numFmtId="0" fontId="19" fillId="0" borderId="0" xfId="0" applyFont="1" applyAlignment="1">
      <alignment horizontal="left" vertical="top" wrapText="1"/>
    </xf>
    <xf numFmtId="0" fontId="19"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0" xfId="0" applyFont="1" applyBorder="1" applyAlignment="1" applyProtection="1">
      <alignment horizontal="left" vertical="center"/>
    </xf>
    <xf numFmtId="0" fontId="18" fillId="0" borderId="0" xfId="0" applyFont="1" applyAlignment="1" applyProtection="1">
      <alignment horizontal="left" vertical="center" wrapText="1"/>
    </xf>
    <xf numFmtId="0" fontId="18" fillId="0" borderId="0" xfId="0" applyFont="1" applyAlignment="1" applyProtection="1">
      <alignment horizontal="left" vertical="center"/>
    </xf>
    <xf numFmtId="0" fontId="18" fillId="0" borderId="0" xfId="0" applyFont="1" applyBorder="1" applyAlignment="1" applyProtection="1">
      <alignment horizontal="left" vertical="center" wrapText="1"/>
    </xf>
    <xf numFmtId="0" fontId="18"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0" fillId="0" borderId="0" xfId="0" applyFont="1" applyAlignment="1" applyProtection="1">
      <alignment vertical="center"/>
    </xf>
    <xf numFmtId="0" fontId="30" fillId="2" borderId="0" xfId="1" applyFont="1" applyFill="1" applyAlignment="1">
      <alignment vertical="center"/>
    </xf>
    <xf numFmtId="0" fontId="40" fillId="0" borderId="0" xfId="0" applyFont="1" applyBorder="1" applyAlignment="1" applyProtection="1">
      <alignment horizontal="left" vertical="center" wrapText="1"/>
      <protection locked="0"/>
    </xf>
    <xf numFmtId="0" fontId="38" fillId="0" borderId="0" xfId="0" applyFont="1" applyBorder="1" applyAlignment="1" applyProtection="1">
      <alignment horizontal="center" vertical="center" wrapText="1"/>
      <protection locked="0"/>
    </xf>
    <xf numFmtId="0" fontId="39" fillId="0" borderId="34" xfId="0" applyFont="1" applyBorder="1" applyAlignment="1" applyProtection="1">
      <alignment horizontal="left" wrapText="1"/>
      <protection locked="0"/>
    </xf>
    <xf numFmtId="0" fontId="38" fillId="0" borderId="0" xfId="0" applyFont="1" applyBorder="1" applyAlignment="1" applyProtection="1">
      <alignment horizontal="center" vertical="center"/>
      <protection locked="0"/>
    </xf>
    <xf numFmtId="0" fontId="39" fillId="0" borderId="34" xfId="0" applyFont="1" applyBorder="1" applyAlignment="1" applyProtection="1">
      <alignment horizontal="left"/>
      <protection locked="0"/>
    </xf>
    <xf numFmtId="0" fontId="40" fillId="0" borderId="0" xfId="0" applyFont="1" applyBorder="1" applyAlignment="1" applyProtection="1">
      <alignment horizontal="left" vertical="center"/>
      <protection locked="0"/>
    </xf>
    <xf numFmtId="49" fontId="40" fillId="0" borderId="0" xfId="0" applyNumberFormat="1" applyFont="1" applyBorder="1" applyAlignment="1" applyProtection="1">
      <alignment horizontal="left" vertical="center" wrapText="1"/>
      <protection locked="0"/>
    </xf>
    <xf numFmtId="0" fontId="40" fillId="0" borderId="0" xfId="0" applyFont="1" applyBorder="1" applyAlignment="1" applyProtection="1">
      <alignment horizontal="left" vertical="top"/>
      <protection locked="0"/>
    </xf>
  </cellXfs>
  <cellStyles count="2">
    <cellStyle name="Hypertextový odkaz" xfId="1" builtinId="8"/>
    <cellStyle name="normální" xfId="0" builtinId="0" customBuiltin="1"/>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266700</xdr:colOff>
      <xdr:row>1</xdr:row>
      <xdr:rowOff>0</xdr:rowOff>
    </xdr:to>
    <xdr:pic>
      <xdr:nvPicPr>
        <xdr:cNvPr id="2049" name="Picture 1">
          <a:hlinkClick xmlns:r="http://schemas.openxmlformats.org/officeDocument/2006/relationships" r:id="rId1" tooltip="http://www.pro-rozpocty.cz/software-a-data/kros-4-ocenovani-a-rizeni-stavebni-vyroby/"/>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266700" cy="2667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276225</xdr:colOff>
      <xdr:row>1</xdr:row>
      <xdr:rowOff>0</xdr:rowOff>
    </xdr:to>
    <xdr:pic>
      <xdr:nvPicPr>
        <xdr:cNvPr id="3073" name="Picture 1">
          <a:hlinkClick xmlns:r="http://schemas.openxmlformats.org/officeDocument/2006/relationships" r:id="rId1" tooltip="http://www.pro-rozpocty.cz/software-a-data/kros-4-ocenovani-a-rizeni-stavebni-vyroby/"/>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276225" cy="2762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276225</xdr:colOff>
      <xdr:row>1</xdr:row>
      <xdr:rowOff>0</xdr:rowOff>
    </xdr:to>
    <xdr:pic>
      <xdr:nvPicPr>
        <xdr:cNvPr id="1025" name="Picture 1">
          <a:hlinkClick xmlns:r="http://schemas.openxmlformats.org/officeDocument/2006/relationships" r:id="rId1" tooltip="http://www.pro-rozpocty.cz/software-a-data/kros-4-ocenovani-a-rizeni-stavebni-vyroby/"/>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276225" cy="2762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sheetPr>
    <pageSetUpPr fitToPage="1"/>
  </sheetPr>
  <dimension ref="A1:CM55"/>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ustomWidth="1"/>
  </cols>
  <sheetData>
    <row r="1" spans="1:74" ht="21.4" customHeight="1">
      <c r="A1" s="15" t="s">
        <v>0</v>
      </c>
      <c r="B1" s="16"/>
      <c r="C1" s="16"/>
      <c r="D1" s="17" t="s">
        <v>1</v>
      </c>
      <c r="E1" s="16"/>
      <c r="F1" s="16"/>
      <c r="G1" s="16"/>
      <c r="H1" s="16"/>
      <c r="I1" s="16"/>
      <c r="J1" s="16"/>
      <c r="K1" s="18" t="s">
        <v>2</v>
      </c>
      <c r="L1" s="18"/>
      <c r="M1" s="18"/>
      <c r="N1" s="18"/>
      <c r="O1" s="18"/>
      <c r="P1" s="18"/>
      <c r="Q1" s="18"/>
      <c r="R1" s="18"/>
      <c r="S1" s="18"/>
      <c r="T1" s="16"/>
      <c r="U1" s="16"/>
      <c r="V1" s="16"/>
      <c r="W1" s="18" t="s">
        <v>3</v>
      </c>
      <c r="X1" s="18"/>
      <c r="Y1" s="18"/>
      <c r="Z1" s="18"/>
      <c r="AA1" s="18"/>
      <c r="AB1" s="18"/>
      <c r="AC1" s="18"/>
      <c r="AD1" s="18"/>
      <c r="AE1" s="18"/>
      <c r="AF1" s="18"/>
      <c r="AG1" s="18"/>
      <c r="AH1" s="18"/>
      <c r="AI1" s="19"/>
      <c r="AJ1" s="20"/>
      <c r="AK1" s="20"/>
      <c r="AL1" s="20"/>
      <c r="AM1" s="20"/>
      <c r="AN1" s="20"/>
      <c r="AO1" s="20"/>
      <c r="AP1" s="20"/>
      <c r="AQ1" s="20"/>
      <c r="AR1" s="20"/>
      <c r="AS1" s="20"/>
      <c r="AT1" s="20"/>
      <c r="AU1" s="20"/>
      <c r="AV1" s="20"/>
      <c r="AW1" s="20"/>
      <c r="AX1" s="20"/>
      <c r="AY1" s="20"/>
      <c r="AZ1" s="20"/>
      <c r="BA1" s="21" t="s">
        <v>4</v>
      </c>
      <c r="BB1" s="21" t="s">
        <v>5</v>
      </c>
      <c r="BC1" s="20"/>
      <c r="BD1" s="20"/>
      <c r="BE1" s="20"/>
      <c r="BF1" s="20"/>
      <c r="BG1" s="20"/>
      <c r="BH1" s="20"/>
      <c r="BI1" s="20"/>
      <c r="BJ1" s="20"/>
      <c r="BK1" s="20"/>
      <c r="BL1" s="20"/>
      <c r="BM1" s="20"/>
      <c r="BN1" s="20"/>
      <c r="BO1" s="20"/>
      <c r="BP1" s="20"/>
      <c r="BQ1" s="20"/>
      <c r="BR1" s="20"/>
      <c r="BT1" s="22" t="s">
        <v>6</v>
      </c>
      <c r="BU1" s="22" t="s">
        <v>6</v>
      </c>
      <c r="BV1" s="22" t="s">
        <v>7</v>
      </c>
    </row>
    <row r="2" spans="1:74" ht="36.950000000000003" customHeight="1">
      <c r="AR2" s="336"/>
      <c r="AS2" s="336"/>
      <c r="AT2" s="336"/>
      <c r="AU2" s="336"/>
      <c r="AV2" s="336"/>
      <c r="AW2" s="336"/>
      <c r="AX2" s="336"/>
      <c r="AY2" s="336"/>
      <c r="AZ2" s="336"/>
      <c r="BA2" s="336"/>
      <c r="BB2" s="336"/>
      <c r="BC2" s="336"/>
      <c r="BD2" s="336"/>
      <c r="BE2" s="336"/>
      <c r="BS2" s="23" t="s">
        <v>8</v>
      </c>
      <c r="BT2" s="23" t="s">
        <v>9</v>
      </c>
    </row>
    <row r="3" spans="1:74" ht="6.95" customHeight="1">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c r="BS3" s="23" t="s">
        <v>8</v>
      </c>
      <c r="BT3" s="23" t="s">
        <v>10</v>
      </c>
    </row>
    <row r="4" spans="1:74" ht="36.950000000000003" customHeight="1">
      <c r="B4" s="27"/>
      <c r="C4" s="28"/>
      <c r="D4" s="29" t="s">
        <v>11</v>
      </c>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30"/>
      <c r="AS4" s="31" t="s">
        <v>12</v>
      </c>
      <c r="BE4" s="32" t="s">
        <v>13</v>
      </c>
      <c r="BS4" s="23" t="s">
        <v>14</v>
      </c>
    </row>
    <row r="5" spans="1:74" ht="14.45" customHeight="1">
      <c r="B5" s="27"/>
      <c r="C5" s="28"/>
      <c r="D5" s="33" t="s">
        <v>15</v>
      </c>
      <c r="E5" s="28"/>
      <c r="F5" s="28"/>
      <c r="G5" s="28"/>
      <c r="H5" s="28"/>
      <c r="I5" s="28"/>
      <c r="J5" s="28"/>
      <c r="K5" s="357" t="s">
        <v>16</v>
      </c>
      <c r="L5" s="358"/>
      <c r="M5" s="358"/>
      <c r="N5" s="358"/>
      <c r="O5" s="358"/>
      <c r="P5" s="358"/>
      <c r="Q5" s="358"/>
      <c r="R5" s="358"/>
      <c r="S5" s="358"/>
      <c r="T5" s="358"/>
      <c r="U5" s="358"/>
      <c r="V5" s="358"/>
      <c r="W5" s="358"/>
      <c r="X5" s="358"/>
      <c r="Y5" s="358"/>
      <c r="Z5" s="358"/>
      <c r="AA5" s="358"/>
      <c r="AB5" s="358"/>
      <c r="AC5" s="358"/>
      <c r="AD5" s="358"/>
      <c r="AE5" s="358"/>
      <c r="AF5" s="358"/>
      <c r="AG5" s="358"/>
      <c r="AH5" s="358"/>
      <c r="AI5" s="358"/>
      <c r="AJ5" s="358"/>
      <c r="AK5" s="358"/>
      <c r="AL5" s="358"/>
      <c r="AM5" s="358"/>
      <c r="AN5" s="358"/>
      <c r="AO5" s="358"/>
      <c r="AP5" s="28"/>
      <c r="AQ5" s="30"/>
      <c r="BE5" s="355" t="s">
        <v>17</v>
      </c>
      <c r="BS5" s="23" t="s">
        <v>8</v>
      </c>
    </row>
    <row r="6" spans="1:74" ht="36.950000000000003" customHeight="1">
      <c r="B6" s="27"/>
      <c r="C6" s="28"/>
      <c r="D6" s="35" t="s">
        <v>18</v>
      </c>
      <c r="E6" s="28"/>
      <c r="F6" s="28"/>
      <c r="G6" s="28"/>
      <c r="H6" s="28"/>
      <c r="I6" s="28"/>
      <c r="J6" s="28"/>
      <c r="K6" s="359" t="s">
        <v>19</v>
      </c>
      <c r="L6" s="358"/>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358"/>
      <c r="AL6" s="358"/>
      <c r="AM6" s="358"/>
      <c r="AN6" s="358"/>
      <c r="AO6" s="358"/>
      <c r="AP6" s="28"/>
      <c r="AQ6" s="30"/>
      <c r="BE6" s="356"/>
      <c r="BS6" s="23" t="s">
        <v>8</v>
      </c>
    </row>
    <row r="7" spans="1:74" ht="14.45" customHeight="1">
      <c r="B7" s="27"/>
      <c r="C7" s="28"/>
      <c r="D7" s="36" t="s">
        <v>20</v>
      </c>
      <c r="E7" s="28"/>
      <c r="F7" s="28"/>
      <c r="G7" s="28"/>
      <c r="H7" s="28"/>
      <c r="I7" s="28"/>
      <c r="J7" s="28"/>
      <c r="K7" s="34" t="s">
        <v>21</v>
      </c>
      <c r="L7" s="28"/>
      <c r="M7" s="28"/>
      <c r="N7" s="28"/>
      <c r="O7" s="28"/>
      <c r="P7" s="28"/>
      <c r="Q7" s="28"/>
      <c r="R7" s="28"/>
      <c r="S7" s="28"/>
      <c r="T7" s="28"/>
      <c r="U7" s="28"/>
      <c r="V7" s="28"/>
      <c r="W7" s="28"/>
      <c r="X7" s="28"/>
      <c r="Y7" s="28"/>
      <c r="Z7" s="28"/>
      <c r="AA7" s="28"/>
      <c r="AB7" s="28"/>
      <c r="AC7" s="28"/>
      <c r="AD7" s="28"/>
      <c r="AE7" s="28"/>
      <c r="AF7" s="28"/>
      <c r="AG7" s="28"/>
      <c r="AH7" s="28"/>
      <c r="AI7" s="28"/>
      <c r="AJ7" s="28"/>
      <c r="AK7" s="36" t="s">
        <v>22</v>
      </c>
      <c r="AL7" s="28"/>
      <c r="AM7" s="28"/>
      <c r="AN7" s="34" t="s">
        <v>21</v>
      </c>
      <c r="AO7" s="28"/>
      <c r="AP7" s="28"/>
      <c r="AQ7" s="30"/>
      <c r="BE7" s="356"/>
      <c r="BS7" s="23" t="s">
        <v>8</v>
      </c>
    </row>
    <row r="8" spans="1:74" ht="14.45" customHeight="1">
      <c r="B8" s="27"/>
      <c r="C8" s="28"/>
      <c r="D8" s="36" t="s">
        <v>23</v>
      </c>
      <c r="E8" s="28"/>
      <c r="F8" s="28"/>
      <c r="G8" s="28"/>
      <c r="H8" s="28"/>
      <c r="I8" s="28"/>
      <c r="J8" s="28"/>
      <c r="K8" s="34" t="s">
        <v>24</v>
      </c>
      <c r="L8" s="28"/>
      <c r="M8" s="28"/>
      <c r="N8" s="28"/>
      <c r="O8" s="28"/>
      <c r="P8" s="28"/>
      <c r="Q8" s="28"/>
      <c r="R8" s="28"/>
      <c r="S8" s="28"/>
      <c r="T8" s="28"/>
      <c r="U8" s="28"/>
      <c r="V8" s="28"/>
      <c r="W8" s="28"/>
      <c r="X8" s="28"/>
      <c r="Y8" s="28"/>
      <c r="Z8" s="28"/>
      <c r="AA8" s="28"/>
      <c r="AB8" s="28"/>
      <c r="AC8" s="28"/>
      <c r="AD8" s="28"/>
      <c r="AE8" s="28"/>
      <c r="AF8" s="28"/>
      <c r="AG8" s="28"/>
      <c r="AH8" s="28"/>
      <c r="AI8" s="28"/>
      <c r="AJ8" s="28"/>
      <c r="AK8" s="36" t="s">
        <v>25</v>
      </c>
      <c r="AL8" s="28"/>
      <c r="AM8" s="28"/>
      <c r="AN8" s="37" t="s">
        <v>26</v>
      </c>
      <c r="AO8" s="28"/>
      <c r="AP8" s="28"/>
      <c r="AQ8" s="30"/>
      <c r="BE8" s="356"/>
      <c r="BS8" s="23" t="s">
        <v>8</v>
      </c>
    </row>
    <row r="9" spans="1:74" ht="14.45" customHeight="1">
      <c r="B9" s="27"/>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30"/>
      <c r="BE9" s="356"/>
      <c r="BS9" s="23" t="s">
        <v>8</v>
      </c>
    </row>
    <row r="10" spans="1:74" ht="14.45" customHeight="1">
      <c r="B10" s="27"/>
      <c r="C10" s="28"/>
      <c r="D10" s="36" t="s">
        <v>27</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36" t="s">
        <v>28</v>
      </c>
      <c r="AL10" s="28"/>
      <c r="AM10" s="28"/>
      <c r="AN10" s="34" t="s">
        <v>21</v>
      </c>
      <c r="AO10" s="28"/>
      <c r="AP10" s="28"/>
      <c r="AQ10" s="30"/>
      <c r="BE10" s="356"/>
      <c r="BS10" s="23" t="s">
        <v>8</v>
      </c>
    </row>
    <row r="11" spans="1:74" ht="18.399999999999999" customHeight="1">
      <c r="B11" s="27"/>
      <c r="C11" s="28"/>
      <c r="D11" s="28"/>
      <c r="E11" s="34" t="s">
        <v>24</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36" t="s">
        <v>29</v>
      </c>
      <c r="AL11" s="28"/>
      <c r="AM11" s="28"/>
      <c r="AN11" s="34" t="s">
        <v>21</v>
      </c>
      <c r="AO11" s="28"/>
      <c r="AP11" s="28"/>
      <c r="AQ11" s="30"/>
      <c r="BE11" s="356"/>
      <c r="BS11" s="23" t="s">
        <v>8</v>
      </c>
    </row>
    <row r="12" spans="1:74" ht="6.95" customHeight="1">
      <c r="B12" s="2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30"/>
      <c r="BE12" s="356"/>
      <c r="BS12" s="23" t="s">
        <v>8</v>
      </c>
    </row>
    <row r="13" spans="1:74" ht="14.45" customHeight="1">
      <c r="B13" s="27"/>
      <c r="C13" s="28"/>
      <c r="D13" s="36" t="s">
        <v>30</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36" t="s">
        <v>28</v>
      </c>
      <c r="AL13" s="28"/>
      <c r="AM13" s="28"/>
      <c r="AN13" s="38" t="s">
        <v>31</v>
      </c>
      <c r="AO13" s="28"/>
      <c r="AP13" s="28"/>
      <c r="AQ13" s="30"/>
      <c r="BE13" s="356"/>
      <c r="BS13" s="23" t="s">
        <v>8</v>
      </c>
    </row>
    <row r="14" spans="1:74" ht="15">
      <c r="B14" s="27"/>
      <c r="C14" s="28"/>
      <c r="D14" s="28"/>
      <c r="E14" s="360" t="s">
        <v>31</v>
      </c>
      <c r="F14" s="361"/>
      <c r="G14" s="361"/>
      <c r="H14" s="361"/>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6" t="s">
        <v>29</v>
      </c>
      <c r="AL14" s="28"/>
      <c r="AM14" s="28"/>
      <c r="AN14" s="38" t="s">
        <v>31</v>
      </c>
      <c r="AO14" s="28"/>
      <c r="AP14" s="28"/>
      <c r="AQ14" s="30"/>
      <c r="BE14" s="356"/>
      <c r="BS14" s="23" t="s">
        <v>8</v>
      </c>
    </row>
    <row r="15" spans="1:74" ht="6.95" customHeight="1">
      <c r="B15" s="27"/>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30"/>
      <c r="BE15" s="356"/>
      <c r="BS15" s="23" t="s">
        <v>6</v>
      </c>
    </row>
    <row r="16" spans="1:74" ht="14.45" customHeight="1">
      <c r="B16" s="27"/>
      <c r="C16" s="28"/>
      <c r="D16" s="36" t="s">
        <v>32</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36" t="s">
        <v>28</v>
      </c>
      <c r="AL16" s="28"/>
      <c r="AM16" s="28"/>
      <c r="AN16" s="34" t="s">
        <v>21</v>
      </c>
      <c r="AO16" s="28"/>
      <c r="AP16" s="28"/>
      <c r="AQ16" s="30"/>
      <c r="BE16" s="356"/>
      <c r="BS16" s="23" t="s">
        <v>6</v>
      </c>
    </row>
    <row r="17" spans="2:71" ht="18.399999999999999" customHeight="1">
      <c r="B17" s="27"/>
      <c r="C17" s="28"/>
      <c r="D17" s="28"/>
      <c r="E17" s="34" t="s">
        <v>24</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36" t="s">
        <v>29</v>
      </c>
      <c r="AL17" s="28"/>
      <c r="AM17" s="28"/>
      <c r="AN17" s="34" t="s">
        <v>21</v>
      </c>
      <c r="AO17" s="28"/>
      <c r="AP17" s="28"/>
      <c r="AQ17" s="30"/>
      <c r="BE17" s="356"/>
      <c r="BS17" s="23" t="s">
        <v>33</v>
      </c>
    </row>
    <row r="18" spans="2:71" ht="6.95" customHeight="1">
      <c r="B18" s="2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30"/>
      <c r="BE18" s="356"/>
      <c r="BS18" s="23" t="s">
        <v>8</v>
      </c>
    </row>
    <row r="19" spans="2:71" ht="14.45" customHeight="1">
      <c r="B19" s="27"/>
      <c r="C19" s="28"/>
      <c r="D19" s="36" t="s">
        <v>34</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30"/>
      <c r="BE19" s="356"/>
      <c r="BS19" s="23" t="s">
        <v>8</v>
      </c>
    </row>
    <row r="20" spans="2:71" ht="16.5" customHeight="1">
      <c r="B20" s="27"/>
      <c r="C20" s="28"/>
      <c r="D20" s="28"/>
      <c r="E20" s="362" t="s">
        <v>21</v>
      </c>
      <c r="F20" s="362"/>
      <c r="G20" s="362"/>
      <c r="H20" s="362"/>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362"/>
      <c r="AL20" s="362"/>
      <c r="AM20" s="362"/>
      <c r="AN20" s="362"/>
      <c r="AO20" s="28"/>
      <c r="AP20" s="28"/>
      <c r="AQ20" s="30"/>
      <c r="BE20" s="356"/>
      <c r="BS20" s="23" t="s">
        <v>6</v>
      </c>
    </row>
    <row r="21" spans="2:71" ht="6.95" customHeight="1">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30"/>
      <c r="BE21" s="356"/>
    </row>
    <row r="22" spans="2:71" ht="6.95" customHeight="1">
      <c r="B22" s="27"/>
      <c r="C22" s="28"/>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28"/>
      <c r="AQ22" s="30"/>
      <c r="BE22" s="356"/>
    </row>
    <row r="23" spans="2:71" s="1" customFormat="1" ht="25.9" customHeight="1">
      <c r="B23" s="40"/>
      <c r="C23" s="41"/>
      <c r="D23" s="42" t="s">
        <v>35</v>
      </c>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331">
        <f>ROUND(AG51,2)</f>
        <v>0</v>
      </c>
      <c r="AL23" s="332"/>
      <c r="AM23" s="332"/>
      <c r="AN23" s="332"/>
      <c r="AO23" s="332"/>
      <c r="AP23" s="41"/>
      <c r="AQ23" s="44"/>
      <c r="BE23" s="356"/>
    </row>
    <row r="24" spans="2:71" s="1" customFormat="1" ht="6.95" customHeight="1">
      <c r="B24" s="40"/>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4"/>
      <c r="BE24" s="356"/>
    </row>
    <row r="25" spans="2:71" s="1" customFormat="1">
      <c r="B25" s="40"/>
      <c r="C25" s="41"/>
      <c r="D25" s="41"/>
      <c r="E25" s="41"/>
      <c r="F25" s="41"/>
      <c r="G25" s="41"/>
      <c r="H25" s="41"/>
      <c r="I25" s="41"/>
      <c r="J25" s="41"/>
      <c r="K25" s="41"/>
      <c r="L25" s="333" t="s">
        <v>36</v>
      </c>
      <c r="M25" s="333"/>
      <c r="N25" s="333"/>
      <c r="O25" s="333"/>
      <c r="P25" s="41"/>
      <c r="Q25" s="41"/>
      <c r="R25" s="41"/>
      <c r="S25" s="41"/>
      <c r="T25" s="41"/>
      <c r="U25" s="41"/>
      <c r="V25" s="41"/>
      <c r="W25" s="333" t="s">
        <v>37</v>
      </c>
      <c r="X25" s="333"/>
      <c r="Y25" s="333"/>
      <c r="Z25" s="333"/>
      <c r="AA25" s="333"/>
      <c r="AB25" s="333"/>
      <c r="AC25" s="333"/>
      <c r="AD25" s="333"/>
      <c r="AE25" s="333"/>
      <c r="AF25" s="41"/>
      <c r="AG25" s="41"/>
      <c r="AH25" s="41"/>
      <c r="AI25" s="41"/>
      <c r="AJ25" s="41"/>
      <c r="AK25" s="333" t="s">
        <v>38</v>
      </c>
      <c r="AL25" s="333"/>
      <c r="AM25" s="333"/>
      <c r="AN25" s="333"/>
      <c r="AO25" s="333"/>
      <c r="AP25" s="41"/>
      <c r="AQ25" s="44"/>
      <c r="BE25" s="356"/>
    </row>
    <row r="26" spans="2:71" s="2" customFormat="1" ht="14.45" customHeight="1">
      <c r="B26" s="46"/>
      <c r="C26" s="47"/>
      <c r="D26" s="48" t="s">
        <v>39</v>
      </c>
      <c r="E26" s="47"/>
      <c r="F26" s="48" t="s">
        <v>40</v>
      </c>
      <c r="G26" s="47"/>
      <c r="H26" s="47"/>
      <c r="I26" s="47"/>
      <c r="J26" s="47"/>
      <c r="K26" s="47"/>
      <c r="L26" s="329">
        <v>0.21</v>
      </c>
      <c r="M26" s="330"/>
      <c r="N26" s="330"/>
      <c r="O26" s="330"/>
      <c r="P26" s="47"/>
      <c r="Q26" s="47"/>
      <c r="R26" s="47"/>
      <c r="S26" s="47"/>
      <c r="T26" s="47"/>
      <c r="U26" s="47"/>
      <c r="V26" s="47"/>
      <c r="W26" s="350">
        <f>ROUND(AZ51,2)</f>
        <v>0</v>
      </c>
      <c r="X26" s="330"/>
      <c r="Y26" s="330"/>
      <c r="Z26" s="330"/>
      <c r="AA26" s="330"/>
      <c r="AB26" s="330"/>
      <c r="AC26" s="330"/>
      <c r="AD26" s="330"/>
      <c r="AE26" s="330"/>
      <c r="AF26" s="47"/>
      <c r="AG26" s="47"/>
      <c r="AH26" s="47"/>
      <c r="AI26" s="47"/>
      <c r="AJ26" s="47"/>
      <c r="AK26" s="350">
        <f>ROUND(AV51,2)</f>
        <v>0</v>
      </c>
      <c r="AL26" s="330"/>
      <c r="AM26" s="330"/>
      <c r="AN26" s="330"/>
      <c r="AO26" s="330"/>
      <c r="AP26" s="47"/>
      <c r="AQ26" s="49"/>
      <c r="BE26" s="356"/>
    </row>
    <row r="27" spans="2:71" s="2" customFormat="1" ht="14.45" customHeight="1">
      <c r="B27" s="46"/>
      <c r="C27" s="47"/>
      <c r="D27" s="47"/>
      <c r="E27" s="47"/>
      <c r="F27" s="48" t="s">
        <v>41</v>
      </c>
      <c r="G27" s="47"/>
      <c r="H27" s="47"/>
      <c r="I27" s="47"/>
      <c r="J27" s="47"/>
      <c r="K27" s="47"/>
      <c r="L27" s="329">
        <v>0.15</v>
      </c>
      <c r="M27" s="330"/>
      <c r="N27" s="330"/>
      <c r="O27" s="330"/>
      <c r="P27" s="47"/>
      <c r="Q27" s="47"/>
      <c r="R27" s="47"/>
      <c r="S27" s="47"/>
      <c r="T27" s="47"/>
      <c r="U27" s="47"/>
      <c r="V27" s="47"/>
      <c r="W27" s="350">
        <f>ROUND(BA51,2)</f>
        <v>0</v>
      </c>
      <c r="X27" s="330"/>
      <c r="Y27" s="330"/>
      <c r="Z27" s="330"/>
      <c r="AA27" s="330"/>
      <c r="AB27" s="330"/>
      <c r="AC27" s="330"/>
      <c r="AD27" s="330"/>
      <c r="AE27" s="330"/>
      <c r="AF27" s="47"/>
      <c r="AG27" s="47"/>
      <c r="AH27" s="47"/>
      <c r="AI27" s="47"/>
      <c r="AJ27" s="47"/>
      <c r="AK27" s="350">
        <f>ROUND(AW51,2)</f>
        <v>0</v>
      </c>
      <c r="AL27" s="330"/>
      <c r="AM27" s="330"/>
      <c r="AN27" s="330"/>
      <c r="AO27" s="330"/>
      <c r="AP27" s="47"/>
      <c r="AQ27" s="49"/>
      <c r="BE27" s="356"/>
    </row>
    <row r="28" spans="2:71" s="2" customFormat="1" ht="14.45" hidden="1" customHeight="1">
      <c r="B28" s="46"/>
      <c r="C28" s="47"/>
      <c r="D28" s="47"/>
      <c r="E28" s="47"/>
      <c r="F28" s="48" t="s">
        <v>42</v>
      </c>
      <c r="G28" s="47"/>
      <c r="H28" s="47"/>
      <c r="I28" s="47"/>
      <c r="J28" s="47"/>
      <c r="K28" s="47"/>
      <c r="L28" s="329">
        <v>0.21</v>
      </c>
      <c r="M28" s="330"/>
      <c r="N28" s="330"/>
      <c r="O28" s="330"/>
      <c r="P28" s="47"/>
      <c r="Q28" s="47"/>
      <c r="R28" s="47"/>
      <c r="S28" s="47"/>
      <c r="T28" s="47"/>
      <c r="U28" s="47"/>
      <c r="V28" s="47"/>
      <c r="W28" s="350">
        <f>ROUND(BB51,2)</f>
        <v>0</v>
      </c>
      <c r="X28" s="330"/>
      <c r="Y28" s="330"/>
      <c r="Z28" s="330"/>
      <c r="AA28" s="330"/>
      <c r="AB28" s="330"/>
      <c r="AC28" s="330"/>
      <c r="AD28" s="330"/>
      <c r="AE28" s="330"/>
      <c r="AF28" s="47"/>
      <c r="AG28" s="47"/>
      <c r="AH28" s="47"/>
      <c r="AI28" s="47"/>
      <c r="AJ28" s="47"/>
      <c r="AK28" s="350">
        <v>0</v>
      </c>
      <c r="AL28" s="330"/>
      <c r="AM28" s="330"/>
      <c r="AN28" s="330"/>
      <c r="AO28" s="330"/>
      <c r="AP28" s="47"/>
      <c r="AQ28" s="49"/>
      <c r="BE28" s="356"/>
    </row>
    <row r="29" spans="2:71" s="2" customFormat="1" ht="14.45" hidden="1" customHeight="1">
      <c r="B29" s="46"/>
      <c r="C29" s="47"/>
      <c r="D29" s="47"/>
      <c r="E29" s="47"/>
      <c r="F29" s="48" t="s">
        <v>43</v>
      </c>
      <c r="G29" s="47"/>
      <c r="H29" s="47"/>
      <c r="I29" s="47"/>
      <c r="J29" s="47"/>
      <c r="K29" s="47"/>
      <c r="L29" s="329">
        <v>0.15</v>
      </c>
      <c r="M29" s="330"/>
      <c r="N29" s="330"/>
      <c r="O29" s="330"/>
      <c r="P29" s="47"/>
      <c r="Q29" s="47"/>
      <c r="R29" s="47"/>
      <c r="S29" s="47"/>
      <c r="T29" s="47"/>
      <c r="U29" s="47"/>
      <c r="V29" s="47"/>
      <c r="W29" s="350">
        <f>ROUND(BC51,2)</f>
        <v>0</v>
      </c>
      <c r="X29" s="330"/>
      <c r="Y29" s="330"/>
      <c r="Z29" s="330"/>
      <c r="AA29" s="330"/>
      <c r="AB29" s="330"/>
      <c r="AC29" s="330"/>
      <c r="AD29" s="330"/>
      <c r="AE29" s="330"/>
      <c r="AF29" s="47"/>
      <c r="AG29" s="47"/>
      <c r="AH29" s="47"/>
      <c r="AI29" s="47"/>
      <c r="AJ29" s="47"/>
      <c r="AK29" s="350">
        <v>0</v>
      </c>
      <c r="AL29" s="330"/>
      <c r="AM29" s="330"/>
      <c r="AN29" s="330"/>
      <c r="AO29" s="330"/>
      <c r="AP29" s="47"/>
      <c r="AQ29" s="49"/>
      <c r="BE29" s="356"/>
    </row>
    <row r="30" spans="2:71" s="2" customFormat="1" ht="14.45" hidden="1" customHeight="1">
      <c r="B30" s="46"/>
      <c r="C30" s="47"/>
      <c r="D30" s="47"/>
      <c r="E30" s="47"/>
      <c r="F30" s="48" t="s">
        <v>44</v>
      </c>
      <c r="G30" s="47"/>
      <c r="H30" s="47"/>
      <c r="I30" s="47"/>
      <c r="J30" s="47"/>
      <c r="K30" s="47"/>
      <c r="L30" s="329">
        <v>0</v>
      </c>
      <c r="M30" s="330"/>
      <c r="N30" s="330"/>
      <c r="O30" s="330"/>
      <c r="P30" s="47"/>
      <c r="Q30" s="47"/>
      <c r="R30" s="47"/>
      <c r="S30" s="47"/>
      <c r="T30" s="47"/>
      <c r="U30" s="47"/>
      <c r="V30" s="47"/>
      <c r="W30" s="350">
        <f>ROUND(BD51,2)</f>
        <v>0</v>
      </c>
      <c r="X30" s="330"/>
      <c r="Y30" s="330"/>
      <c r="Z30" s="330"/>
      <c r="AA30" s="330"/>
      <c r="AB30" s="330"/>
      <c r="AC30" s="330"/>
      <c r="AD30" s="330"/>
      <c r="AE30" s="330"/>
      <c r="AF30" s="47"/>
      <c r="AG30" s="47"/>
      <c r="AH30" s="47"/>
      <c r="AI30" s="47"/>
      <c r="AJ30" s="47"/>
      <c r="AK30" s="350">
        <v>0</v>
      </c>
      <c r="AL30" s="330"/>
      <c r="AM30" s="330"/>
      <c r="AN30" s="330"/>
      <c r="AO30" s="330"/>
      <c r="AP30" s="47"/>
      <c r="AQ30" s="49"/>
      <c r="BE30" s="356"/>
    </row>
    <row r="31" spans="2:71" s="1" customFormat="1" ht="6.95" customHeight="1">
      <c r="B31" s="40"/>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4"/>
      <c r="BE31" s="356"/>
    </row>
    <row r="32" spans="2:71" s="1" customFormat="1" ht="25.9" customHeight="1">
      <c r="B32" s="40"/>
      <c r="C32" s="50"/>
      <c r="D32" s="51" t="s">
        <v>45</v>
      </c>
      <c r="E32" s="52"/>
      <c r="F32" s="52"/>
      <c r="G32" s="52"/>
      <c r="H32" s="52"/>
      <c r="I32" s="52"/>
      <c r="J32" s="52"/>
      <c r="K32" s="52"/>
      <c r="L32" s="52"/>
      <c r="M32" s="52"/>
      <c r="N32" s="52"/>
      <c r="O32" s="52"/>
      <c r="P32" s="52"/>
      <c r="Q32" s="52"/>
      <c r="R32" s="52"/>
      <c r="S32" s="52"/>
      <c r="T32" s="53" t="s">
        <v>46</v>
      </c>
      <c r="U32" s="52"/>
      <c r="V32" s="52"/>
      <c r="W32" s="52"/>
      <c r="X32" s="325" t="s">
        <v>47</v>
      </c>
      <c r="Y32" s="326"/>
      <c r="Z32" s="326"/>
      <c r="AA32" s="326"/>
      <c r="AB32" s="326"/>
      <c r="AC32" s="52"/>
      <c r="AD32" s="52"/>
      <c r="AE32" s="52"/>
      <c r="AF32" s="52"/>
      <c r="AG32" s="52"/>
      <c r="AH32" s="52"/>
      <c r="AI32" s="52"/>
      <c r="AJ32" s="52"/>
      <c r="AK32" s="327">
        <f>SUM(AK23:AK30)</f>
        <v>0</v>
      </c>
      <c r="AL32" s="326"/>
      <c r="AM32" s="326"/>
      <c r="AN32" s="326"/>
      <c r="AO32" s="328"/>
      <c r="AP32" s="50"/>
      <c r="AQ32" s="54"/>
      <c r="BE32" s="356"/>
    </row>
    <row r="33" spans="2:56" s="1" customFormat="1" ht="6.95" customHeight="1">
      <c r="B33" s="40"/>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4"/>
    </row>
    <row r="34" spans="2:56" s="1" customFormat="1" ht="6.95" customHeight="1">
      <c r="B34" s="55"/>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7"/>
    </row>
    <row r="38" spans="2:56" s="1" customFormat="1" ht="6.95" customHeight="1">
      <c r="B38" s="5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60"/>
    </row>
    <row r="39" spans="2:56" s="1" customFormat="1" ht="36.950000000000003" customHeight="1">
      <c r="B39" s="40"/>
      <c r="C39" s="61" t="s">
        <v>48</v>
      </c>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0"/>
    </row>
    <row r="40" spans="2:56" s="1" customFormat="1" ht="6.95" customHeight="1">
      <c r="B40" s="40"/>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0"/>
    </row>
    <row r="41" spans="2:56" s="3" customFormat="1" ht="14.45" customHeight="1">
      <c r="B41" s="63"/>
      <c r="C41" s="64" t="s">
        <v>15</v>
      </c>
      <c r="D41" s="65"/>
      <c r="E41" s="65"/>
      <c r="F41" s="65"/>
      <c r="G41" s="65"/>
      <c r="H41" s="65"/>
      <c r="I41" s="65"/>
      <c r="J41" s="65"/>
      <c r="K41" s="65"/>
      <c r="L41" s="65" t="str">
        <f>K5</f>
        <v>Havran</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6"/>
    </row>
    <row r="42" spans="2:56" s="4" customFormat="1" ht="36.950000000000003" customHeight="1">
      <c r="B42" s="67"/>
      <c r="C42" s="68" t="s">
        <v>18</v>
      </c>
      <c r="D42" s="69"/>
      <c r="E42" s="69"/>
      <c r="F42" s="69"/>
      <c r="G42" s="69"/>
      <c r="H42" s="69"/>
      <c r="I42" s="69"/>
      <c r="J42" s="69"/>
      <c r="K42" s="69"/>
      <c r="L42" s="339" t="str">
        <f>K6</f>
        <v>VZRM - Multifunkční hřiště Havraň</v>
      </c>
      <c r="M42" s="340"/>
      <c r="N42" s="340"/>
      <c r="O42" s="340"/>
      <c r="P42" s="340"/>
      <c r="Q42" s="340"/>
      <c r="R42" s="340"/>
      <c r="S42" s="340"/>
      <c r="T42" s="340"/>
      <c r="U42" s="340"/>
      <c r="V42" s="340"/>
      <c r="W42" s="340"/>
      <c r="X42" s="340"/>
      <c r="Y42" s="340"/>
      <c r="Z42" s="340"/>
      <c r="AA42" s="340"/>
      <c r="AB42" s="340"/>
      <c r="AC42" s="340"/>
      <c r="AD42" s="340"/>
      <c r="AE42" s="340"/>
      <c r="AF42" s="340"/>
      <c r="AG42" s="340"/>
      <c r="AH42" s="340"/>
      <c r="AI42" s="340"/>
      <c r="AJ42" s="340"/>
      <c r="AK42" s="340"/>
      <c r="AL42" s="340"/>
      <c r="AM42" s="340"/>
      <c r="AN42" s="340"/>
      <c r="AO42" s="340"/>
      <c r="AP42" s="69"/>
      <c r="AQ42" s="69"/>
      <c r="AR42" s="70"/>
    </row>
    <row r="43" spans="2:56" s="1" customFormat="1" ht="6.95" customHeight="1">
      <c r="B43" s="40"/>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0"/>
    </row>
    <row r="44" spans="2:56" s="1" customFormat="1" ht="15">
      <c r="B44" s="40"/>
      <c r="C44" s="64" t="s">
        <v>23</v>
      </c>
      <c r="D44" s="62"/>
      <c r="E44" s="62"/>
      <c r="F44" s="62"/>
      <c r="G44" s="62"/>
      <c r="H44" s="62"/>
      <c r="I44" s="62"/>
      <c r="J44" s="62"/>
      <c r="K44" s="62"/>
      <c r="L44" s="71" t="str">
        <f>IF(K8="","",K8)</f>
        <v xml:space="preserve"> </v>
      </c>
      <c r="M44" s="62"/>
      <c r="N44" s="62"/>
      <c r="O44" s="62"/>
      <c r="P44" s="62"/>
      <c r="Q44" s="62"/>
      <c r="R44" s="62"/>
      <c r="S44" s="62"/>
      <c r="T44" s="62"/>
      <c r="U44" s="62"/>
      <c r="V44" s="62"/>
      <c r="W44" s="62"/>
      <c r="X44" s="62"/>
      <c r="Y44" s="62"/>
      <c r="Z44" s="62"/>
      <c r="AA44" s="62"/>
      <c r="AB44" s="62"/>
      <c r="AC44" s="62"/>
      <c r="AD44" s="62"/>
      <c r="AE44" s="62"/>
      <c r="AF44" s="62"/>
      <c r="AG44" s="62"/>
      <c r="AH44" s="62"/>
      <c r="AI44" s="64" t="s">
        <v>25</v>
      </c>
      <c r="AJ44" s="62"/>
      <c r="AK44" s="62"/>
      <c r="AL44" s="62"/>
      <c r="AM44" s="341" t="str">
        <f>IF(AN8= "","",AN8)</f>
        <v>11. 1. 2018</v>
      </c>
      <c r="AN44" s="341"/>
      <c r="AO44" s="62"/>
      <c r="AP44" s="62"/>
      <c r="AQ44" s="62"/>
      <c r="AR44" s="60"/>
    </row>
    <row r="45" spans="2:56" s="1" customFormat="1" ht="6.95" customHeight="1">
      <c r="B45" s="40"/>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0"/>
    </row>
    <row r="46" spans="2:56" s="1" customFormat="1" ht="15">
      <c r="B46" s="40"/>
      <c r="C46" s="64" t="s">
        <v>27</v>
      </c>
      <c r="D46" s="62"/>
      <c r="E46" s="62"/>
      <c r="F46" s="62"/>
      <c r="G46" s="62"/>
      <c r="H46" s="62"/>
      <c r="I46" s="62"/>
      <c r="J46" s="62"/>
      <c r="K46" s="62"/>
      <c r="L46" s="65" t="str">
        <f>IF(E11= "","",E11)</f>
        <v xml:space="preserve"> </v>
      </c>
      <c r="M46" s="62"/>
      <c r="N46" s="62"/>
      <c r="O46" s="62"/>
      <c r="P46" s="62"/>
      <c r="Q46" s="62"/>
      <c r="R46" s="62"/>
      <c r="S46" s="62"/>
      <c r="T46" s="62"/>
      <c r="U46" s="62"/>
      <c r="V46" s="62"/>
      <c r="W46" s="62"/>
      <c r="X46" s="62"/>
      <c r="Y46" s="62"/>
      <c r="Z46" s="62"/>
      <c r="AA46" s="62"/>
      <c r="AB46" s="62"/>
      <c r="AC46" s="62"/>
      <c r="AD46" s="62"/>
      <c r="AE46" s="62"/>
      <c r="AF46" s="62"/>
      <c r="AG46" s="62"/>
      <c r="AH46" s="62"/>
      <c r="AI46" s="64" t="s">
        <v>32</v>
      </c>
      <c r="AJ46" s="62"/>
      <c r="AK46" s="62"/>
      <c r="AL46" s="62"/>
      <c r="AM46" s="342" t="str">
        <f>IF(E17="","",E17)</f>
        <v xml:space="preserve"> </v>
      </c>
      <c r="AN46" s="342"/>
      <c r="AO46" s="342"/>
      <c r="AP46" s="342"/>
      <c r="AQ46" s="62"/>
      <c r="AR46" s="60"/>
      <c r="AS46" s="343" t="s">
        <v>49</v>
      </c>
      <c r="AT46" s="344"/>
      <c r="AU46" s="73"/>
      <c r="AV46" s="73"/>
      <c r="AW46" s="73"/>
      <c r="AX46" s="73"/>
      <c r="AY46" s="73"/>
      <c r="AZ46" s="73"/>
      <c r="BA46" s="73"/>
      <c r="BB46" s="73"/>
      <c r="BC46" s="73"/>
      <c r="BD46" s="74"/>
    </row>
    <row r="47" spans="2:56" s="1" customFormat="1" ht="15">
      <c r="B47" s="40"/>
      <c r="C47" s="64" t="s">
        <v>30</v>
      </c>
      <c r="D47" s="62"/>
      <c r="E47" s="62"/>
      <c r="F47" s="62"/>
      <c r="G47" s="62"/>
      <c r="H47" s="62"/>
      <c r="I47" s="62"/>
      <c r="J47" s="62"/>
      <c r="K47" s="62"/>
      <c r="L47" s="65" t="str">
        <f>IF(E14= "Vyplň údaj","",E14)</f>
        <v/>
      </c>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0"/>
      <c r="AS47" s="345"/>
      <c r="AT47" s="346"/>
      <c r="AU47" s="75"/>
      <c r="AV47" s="75"/>
      <c r="AW47" s="75"/>
      <c r="AX47" s="75"/>
      <c r="AY47" s="75"/>
      <c r="AZ47" s="75"/>
      <c r="BA47" s="75"/>
      <c r="BB47" s="75"/>
      <c r="BC47" s="75"/>
      <c r="BD47" s="76"/>
    </row>
    <row r="48" spans="2:56" s="1" customFormat="1" ht="10.9" customHeight="1">
      <c r="B48" s="40"/>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0"/>
      <c r="AS48" s="347"/>
      <c r="AT48" s="348"/>
      <c r="AU48" s="41"/>
      <c r="AV48" s="41"/>
      <c r="AW48" s="41"/>
      <c r="AX48" s="41"/>
      <c r="AY48" s="41"/>
      <c r="AZ48" s="41"/>
      <c r="BA48" s="41"/>
      <c r="BB48" s="41"/>
      <c r="BC48" s="41"/>
      <c r="BD48" s="77"/>
    </row>
    <row r="49" spans="1:91" s="1" customFormat="1" ht="29.25" customHeight="1">
      <c r="B49" s="40"/>
      <c r="C49" s="351" t="s">
        <v>50</v>
      </c>
      <c r="D49" s="352"/>
      <c r="E49" s="352"/>
      <c r="F49" s="352"/>
      <c r="G49" s="352"/>
      <c r="H49" s="52"/>
      <c r="I49" s="353" t="s">
        <v>51</v>
      </c>
      <c r="J49" s="352"/>
      <c r="K49" s="352"/>
      <c r="L49" s="352"/>
      <c r="M49" s="352"/>
      <c r="N49" s="352"/>
      <c r="O49" s="352"/>
      <c r="P49" s="352"/>
      <c r="Q49" s="352"/>
      <c r="R49" s="352"/>
      <c r="S49" s="352"/>
      <c r="T49" s="352"/>
      <c r="U49" s="352"/>
      <c r="V49" s="352"/>
      <c r="W49" s="352"/>
      <c r="X49" s="352"/>
      <c r="Y49" s="352"/>
      <c r="Z49" s="352"/>
      <c r="AA49" s="352"/>
      <c r="AB49" s="352"/>
      <c r="AC49" s="352"/>
      <c r="AD49" s="352"/>
      <c r="AE49" s="352"/>
      <c r="AF49" s="352"/>
      <c r="AG49" s="354" t="s">
        <v>52</v>
      </c>
      <c r="AH49" s="352"/>
      <c r="AI49" s="352"/>
      <c r="AJ49" s="352"/>
      <c r="AK49" s="352"/>
      <c r="AL49" s="352"/>
      <c r="AM49" s="352"/>
      <c r="AN49" s="353" t="s">
        <v>53</v>
      </c>
      <c r="AO49" s="352"/>
      <c r="AP49" s="352"/>
      <c r="AQ49" s="78" t="s">
        <v>54</v>
      </c>
      <c r="AR49" s="60"/>
      <c r="AS49" s="79" t="s">
        <v>55</v>
      </c>
      <c r="AT49" s="80" t="s">
        <v>56</v>
      </c>
      <c r="AU49" s="80" t="s">
        <v>57</v>
      </c>
      <c r="AV49" s="80" t="s">
        <v>58</v>
      </c>
      <c r="AW49" s="80" t="s">
        <v>59</v>
      </c>
      <c r="AX49" s="80" t="s">
        <v>60</v>
      </c>
      <c r="AY49" s="80" t="s">
        <v>61</v>
      </c>
      <c r="AZ49" s="80" t="s">
        <v>62</v>
      </c>
      <c r="BA49" s="80" t="s">
        <v>63</v>
      </c>
      <c r="BB49" s="80" t="s">
        <v>64</v>
      </c>
      <c r="BC49" s="80" t="s">
        <v>65</v>
      </c>
      <c r="BD49" s="81" t="s">
        <v>66</v>
      </c>
    </row>
    <row r="50" spans="1:91" s="1" customFormat="1" ht="10.9" customHeight="1">
      <c r="B50" s="40"/>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0"/>
      <c r="AS50" s="82"/>
      <c r="AT50" s="83"/>
      <c r="AU50" s="83"/>
      <c r="AV50" s="83"/>
      <c r="AW50" s="83"/>
      <c r="AX50" s="83"/>
      <c r="AY50" s="83"/>
      <c r="AZ50" s="83"/>
      <c r="BA50" s="83"/>
      <c r="BB50" s="83"/>
      <c r="BC50" s="83"/>
      <c r="BD50" s="84"/>
    </row>
    <row r="51" spans="1:91" s="4" customFormat="1" ht="32.450000000000003" customHeight="1">
      <c r="B51" s="67"/>
      <c r="C51" s="85" t="s">
        <v>67</v>
      </c>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334">
        <f>ROUND(SUM(AG52:AG53),2)</f>
        <v>0</v>
      </c>
      <c r="AH51" s="334"/>
      <c r="AI51" s="334"/>
      <c r="AJ51" s="334"/>
      <c r="AK51" s="334"/>
      <c r="AL51" s="334"/>
      <c r="AM51" s="334"/>
      <c r="AN51" s="335">
        <f>SUM(AG51,AT51)</f>
        <v>0</v>
      </c>
      <c r="AO51" s="335"/>
      <c r="AP51" s="335"/>
      <c r="AQ51" s="87" t="s">
        <v>21</v>
      </c>
      <c r="AR51" s="70"/>
      <c r="AS51" s="88">
        <f>ROUND(SUM(AS52:AS53),2)</f>
        <v>0</v>
      </c>
      <c r="AT51" s="89">
        <f>ROUND(SUM(AV51:AW51),2)</f>
        <v>0</v>
      </c>
      <c r="AU51" s="90">
        <f>ROUND(SUM(AU52:AU53),5)</f>
        <v>0</v>
      </c>
      <c r="AV51" s="89">
        <f>ROUND(AZ51*L26,2)</f>
        <v>0</v>
      </c>
      <c r="AW51" s="89">
        <f>ROUND(BA51*L27,2)</f>
        <v>0</v>
      </c>
      <c r="AX51" s="89">
        <f>ROUND(BB51*L26,2)</f>
        <v>0</v>
      </c>
      <c r="AY51" s="89">
        <f>ROUND(BC51*L27,2)</f>
        <v>0</v>
      </c>
      <c r="AZ51" s="89">
        <f>ROUND(SUM(AZ52:AZ53),2)</f>
        <v>0</v>
      </c>
      <c r="BA51" s="89">
        <f>ROUND(SUM(BA52:BA53),2)</f>
        <v>0</v>
      </c>
      <c r="BB51" s="89">
        <f>ROUND(SUM(BB52:BB53),2)</f>
        <v>0</v>
      </c>
      <c r="BC51" s="89">
        <f>ROUND(SUM(BC52:BC53),2)</f>
        <v>0</v>
      </c>
      <c r="BD51" s="91">
        <f>ROUND(SUM(BD52:BD53),2)</f>
        <v>0</v>
      </c>
      <c r="BS51" s="92" t="s">
        <v>68</v>
      </c>
      <c r="BT51" s="92" t="s">
        <v>69</v>
      </c>
      <c r="BU51" s="93" t="s">
        <v>70</v>
      </c>
      <c r="BV51" s="92" t="s">
        <v>71</v>
      </c>
      <c r="BW51" s="92" t="s">
        <v>7</v>
      </c>
      <c r="BX51" s="92" t="s">
        <v>72</v>
      </c>
      <c r="CL51" s="92" t="s">
        <v>21</v>
      </c>
    </row>
    <row r="52" spans="1:91" s="5" customFormat="1" ht="63" customHeight="1">
      <c r="A52" s="94" t="s">
        <v>73</v>
      </c>
      <c r="B52" s="95"/>
      <c r="C52" s="96"/>
      <c r="D52" s="349" t="s">
        <v>74</v>
      </c>
      <c r="E52" s="349"/>
      <c r="F52" s="349"/>
      <c r="G52" s="349"/>
      <c r="H52" s="349"/>
      <c r="I52" s="97"/>
      <c r="J52" s="349" t="s">
        <v>75</v>
      </c>
      <c r="K52" s="349"/>
      <c r="L52" s="349"/>
      <c r="M52" s="349"/>
      <c r="N52" s="349"/>
      <c r="O52" s="349"/>
      <c r="P52" s="349"/>
      <c r="Q52" s="349"/>
      <c r="R52" s="349"/>
      <c r="S52" s="349"/>
      <c r="T52" s="349"/>
      <c r="U52" s="349"/>
      <c r="V52" s="349"/>
      <c r="W52" s="349"/>
      <c r="X52" s="349"/>
      <c r="Y52" s="349"/>
      <c r="Z52" s="349"/>
      <c r="AA52" s="349"/>
      <c r="AB52" s="349"/>
      <c r="AC52" s="349"/>
      <c r="AD52" s="349"/>
      <c r="AE52" s="349"/>
      <c r="AF52" s="349"/>
      <c r="AG52" s="337">
        <f ca="1">'doprava - Multifunkč - do...'!J27</f>
        <v>0</v>
      </c>
      <c r="AH52" s="338"/>
      <c r="AI52" s="338"/>
      <c r="AJ52" s="338"/>
      <c r="AK52" s="338"/>
      <c r="AL52" s="338"/>
      <c r="AM52" s="338"/>
      <c r="AN52" s="337">
        <f>SUM(AG52,AT52)</f>
        <v>0</v>
      </c>
      <c r="AO52" s="338"/>
      <c r="AP52" s="338"/>
      <c r="AQ52" s="98" t="s">
        <v>76</v>
      </c>
      <c r="AR52" s="99"/>
      <c r="AS52" s="100">
        <v>0</v>
      </c>
      <c r="AT52" s="101">
        <f>ROUND(SUM(AV52:AW52),2)</f>
        <v>0</v>
      </c>
      <c r="AU52" s="102">
        <f ca="1">'doprava - Multifunkč - do...'!P84</f>
        <v>0</v>
      </c>
      <c r="AV52" s="101">
        <f ca="1">'doprava - Multifunkč - do...'!J30</f>
        <v>0</v>
      </c>
      <c r="AW52" s="101">
        <f ca="1">'doprava - Multifunkč - do...'!J31</f>
        <v>0</v>
      </c>
      <c r="AX52" s="101">
        <f ca="1">'doprava - Multifunkč - do...'!J32</f>
        <v>0</v>
      </c>
      <c r="AY52" s="101">
        <f ca="1">'doprava - Multifunkč - do...'!J33</f>
        <v>0</v>
      </c>
      <c r="AZ52" s="101">
        <f ca="1">'doprava - Multifunkč - do...'!F30</f>
        <v>0</v>
      </c>
      <c r="BA52" s="101">
        <f ca="1">'doprava - Multifunkč - do...'!F31</f>
        <v>0</v>
      </c>
      <c r="BB52" s="101">
        <f ca="1">'doprava - Multifunkč - do...'!F32</f>
        <v>0</v>
      </c>
      <c r="BC52" s="101">
        <f ca="1">'doprava - Multifunkč - do...'!F33</f>
        <v>0</v>
      </c>
      <c r="BD52" s="103">
        <f ca="1">'doprava - Multifunkč - do...'!F34</f>
        <v>0</v>
      </c>
      <c r="BT52" s="104" t="s">
        <v>77</v>
      </c>
      <c r="BV52" s="104" t="s">
        <v>71</v>
      </c>
      <c r="BW52" s="104" t="s">
        <v>78</v>
      </c>
      <c r="BX52" s="104" t="s">
        <v>7</v>
      </c>
      <c r="CL52" s="104" t="s">
        <v>21</v>
      </c>
      <c r="CM52" s="104" t="s">
        <v>79</v>
      </c>
    </row>
    <row r="53" spans="1:91" s="5" customFormat="1" ht="63" customHeight="1">
      <c r="A53" s="94" t="s">
        <v>73</v>
      </c>
      <c r="B53" s="95"/>
      <c r="C53" s="96"/>
      <c r="D53" s="349" t="s">
        <v>80</v>
      </c>
      <c r="E53" s="349"/>
      <c r="F53" s="349"/>
      <c r="G53" s="349"/>
      <c r="H53" s="349"/>
      <c r="I53" s="97"/>
      <c r="J53" s="349" t="s">
        <v>81</v>
      </c>
      <c r="K53" s="349"/>
      <c r="L53" s="349"/>
      <c r="M53" s="349"/>
      <c r="N53" s="349"/>
      <c r="O53" s="349"/>
      <c r="P53" s="349"/>
      <c r="Q53" s="349"/>
      <c r="R53" s="349"/>
      <c r="S53" s="349"/>
      <c r="T53" s="349"/>
      <c r="U53" s="349"/>
      <c r="V53" s="349"/>
      <c r="W53" s="349"/>
      <c r="X53" s="349"/>
      <c r="Y53" s="349"/>
      <c r="Z53" s="349"/>
      <c r="AA53" s="349"/>
      <c r="AB53" s="349"/>
      <c r="AC53" s="349"/>
      <c r="AD53" s="349"/>
      <c r="AE53" s="349"/>
      <c r="AF53" s="349"/>
      <c r="AG53" s="337">
        <f ca="1">'hřiště - Multifunkčn - hř...'!J27</f>
        <v>0</v>
      </c>
      <c r="AH53" s="338"/>
      <c r="AI53" s="338"/>
      <c r="AJ53" s="338"/>
      <c r="AK53" s="338"/>
      <c r="AL53" s="338"/>
      <c r="AM53" s="338"/>
      <c r="AN53" s="337">
        <f>SUM(AG53,AT53)</f>
        <v>0</v>
      </c>
      <c r="AO53" s="338"/>
      <c r="AP53" s="338"/>
      <c r="AQ53" s="98" t="s">
        <v>76</v>
      </c>
      <c r="AR53" s="99"/>
      <c r="AS53" s="105">
        <v>0</v>
      </c>
      <c r="AT53" s="106">
        <f>ROUND(SUM(AV53:AW53),2)</f>
        <v>0</v>
      </c>
      <c r="AU53" s="107">
        <f ca="1">'hřiště - Multifunkčn - hř...'!P88</f>
        <v>0</v>
      </c>
      <c r="AV53" s="106">
        <f ca="1">'hřiště - Multifunkčn - hř...'!J30</f>
        <v>0</v>
      </c>
      <c r="AW53" s="106">
        <f ca="1">'hřiště - Multifunkčn - hř...'!J31</f>
        <v>0</v>
      </c>
      <c r="AX53" s="106">
        <f ca="1">'hřiště - Multifunkčn - hř...'!J32</f>
        <v>0</v>
      </c>
      <c r="AY53" s="106">
        <f ca="1">'hřiště - Multifunkčn - hř...'!J33</f>
        <v>0</v>
      </c>
      <c r="AZ53" s="106">
        <f ca="1">'hřiště - Multifunkčn - hř...'!F30</f>
        <v>0</v>
      </c>
      <c r="BA53" s="106">
        <f ca="1">'hřiště - Multifunkčn - hř...'!F31</f>
        <v>0</v>
      </c>
      <c r="BB53" s="106">
        <f ca="1">'hřiště - Multifunkčn - hř...'!F32</f>
        <v>0</v>
      </c>
      <c r="BC53" s="106">
        <f ca="1">'hřiště - Multifunkčn - hř...'!F33</f>
        <v>0</v>
      </c>
      <c r="BD53" s="108">
        <f ca="1">'hřiště - Multifunkčn - hř...'!F34</f>
        <v>0</v>
      </c>
      <c r="BT53" s="104" t="s">
        <v>77</v>
      </c>
      <c r="BV53" s="104" t="s">
        <v>71</v>
      </c>
      <c r="BW53" s="104" t="s">
        <v>82</v>
      </c>
      <c r="BX53" s="104" t="s">
        <v>7</v>
      </c>
      <c r="CL53" s="104" t="s">
        <v>21</v>
      </c>
      <c r="CM53" s="104" t="s">
        <v>79</v>
      </c>
    </row>
    <row r="54" spans="1:91" s="1" customFormat="1" ht="30" customHeight="1">
      <c r="B54" s="40"/>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0"/>
    </row>
    <row r="55" spans="1:91" s="1" customFormat="1" ht="6.95" customHeight="1">
      <c r="B55" s="55"/>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60"/>
    </row>
  </sheetData>
  <sheetProtection sheet="1" objects="1" scenarios="1" formatColumns="0" formatRows="0"/>
  <mergeCells count="45">
    <mergeCell ref="BE5:BE32"/>
    <mergeCell ref="K5:AO5"/>
    <mergeCell ref="K6:AO6"/>
    <mergeCell ref="E14:AJ14"/>
    <mergeCell ref="E20:AN20"/>
    <mergeCell ref="AK25:AO25"/>
    <mergeCell ref="L26:O26"/>
    <mergeCell ref="W28:AE28"/>
    <mergeCell ref="AK28:AO28"/>
    <mergeCell ref="W26:AE26"/>
    <mergeCell ref="AK30:AO30"/>
    <mergeCell ref="C49:G49"/>
    <mergeCell ref="I49:AF49"/>
    <mergeCell ref="AG49:AM49"/>
    <mergeCell ref="AN49:AP49"/>
    <mergeCell ref="AK26:AO26"/>
    <mergeCell ref="L27:O27"/>
    <mergeCell ref="W27:AE27"/>
    <mergeCell ref="AK27:AO27"/>
    <mergeCell ref="D52:H52"/>
    <mergeCell ref="J52:AF52"/>
    <mergeCell ref="AN53:AP53"/>
    <mergeCell ref="AG53:AM53"/>
    <mergeCell ref="D53:H53"/>
    <mergeCell ref="J53:AF53"/>
    <mergeCell ref="AG51:AM51"/>
    <mergeCell ref="AN51:AP51"/>
    <mergeCell ref="AR2:BE2"/>
    <mergeCell ref="AN52:AP52"/>
    <mergeCell ref="AG52:AM52"/>
    <mergeCell ref="L42:AO42"/>
    <mergeCell ref="AM44:AN44"/>
    <mergeCell ref="AM46:AP46"/>
    <mergeCell ref="AS46:AT48"/>
    <mergeCell ref="L30:O30"/>
    <mergeCell ref="X32:AB32"/>
    <mergeCell ref="AK32:AO32"/>
    <mergeCell ref="L28:O28"/>
    <mergeCell ref="AK23:AO23"/>
    <mergeCell ref="L25:O25"/>
    <mergeCell ref="W25:AE25"/>
    <mergeCell ref="L29:O29"/>
    <mergeCell ref="W29:AE29"/>
    <mergeCell ref="AK29:AO29"/>
    <mergeCell ref="W30:AE30"/>
  </mergeCells>
  <phoneticPr fontId="0" type="noConversion"/>
  <hyperlinks>
    <hyperlink ref="K1:S1" location="C2" display="1) Rekapitulace stavby"/>
    <hyperlink ref="W1:AI1" location="C51" display="2) Rekapitulace objektů stavby a soupisů prací"/>
    <hyperlink ref="A52" location="'doprava - Multifunkč - do...'!C2" display="/"/>
    <hyperlink ref="A53" location="'hřiště - Multifunkčn - hř...'!C2" displa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sheetPr>
    <pageSetUpPr fitToPage="1"/>
  </sheetPr>
  <dimension ref="A1:BR209"/>
  <sheetViews>
    <sheetView showGridLines="0" workbookViewId="0">
      <pane ySplit="1" topLeftCell="A198"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9" customWidth="1"/>
    <col min="10" max="10" width="23.5" customWidth="1"/>
    <col min="11" max="11" width="15.5" customWidth="1"/>
    <col min="13" max="18" width="9.33203125" hidden="1" customWidth="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70" ht="21.75" customHeight="1">
      <c r="A1" s="20"/>
      <c r="B1" s="110"/>
      <c r="C1" s="110"/>
      <c r="D1" s="111" t="s">
        <v>1</v>
      </c>
      <c r="E1" s="110"/>
      <c r="F1" s="112" t="s">
        <v>83</v>
      </c>
      <c r="G1" s="371" t="s">
        <v>84</v>
      </c>
      <c r="H1" s="371"/>
      <c r="I1" s="113"/>
      <c r="J1" s="112" t="s">
        <v>85</v>
      </c>
      <c r="K1" s="111" t="s">
        <v>86</v>
      </c>
      <c r="L1" s="112" t="s">
        <v>87</v>
      </c>
      <c r="M1" s="112"/>
      <c r="N1" s="112"/>
      <c r="O1" s="112"/>
      <c r="P1" s="112"/>
      <c r="Q1" s="112"/>
      <c r="R1" s="112"/>
      <c r="S1" s="112"/>
      <c r="T1" s="112"/>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36"/>
      <c r="M2" s="336"/>
      <c r="N2" s="336"/>
      <c r="O2" s="336"/>
      <c r="P2" s="336"/>
      <c r="Q2" s="336"/>
      <c r="R2" s="336"/>
      <c r="S2" s="336"/>
      <c r="T2" s="336"/>
      <c r="U2" s="336"/>
      <c r="V2" s="336"/>
      <c r="AT2" s="23" t="s">
        <v>78</v>
      </c>
    </row>
    <row r="3" spans="1:70" ht="6.95" customHeight="1">
      <c r="B3" s="24"/>
      <c r="C3" s="25"/>
      <c r="D3" s="25"/>
      <c r="E3" s="25"/>
      <c r="F3" s="25"/>
      <c r="G3" s="25"/>
      <c r="H3" s="25"/>
      <c r="I3" s="114"/>
      <c r="J3" s="25"/>
      <c r="K3" s="26"/>
      <c r="AT3" s="23" t="s">
        <v>79</v>
      </c>
    </row>
    <row r="4" spans="1:70" ht="36.950000000000003" customHeight="1">
      <c r="B4" s="27"/>
      <c r="C4" s="28"/>
      <c r="D4" s="29" t="s">
        <v>88</v>
      </c>
      <c r="E4" s="28"/>
      <c r="F4" s="28"/>
      <c r="G4" s="28"/>
      <c r="H4" s="28"/>
      <c r="I4" s="115"/>
      <c r="J4" s="28"/>
      <c r="K4" s="30"/>
      <c r="M4" s="31" t="s">
        <v>12</v>
      </c>
      <c r="AT4" s="23" t="s">
        <v>6</v>
      </c>
    </row>
    <row r="5" spans="1:70" ht="6.95" customHeight="1">
      <c r="B5" s="27"/>
      <c r="C5" s="28"/>
      <c r="D5" s="28"/>
      <c r="E5" s="28"/>
      <c r="F5" s="28"/>
      <c r="G5" s="28"/>
      <c r="H5" s="28"/>
      <c r="I5" s="115"/>
      <c r="J5" s="28"/>
      <c r="K5" s="30"/>
    </row>
    <row r="6" spans="1:70" ht="15">
      <c r="B6" s="27"/>
      <c r="C6" s="28"/>
      <c r="D6" s="36" t="s">
        <v>18</v>
      </c>
      <c r="E6" s="28"/>
      <c r="F6" s="28"/>
      <c r="G6" s="28"/>
      <c r="H6" s="28"/>
      <c r="I6" s="115"/>
      <c r="J6" s="28"/>
      <c r="K6" s="30"/>
    </row>
    <row r="7" spans="1:70" ht="16.5" customHeight="1">
      <c r="B7" s="27"/>
      <c r="C7" s="28"/>
      <c r="D7" s="28"/>
      <c r="E7" s="366" t="str">
        <f ca="1">'Rekapitulace stavby'!K6</f>
        <v>VZRM - Multifunkční hřiště Havraň</v>
      </c>
      <c r="F7" s="367"/>
      <c r="G7" s="367"/>
      <c r="H7" s="367"/>
      <c r="I7" s="115"/>
      <c r="J7" s="28"/>
      <c r="K7" s="30"/>
    </row>
    <row r="8" spans="1:70" s="1" customFormat="1" ht="15">
      <c r="B8" s="40"/>
      <c r="C8" s="41"/>
      <c r="D8" s="36" t="s">
        <v>89</v>
      </c>
      <c r="E8" s="41"/>
      <c r="F8" s="41"/>
      <c r="G8" s="41"/>
      <c r="H8" s="41"/>
      <c r="I8" s="116"/>
      <c r="J8" s="41"/>
      <c r="K8" s="44"/>
    </row>
    <row r="9" spans="1:70" s="1" customFormat="1" ht="36.950000000000003" customHeight="1">
      <c r="B9" s="40"/>
      <c r="C9" s="41"/>
      <c r="D9" s="41"/>
      <c r="E9" s="368" t="s">
        <v>90</v>
      </c>
      <c r="F9" s="369"/>
      <c r="G9" s="369"/>
      <c r="H9" s="369"/>
      <c r="I9" s="116"/>
      <c r="J9" s="41"/>
      <c r="K9" s="44"/>
    </row>
    <row r="10" spans="1:70" s="1" customFormat="1">
      <c r="B10" s="40"/>
      <c r="C10" s="41"/>
      <c r="D10" s="41"/>
      <c r="E10" s="41"/>
      <c r="F10" s="41"/>
      <c r="G10" s="41"/>
      <c r="H10" s="41"/>
      <c r="I10" s="116"/>
      <c r="J10" s="41"/>
      <c r="K10" s="44"/>
    </row>
    <row r="11" spans="1:70" s="1" customFormat="1" ht="14.45" customHeight="1">
      <c r="B11" s="40"/>
      <c r="C11" s="41"/>
      <c r="D11" s="36" t="s">
        <v>20</v>
      </c>
      <c r="E11" s="41"/>
      <c r="F11" s="34" t="s">
        <v>21</v>
      </c>
      <c r="G11" s="41"/>
      <c r="H11" s="41"/>
      <c r="I11" s="117" t="s">
        <v>22</v>
      </c>
      <c r="J11" s="34" t="s">
        <v>21</v>
      </c>
      <c r="K11" s="44"/>
    </row>
    <row r="12" spans="1:70" s="1" customFormat="1" ht="14.45" customHeight="1">
      <c r="B12" s="40"/>
      <c r="C12" s="41"/>
      <c r="D12" s="36" t="s">
        <v>23</v>
      </c>
      <c r="E12" s="41"/>
      <c r="F12" s="34" t="s">
        <v>24</v>
      </c>
      <c r="G12" s="41"/>
      <c r="H12" s="41"/>
      <c r="I12" s="117" t="s">
        <v>25</v>
      </c>
      <c r="J12" s="118" t="str">
        <f ca="1">'Rekapitulace stavby'!AN8</f>
        <v>11. 1. 2018</v>
      </c>
      <c r="K12" s="44"/>
    </row>
    <row r="13" spans="1:70" s="1" customFormat="1" ht="10.9" customHeight="1">
      <c r="B13" s="40"/>
      <c r="C13" s="41"/>
      <c r="D13" s="41"/>
      <c r="E13" s="41"/>
      <c r="F13" s="41"/>
      <c r="G13" s="41"/>
      <c r="H13" s="41"/>
      <c r="I13" s="116"/>
      <c r="J13" s="41"/>
      <c r="K13" s="44"/>
    </row>
    <row r="14" spans="1:70" s="1" customFormat="1" ht="14.45" customHeight="1">
      <c r="B14" s="40"/>
      <c r="C14" s="41"/>
      <c r="D14" s="36" t="s">
        <v>27</v>
      </c>
      <c r="E14" s="41"/>
      <c r="F14" s="41"/>
      <c r="G14" s="41"/>
      <c r="H14" s="41"/>
      <c r="I14" s="117" t="s">
        <v>28</v>
      </c>
      <c r="J14" s="34" t="str">
        <f ca="1">IF('Rekapitulace stavby'!AN10="","",'Rekapitulace stavby'!AN10)</f>
        <v/>
      </c>
      <c r="K14" s="44"/>
    </row>
    <row r="15" spans="1:70" s="1" customFormat="1" ht="18" customHeight="1">
      <c r="B15" s="40"/>
      <c r="C15" s="41"/>
      <c r="D15" s="41"/>
      <c r="E15" s="34" t="str">
        <f ca="1">IF('Rekapitulace stavby'!E11="","",'Rekapitulace stavby'!E11)</f>
        <v xml:space="preserve"> </v>
      </c>
      <c r="F15" s="41"/>
      <c r="G15" s="41"/>
      <c r="H15" s="41"/>
      <c r="I15" s="117" t="s">
        <v>29</v>
      </c>
      <c r="J15" s="34" t="str">
        <f ca="1">IF('Rekapitulace stavby'!AN11="","",'Rekapitulace stavby'!AN11)</f>
        <v/>
      </c>
      <c r="K15" s="44"/>
    </row>
    <row r="16" spans="1:70" s="1" customFormat="1" ht="6.95" customHeight="1">
      <c r="B16" s="40"/>
      <c r="C16" s="41"/>
      <c r="D16" s="41"/>
      <c r="E16" s="41"/>
      <c r="F16" s="41"/>
      <c r="G16" s="41"/>
      <c r="H16" s="41"/>
      <c r="I16" s="116"/>
      <c r="J16" s="41"/>
      <c r="K16" s="44"/>
    </row>
    <row r="17" spans="2:11" s="1" customFormat="1" ht="14.45" customHeight="1">
      <c r="B17" s="40"/>
      <c r="C17" s="41"/>
      <c r="D17" s="36" t="s">
        <v>30</v>
      </c>
      <c r="E17" s="41"/>
      <c r="F17" s="41"/>
      <c r="G17" s="41"/>
      <c r="H17" s="41"/>
      <c r="I17" s="117" t="s">
        <v>28</v>
      </c>
      <c r="J17" s="34" t="str">
        <f ca="1">IF('Rekapitulace stavby'!AN13="Vyplň údaj","",IF('Rekapitulace stavby'!AN13="","",'Rekapitulace stavby'!AN13))</f>
        <v/>
      </c>
      <c r="K17" s="44"/>
    </row>
    <row r="18" spans="2:11" s="1" customFormat="1" ht="18" customHeight="1">
      <c r="B18" s="40"/>
      <c r="C18" s="41"/>
      <c r="D18" s="41"/>
      <c r="E18" s="34" t="str">
        <f ca="1">IF('Rekapitulace stavby'!E14="Vyplň údaj","",IF('Rekapitulace stavby'!E14="","",'Rekapitulace stavby'!E14))</f>
        <v/>
      </c>
      <c r="F18" s="41"/>
      <c r="G18" s="41"/>
      <c r="H18" s="41"/>
      <c r="I18" s="117" t="s">
        <v>29</v>
      </c>
      <c r="J18" s="34" t="str">
        <f ca="1">IF('Rekapitulace stavby'!AN14="Vyplň údaj","",IF('Rekapitulace stavby'!AN14="","",'Rekapitulace stavby'!AN14))</f>
        <v/>
      </c>
      <c r="K18" s="44"/>
    </row>
    <row r="19" spans="2:11" s="1" customFormat="1" ht="6.95" customHeight="1">
      <c r="B19" s="40"/>
      <c r="C19" s="41"/>
      <c r="D19" s="41"/>
      <c r="E19" s="41"/>
      <c r="F19" s="41"/>
      <c r="G19" s="41"/>
      <c r="H19" s="41"/>
      <c r="I19" s="116"/>
      <c r="J19" s="41"/>
      <c r="K19" s="44"/>
    </row>
    <row r="20" spans="2:11" s="1" customFormat="1" ht="14.45" customHeight="1">
      <c r="B20" s="40"/>
      <c r="C20" s="41"/>
      <c r="D20" s="36" t="s">
        <v>32</v>
      </c>
      <c r="E20" s="41"/>
      <c r="F20" s="41"/>
      <c r="G20" s="41"/>
      <c r="H20" s="41"/>
      <c r="I20" s="117" t="s">
        <v>28</v>
      </c>
      <c r="J20" s="34" t="str">
        <f ca="1">IF('Rekapitulace stavby'!AN16="","",'Rekapitulace stavby'!AN16)</f>
        <v/>
      </c>
      <c r="K20" s="44"/>
    </row>
    <row r="21" spans="2:11" s="1" customFormat="1" ht="18" customHeight="1">
      <c r="B21" s="40"/>
      <c r="C21" s="41"/>
      <c r="D21" s="41"/>
      <c r="E21" s="34" t="str">
        <f ca="1">IF('Rekapitulace stavby'!E17="","",'Rekapitulace stavby'!E17)</f>
        <v xml:space="preserve"> </v>
      </c>
      <c r="F21" s="41"/>
      <c r="G21" s="41"/>
      <c r="H21" s="41"/>
      <c r="I21" s="117" t="s">
        <v>29</v>
      </c>
      <c r="J21" s="34" t="str">
        <f ca="1">IF('Rekapitulace stavby'!AN17="","",'Rekapitulace stavby'!AN17)</f>
        <v/>
      </c>
      <c r="K21" s="44"/>
    </row>
    <row r="22" spans="2:11" s="1" customFormat="1" ht="6.95" customHeight="1">
      <c r="B22" s="40"/>
      <c r="C22" s="41"/>
      <c r="D22" s="41"/>
      <c r="E22" s="41"/>
      <c r="F22" s="41"/>
      <c r="G22" s="41"/>
      <c r="H22" s="41"/>
      <c r="I22" s="116"/>
      <c r="J22" s="41"/>
      <c r="K22" s="44"/>
    </row>
    <row r="23" spans="2:11" s="1" customFormat="1" ht="14.45" customHeight="1">
      <c r="B23" s="40"/>
      <c r="C23" s="41"/>
      <c r="D23" s="36" t="s">
        <v>34</v>
      </c>
      <c r="E23" s="41"/>
      <c r="F23" s="41"/>
      <c r="G23" s="41"/>
      <c r="H23" s="41"/>
      <c r="I23" s="116"/>
      <c r="J23" s="41"/>
      <c r="K23" s="44"/>
    </row>
    <row r="24" spans="2:11" s="6" customFormat="1" ht="16.5" customHeight="1">
      <c r="B24" s="119"/>
      <c r="C24" s="120"/>
      <c r="D24" s="120"/>
      <c r="E24" s="362" t="s">
        <v>21</v>
      </c>
      <c r="F24" s="362"/>
      <c r="G24" s="362"/>
      <c r="H24" s="362"/>
      <c r="I24" s="121"/>
      <c r="J24" s="120"/>
      <c r="K24" s="122"/>
    </row>
    <row r="25" spans="2:11" s="1" customFormat="1" ht="6.95" customHeight="1">
      <c r="B25" s="40"/>
      <c r="C25" s="41"/>
      <c r="D25" s="41"/>
      <c r="E25" s="41"/>
      <c r="F25" s="41"/>
      <c r="G25" s="41"/>
      <c r="H25" s="41"/>
      <c r="I25" s="116"/>
      <c r="J25" s="41"/>
      <c r="K25" s="44"/>
    </row>
    <row r="26" spans="2:11" s="1" customFormat="1" ht="6.95" customHeight="1">
      <c r="B26" s="40"/>
      <c r="C26" s="41"/>
      <c r="D26" s="83"/>
      <c r="E26" s="83"/>
      <c r="F26" s="83"/>
      <c r="G26" s="83"/>
      <c r="H26" s="83"/>
      <c r="I26" s="123"/>
      <c r="J26" s="83"/>
      <c r="K26" s="124"/>
    </row>
    <row r="27" spans="2:11" s="1" customFormat="1" ht="25.35" customHeight="1">
      <c r="B27" s="40"/>
      <c r="C27" s="41"/>
      <c r="D27" s="125" t="s">
        <v>35</v>
      </c>
      <c r="E27" s="41"/>
      <c r="F27" s="41"/>
      <c r="G27" s="41"/>
      <c r="H27" s="41"/>
      <c r="I27" s="116"/>
      <c r="J27" s="126">
        <f>ROUND(J84,2)</f>
        <v>0</v>
      </c>
      <c r="K27" s="44"/>
    </row>
    <row r="28" spans="2:11" s="1" customFormat="1" ht="6.95" customHeight="1">
      <c r="B28" s="40"/>
      <c r="C28" s="41"/>
      <c r="D28" s="83"/>
      <c r="E28" s="83"/>
      <c r="F28" s="83"/>
      <c r="G28" s="83"/>
      <c r="H28" s="83"/>
      <c r="I28" s="123"/>
      <c r="J28" s="83"/>
      <c r="K28" s="124"/>
    </row>
    <row r="29" spans="2:11" s="1" customFormat="1" ht="14.45" customHeight="1">
      <c r="B29" s="40"/>
      <c r="C29" s="41"/>
      <c r="D29" s="41"/>
      <c r="E29" s="41"/>
      <c r="F29" s="45" t="s">
        <v>37</v>
      </c>
      <c r="G29" s="41"/>
      <c r="H29" s="41"/>
      <c r="I29" s="127" t="s">
        <v>36</v>
      </c>
      <c r="J29" s="45" t="s">
        <v>38</v>
      </c>
      <c r="K29" s="44"/>
    </row>
    <row r="30" spans="2:11" s="1" customFormat="1" ht="14.45" customHeight="1">
      <c r="B30" s="40"/>
      <c r="C30" s="41"/>
      <c r="D30" s="48" t="s">
        <v>39</v>
      </c>
      <c r="E30" s="48" t="s">
        <v>40</v>
      </c>
      <c r="F30" s="128">
        <f>ROUND(SUM(BE84:BE208), 2)</f>
        <v>0</v>
      </c>
      <c r="G30" s="41"/>
      <c r="H30" s="41"/>
      <c r="I30" s="129">
        <v>0.21</v>
      </c>
      <c r="J30" s="128">
        <f>ROUND(ROUND((SUM(BE84:BE208)), 2)*I30, 2)</f>
        <v>0</v>
      </c>
      <c r="K30" s="44"/>
    </row>
    <row r="31" spans="2:11" s="1" customFormat="1" ht="14.45" customHeight="1">
      <c r="B31" s="40"/>
      <c r="C31" s="41"/>
      <c r="D31" s="41"/>
      <c r="E31" s="48" t="s">
        <v>41</v>
      </c>
      <c r="F31" s="128">
        <f>ROUND(SUM(BF84:BF208), 2)</f>
        <v>0</v>
      </c>
      <c r="G31" s="41"/>
      <c r="H31" s="41"/>
      <c r="I31" s="129">
        <v>0.15</v>
      </c>
      <c r="J31" s="128">
        <f>ROUND(ROUND((SUM(BF84:BF208)), 2)*I31, 2)</f>
        <v>0</v>
      </c>
      <c r="K31" s="44"/>
    </row>
    <row r="32" spans="2:11" s="1" customFormat="1" ht="14.45" hidden="1" customHeight="1">
      <c r="B32" s="40"/>
      <c r="C32" s="41"/>
      <c r="D32" s="41"/>
      <c r="E32" s="48" t="s">
        <v>42</v>
      </c>
      <c r="F32" s="128">
        <f>ROUND(SUM(BG84:BG208), 2)</f>
        <v>0</v>
      </c>
      <c r="G32" s="41"/>
      <c r="H32" s="41"/>
      <c r="I32" s="129">
        <v>0.21</v>
      </c>
      <c r="J32" s="128">
        <v>0</v>
      </c>
      <c r="K32" s="44"/>
    </row>
    <row r="33" spans="2:11" s="1" customFormat="1" ht="14.45" hidden="1" customHeight="1">
      <c r="B33" s="40"/>
      <c r="C33" s="41"/>
      <c r="D33" s="41"/>
      <c r="E33" s="48" t="s">
        <v>43</v>
      </c>
      <c r="F33" s="128">
        <f>ROUND(SUM(BH84:BH208), 2)</f>
        <v>0</v>
      </c>
      <c r="G33" s="41"/>
      <c r="H33" s="41"/>
      <c r="I33" s="129">
        <v>0.15</v>
      </c>
      <c r="J33" s="128">
        <v>0</v>
      </c>
      <c r="K33" s="44"/>
    </row>
    <row r="34" spans="2:11" s="1" customFormat="1" ht="14.45" hidden="1" customHeight="1">
      <c r="B34" s="40"/>
      <c r="C34" s="41"/>
      <c r="D34" s="41"/>
      <c r="E34" s="48" t="s">
        <v>44</v>
      </c>
      <c r="F34" s="128">
        <f>ROUND(SUM(BI84:BI208), 2)</f>
        <v>0</v>
      </c>
      <c r="G34" s="41"/>
      <c r="H34" s="41"/>
      <c r="I34" s="129">
        <v>0</v>
      </c>
      <c r="J34" s="128">
        <v>0</v>
      </c>
      <c r="K34" s="44"/>
    </row>
    <row r="35" spans="2:11" s="1" customFormat="1" ht="6.95" customHeight="1">
      <c r="B35" s="40"/>
      <c r="C35" s="41"/>
      <c r="D35" s="41"/>
      <c r="E35" s="41"/>
      <c r="F35" s="41"/>
      <c r="G35" s="41"/>
      <c r="H35" s="41"/>
      <c r="I35" s="116"/>
      <c r="J35" s="41"/>
      <c r="K35" s="44"/>
    </row>
    <row r="36" spans="2:11" s="1" customFormat="1" ht="25.35" customHeight="1">
      <c r="B36" s="40"/>
      <c r="C36" s="50"/>
      <c r="D36" s="51" t="s">
        <v>45</v>
      </c>
      <c r="E36" s="52"/>
      <c r="F36" s="52"/>
      <c r="G36" s="130" t="s">
        <v>46</v>
      </c>
      <c r="H36" s="53" t="s">
        <v>47</v>
      </c>
      <c r="I36" s="131"/>
      <c r="J36" s="132">
        <f>SUM(J27:J34)</f>
        <v>0</v>
      </c>
      <c r="K36" s="133"/>
    </row>
    <row r="37" spans="2:11" s="1" customFormat="1" ht="14.45" customHeight="1">
      <c r="B37" s="55"/>
      <c r="C37" s="56"/>
      <c r="D37" s="56"/>
      <c r="E37" s="56"/>
      <c r="F37" s="56"/>
      <c r="G37" s="56"/>
      <c r="H37" s="56"/>
      <c r="I37" s="134"/>
      <c r="J37" s="56"/>
      <c r="K37" s="57"/>
    </row>
    <row r="41" spans="2:11" s="1" customFormat="1" ht="6.95" customHeight="1">
      <c r="B41" s="135"/>
      <c r="C41" s="136"/>
      <c r="D41" s="136"/>
      <c r="E41" s="136"/>
      <c r="F41" s="136"/>
      <c r="G41" s="136"/>
      <c r="H41" s="136"/>
      <c r="I41" s="137"/>
      <c r="J41" s="136"/>
      <c r="K41" s="138"/>
    </row>
    <row r="42" spans="2:11" s="1" customFormat="1" ht="36.950000000000003" customHeight="1">
      <c r="B42" s="40"/>
      <c r="C42" s="29" t="s">
        <v>91</v>
      </c>
      <c r="D42" s="41"/>
      <c r="E42" s="41"/>
      <c r="F42" s="41"/>
      <c r="G42" s="41"/>
      <c r="H42" s="41"/>
      <c r="I42" s="116"/>
      <c r="J42" s="41"/>
      <c r="K42" s="44"/>
    </row>
    <row r="43" spans="2:11" s="1" customFormat="1" ht="6.95" customHeight="1">
      <c r="B43" s="40"/>
      <c r="C43" s="41"/>
      <c r="D43" s="41"/>
      <c r="E43" s="41"/>
      <c r="F43" s="41"/>
      <c r="G43" s="41"/>
      <c r="H43" s="41"/>
      <c r="I43" s="116"/>
      <c r="J43" s="41"/>
      <c r="K43" s="44"/>
    </row>
    <row r="44" spans="2:11" s="1" customFormat="1" ht="14.45" customHeight="1">
      <c r="B44" s="40"/>
      <c r="C44" s="36" t="s">
        <v>18</v>
      </c>
      <c r="D44" s="41"/>
      <c r="E44" s="41"/>
      <c r="F44" s="41"/>
      <c r="G44" s="41"/>
      <c r="H44" s="41"/>
      <c r="I44" s="116"/>
      <c r="J44" s="41"/>
      <c r="K44" s="44"/>
    </row>
    <row r="45" spans="2:11" s="1" customFormat="1" ht="16.5" customHeight="1">
      <c r="B45" s="40"/>
      <c r="C45" s="41"/>
      <c r="D45" s="41"/>
      <c r="E45" s="366" t="str">
        <f>E7</f>
        <v>VZRM - Multifunkční hřiště Havraň</v>
      </c>
      <c r="F45" s="367"/>
      <c r="G45" s="367"/>
      <c r="H45" s="367"/>
      <c r="I45" s="116"/>
      <c r="J45" s="41"/>
      <c r="K45" s="44"/>
    </row>
    <row r="46" spans="2:11" s="1" customFormat="1" ht="14.45" customHeight="1">
      <c r="B46" s="40"/>
      <c r="C46" s="36" t="s">
        <v>89</v>
      </c>
      <c r="D46" s="41"/>
      <c r="E46" s="41"/>
      <c r="F46" s="41"/>
      <c r="G46" s="41"/>
      <c r="H46" s="41"/>
      <c r="I46" s="116"/>
      <c r="J46" s="41"/>
      <c r="K46" s="44"/>
    </row>
    <row r="47" spans="2:11" s="1" customFormat="1" ht="17.25" customHeight="1">
      <c r="B47" s="40"/>
      <c r="C47" s="41"/>
      <c r="D47" s="41"/>
      <c r="E47" s="368" t="str">
        <f>E9</f>
        <v>doprava - Multifunkč - doprava - Multifunkční hř...</v>
      </c>
      <c r="F47" s="369"/>
      <c r="G47" s="369"/>
      <c r="H47" s="369"/>
      <c r="I47" s="116"/>
      <c r="J47" s="41"/>
      <c r="K47" s="44"/>
    </row>
    <row r="48" spans="2:11" s="1" customFormat="1" ht="6.95" customHeight="1">
      <c r="B48" s="40"/>
      <c r="C48" s="41"/>
      <c r="D48" s="41"/>
      <c r="E48" s="41"/>
      <c r="F48" s="41"/>
      <c r="G48" s="41"/>
      <c r="H48" s="41"/>
      <c r="I48" s="116"/>
      <c r="J48" s="41"/>
      <c r="K48" s="44"/>
    </row>
    <row r="49" spans="2:47" s="1" customFormat="1" ht="18" customHeight="1">
      <c r="B49" s="40"/>
      <c r="C49" s="36" t="s">
        <v>23</v>
      </c>
      <c r="D49" s="41"/>
      <c r="E49" s="41"/>
      <c r="F49" s="34" t="str">
        <f>F12</f>
        <v xml:space="preserve"> </v>
      </c>
      <c r="G49" s="41"/>
      <c r="H49" s="41"/>
      <c r="I49" s="117" t="s">
        <v>25</v>
      </c>
      <c r="J49" s="118" t="str">
        <f>IF(J12="","",J12)</f>
        <v>11. 1. 2018</v>
      </c>
      <c r="K49" s="44"/>
    </row>
    <row r="50" spans="2:47" s="1" customFormat="1" ht="6.95" customHeight="1">
      <c r="B50" s="40"/>
      <c r="C50" s="41"/>
      <c r="D50" s="41"/>
      <c r="E50" s="41"/>
      <c r="F50" s="41"/>
      <c r="G50" s="41"/>
      <c r="H50" s="41"/>
      <c r="I50" s="116"/>
      <c r="J50" s="41"/>
      <c r="K50" s="44"/>
    </row>
    <row r="51" spans="2:47" s="1" customFormat="1" ht="15">
      <c r="B51" s="40"/>
      <c r="C51" s="36" t="s">
        <v>27</v>
      </c>
      <c r="D51" s="41"/>
      <c r="E51" s="41"/>
      <c r="F51" s="34" t="str">
        <f>E15</f>
        <v xml:space="preserve"> </v>
      </c>
      <c r="G51" s="41"/>
      <c r="H51" s="41"/>
      <c r="I51" s="117" t="s">
        <v>32</v>
      </c>
      <c r="J51" s="362" t="str">
        <f>E21</f>
        <v xml:space="preserve"> </v>
      </c>
      <c r="K51" s="44"/>
    </row>
    <row r="52" spans="2:47" s="1" customFormat="1" ht="14.45" customHeight="1">
      <c r="B52" s="40"/>
      <c r="C52" s="36" t="s">
        <v>30</v>
      </c>
      <c r="D52" s="41"/>
      <c r="E52" s="41"/>
      <c r="F52" s="34" t="str">
        <f>IF(E18="","",E18)</f>
        <v/>
      </c>
      <c r="G52" s="41"/>
      <c r="H52" s="41"/>
      <c r="I52" s="116"/>
      <c r="J52" s="363"/>
      <c r="K52" s="44"/>
    </row>
    <row r="53" spans="2:47" s="1" customFormat="1" ht="10.35" customHeight="1">
      <c r="B53" s="40"/>
      <c r="C53" s="41"/>
      <c r="D53" s="41"/>
      <c r="E53" s="41"/>
      <c r="F53" s="41"/>
      <c r="G53" s="41"/>
      <c r="H53" s="41"/>
      <c r="I53" s="116"/>
      <c r="J53" s="41"/>
      <c r="K53" s="44"/>
    </row>
    <row r="54" spans="2:47" s="1" customFormat="1" ht="29.25" customHeight="1">
      <c r="B54" s="40"/>
      <c r="C54" s="139" t="s">
        <v>92</v>
      </c>
      <c r="D54" s="50"/>
      <c r="E54" s="50"/>
      <c r="F54" s="50"/>
      <c r="G54" s="50"/>
      <c r="H54" s="50"/>
      <c r="I54" s="140"/>
      <c r="J54" s="141" t="s">
        <v>93</v>
      </c>
      <c r="K54" s="54"/>
    </row>
    <row r="55" spans="2:47" s="1" customFormat="1" ht="10.35" customHeight="1">
      <c r="B55" s="40"/>
      <c r="C55" s="41"/>
      <c r="D55" s="41"/>
      <c r="E55" s="41"/>
      <c r="F55" s="41"/>
      <c r="G55" s="41"/>
      <c r="H55" s="41"/>
      <c r="I55" s="116"/>
      <c r="J55" s="41"/>
      <c r="K55" s="44"/>
    </row>
    <row r="56" spans="2:47" s="1" customFormat="1" ht="29.25" customHeight="1">
      <c r="B56" s="40"/>
      <c r="C56" s="142" t="s">
        <v>94</v>
      </c>
      <c r="D56" s="41"/>
      <c r="E56" s="41"/>
      <c r="F56" s="41"/>
      <c r="G56" s="41"/>
      <c r="H56" s="41"/>
      <c r="I56" s="116"/>
      <c r="J56" s="126">
        <f>J84</f>
        <v>0</v>
      </c>
      <c r="K56" s="44"/>
      <c r="AU56" s="23" t="s">
        <v>95</v>
      </c>
    </row>
    <row r="57" spans="2:47" s="7" customFormat="1" ht="24.95" customHeight="1">
      <c r="B57" s="143"/>
      <c r="C57" s="144"/>
      <c r="D57" s="145" t="s">
        <v>96</v>
      </c>
      <c r="E57" s="146"/>
      <c r="F57" s="146"/>
      <c r="G57" s="146"/>
      <c r="H57" s="146"/>
      <c r="I57" s="147"/>
      <c r="J57" s="148">
        <f>J85</f>
        <v>0</v>
      </c>
      <c r="K57" s="149"/>
    </row>
    <row r="58" spans="2:47" s="8" customFormat="1" ht="19.899999999999999" customHeight="1">
      <c r="B58" s="150"/>
      <c r="C58" s="151"/>
      <c r="D58" s="152" t="s">
        <v>97</v>
      </c>
      <c r="E58" s="153"/>
      <c r="F58" s="153"/>
      <c r="G58" s="153"/>
      <c r="H58" s="153"/>
      <c r="I58" s="154"/>
      <c r="J58" s="155">
        <f>J86</f>
        <v>0</v>
      </c>
      <c r="K58" s="156"/>
    </row>
    <row r="59" spans="2:47" s="8" customFormat="1" ht="19.899999999999999" customHeight="1">
      <c r="B59" s="150"/>
      <c r="C59" s="151"/>
      <c r="D59" s="152" t="s">
        <v>98</v>
      </c>
      <c r="E59" s="153"/>
      <c r="F59" s="153"/>
      <c r="G59" s="153"/>
      <c r="H59" s="153"/>
      <c r="I59" s="154"/>
      <c r="J59" s="155">
        <f>J140</f>
        <v>0</v>
      </c>
      <c r="K59" s="156"/>
    </row>
    <row r="60" spans="2:47" s="8" customFormat="1" ht="19.899999999999999" customHeight="1">
      <c r="B60" s="150"/>
      <c r="C60" s="151"/>
      <c r="D60" s="152" t="s">
        <v>99</v>
      </c>
      <c r="E60" s="153"/>
      <c r="F60" s="153"/>
      <c r="G60" s="153"/>
      <c r="H60" s="153"/>
      <c r="I60" s="154"/>
      <c r="J60" s="155">
        <f>J165</f>
        <v>0</v>
      </c>
      <c r="K60" s="156"/>
    </row>
    <row r="61" spans="2:47" s="8" customFormat="1" ht="19.899999999999999" customHeight="1">
      <c r="B61" s="150"/>
      <c r="C61" s="151"/>
      <c r="D61" s="152" t="s">
        <v>100</v>
      </c>
      <c r="E61" s="153"/>
      <c r="F61" s="153"/>
      <c r="G61" s="153"/>
      <c r="H61" s="153"/>
      <c r="I61" s="154"/>
      <c r="J61" s="155">
        <f>J175</f>
        <v>0</v>
      </c>
      <c r="K61" s="156"/>
    </row>
    <row r="62" spans="2:47" s="8" customFormat="1" ht="19.899999999999999" customHeight="1">
      <c r="B62" s="150"/>
      <c r="C62" s="151"/>
      <c r="D62" s="152" t="s">
        <v>101</v>
      </c>
      <c r="E62" s="153"/>
      <c r="F62" s="153"/>
      <c r="G62" s="153"/>
      <c r="H62" s="153"/>
      <c r="I62" s="154"/>
      <c r="J62" s="155">
        <f>J193</f>
        <v>0</v>
      </c>
      <c r="K62" s="156"/>
    </row>
    <row r="63" spans="2:47" s="7" customFormat="1" ht="24.95" customHeight="1">
      <c r="B63" s="143"/>
      <c r="C63" s="144"/>
      <c r="D63" s="145" t="s">
        <v>102</v>
      </c>
      <c r="E63" s="146"/>
      <c r="F63" s="146"/>
      <c r="G63" s="146"/>
      <c r="H63" s="146"/>
      <c r="I63" s="147"/>
      <c r="J63" s="148">
        <f>J206</f>
        <v>0</v>
      </c>
      <c r="K63" s="149"/>
    </row>
    <row r="64" spans="2:47" s="8" customFormat="1" ht="19.899999999999999" customHeight="1">
      <c r="B64" s="150"/>
      <c r="C64" s="151"/>
      <c r="D64" s="152" t="s">
        <v>103</v>
      </c>
      <c r="E64" s="153"/>
      <c r="F64" s="153"/>
      <c r="G64" s="153"/>
      <c r="H64" s="153"/>
      <c r="I64" s="154"/>
      <c r="J64" s="155">
        <f>J207</f>
        <v>0</v>
      </c>
      <c r="K64" s="156"/>
    </row>
    <row r="65" spans="2:12" s="1" customFormat="1" ht="21.75" customHeight="1">
      <c r="B65" s="40"/>
      <c r="C65" s="41"/>
      <c r="D65" s="41"/>
      <c r="E65" s="41"/>
      <c r="F65" s="41"/>
      <c r="G65" s="41"/>
      <c r="H65" s="41"/>
      <c r="I65" s="116"/>
      <c r="J65" s="41"/>
      <c r="K65" s="44"/>
    </row>
    <row r="66" spans="2:12" s="1" customFormat="1" ht="6.95" customHeight="1">
      <c r="B66" s="55"/>
      <c r="C66" s="56"/>
      <c r="D66" s="56"/>
      <c r="E66" s="56"/>
      <c r="F66" s="56"/>
      <c r="G66" s="56"/>
      <c r="H66" s="56"/>
      <c r="I66" s="134"/>
      <c r="J66" s="56"/>
      <c r="K66" s="57"/>
    </row>
    <row r="70" spans="2:12" s="1" customFormat="1" ht="6.95" customHeight="1">
      <c r="B70" s="58"/>
      <c r="C70" s="59"/>
      <c r="D70" s="59"/>
      <c r="E70" s="59"/>
      <c r="F70" s="59"/>
      <c r="G70" s="59"/>
      <c r="H70" s="59"/>
      <c r="I70" s="137"/>
      <c r="J70" s="59"/>
      <c r="K70" s="59"/>
      <c r="L70" s="60"/>
    </row>
    <row r="71" spans="2:12" s="1" customFormat="1" ht="36.950000000000003" customHeight="1">
      <c r="B71" s="40"/>
      <c r="C71" s="61" t="s">
        <v>104</v>
      </c>
      <c r="D71" s="62"/>
      <c r="E71" s="62"/>
      <c r="F71" s="62"/>
      <c r="G71" s="62"/>
      <c r="H71" s="62"/>
      <c r="I71" s="157"/>
      <c r="J71" s="62"/>
      <c r="K71" s="62"/>
      <c r="L71" s="60"/>
    </row>
    <row r="72" spans="2:12" s="1" customFormat="1" ht="6.95" customHeight="1">
      <c r="B72" s="40"/>
      <c r="C72" s="62"/>
      <c r="D72" s="62"/>
      <c r="E72" s="62"/>
      <c r="F72" s="62"/>
      <c r="G72" s="62"/>
      <c r="H72" s="62"/>
      <c r="I72" s="157"/>
      <c r="J72" s="62"/>
      <c r="K72" s="62"/>
      <c r="L72" s="60"/>
    </row>
    <row r="73" spans="2:12" s="1" customFormat="1" ht="14.45" customHeight="1">
      <c r="B73" s="40"/>
      <c r="C73" s="64" t="s">
        <v>18</v>
      </c>
      <c r="D73" s="62"/>
      <c r="E73" s="62"/>
      <c r="F73" s="62"/>
      <c r="G73" s="62"/>
      <c r="H73" s="62"/>
      <c r="I73" s="157"/>
      <c r="J73" s="62"/>
      <c r="K73" s="62"/>
      <c r="L73" s="60"/>
    </row>
    <row r="74" spans="2:12" s="1" customFormat="1" ht="16.5" customHeight="1">
      <c r="B74" s="40"/>
      <c r="C74" s="62"/>
      <c r="D74" s="62"/>
      <c r="E74" s="364" t="str">
        <f>E7</f>
        <v>VZRM - Multifunkční hřiště Havraň</v>
      </c>
      <c r="F74" s="365"/>
      <c r="G74" s="365"/>
      <c r="H74" s="365"/>
      <c r="I74" s="157"/>
      <c r="J74" s="62"/>
      <c r="K74" s="62"/>
      <c r="L74" s="60"/>
    </row>
    <row r="75" spans="2:12" s="1" customFormat="1" ht="14.45" customHeight="1">
      <c r="B75" s="40"/>
      <c r="C75" s="64" t="s">
        <v>89</v>
      </c>
      <c r="D75" s="62"/>
      <c r="E75" s="62"/>
      <c r="F75" s="62"/>
      <c r="G75" s="62"/>
      <c r="H75" s="62"/>
      <c r="I75" s="157"/>
      <c r="J75" s="62"/>
      <c r="K75" s="62"/>
      <c r="L75" s="60"/>
    </row>
    <row r="76" spans="2:12" s="1" customFormat="1" ht="17.25" customHeight="1">
      <c r="B76" s="40"/>
      <c r="C76" s="62"/>
      <c r="D76" s="62"/>
      <c r="E76" s="339" t="str">
        <f>E9</f>
        <v>doprava - Multifunkč - doprava - Multifunkční hř...</v>
      </c>
      <c r="F76" s="370"/>
      <c r="G76" s="370"/>
      <c r="H76" s="370"/>
      <c r="I76" s="157"/>
      <c r="J76" s="62"/>
      <c r="K76" s="62"/>
      <c r="L76" s="60"/>
    </row>
    <row r="77" spans="2:12" s="1" customFormat="1" ht="6.95" customHeight="1">
      <c r="B77" s="40"/>
      <c r="C77" s="62"/>
      <c r="D77" s="62"/>
      <c r="E77" s="62"/>
      <c r="F77" s="62"/>
      <c r="G77" s="62"/>
      <c r="H77" s="62"/>
      <c r="I77" s="157"/>
      <c r="J77" s="62"/>
      <c r="K77" s="62"/>
      <c r="L77" s="60"/>
    </row>
    <row r="78" spans="2:12" s="1" customFormat="1" ht="18" customHeight="1">
      <c r="B78" s="40"/>
      <c r="C78" s="64" t="s">
        <v>23</v>
      </c>
      <c r="D78" s="62"/>
      <c r="E78" s="62"/>
      <c r="F78" s="158" t="str">
        <f>F12</f>
        <v xml:space="preserve"> </v>
      </c>
      <c r="G78" s="62"/>
      <c r="H78" s="62"/>
      <c r="I78" s="159" t="s">
        <v>25</v>
      </c>
      <c r="J78" s="72" t="str">
        <f>IF(J12="","",J12)</f>
        <v>11. 1. 2018</v>
      </c>
      <c r="K78" s="62"/>
      <c r="L78" s="60"/>
    </row>
    <row r="79" spans="2:12" s="1" customFormat="1" ht="6.95" customHeight="1">
      <c r="B79" s="40"/>
      <c r="C79" s="62"/>
      <c r="D79" s="62"/>
      <c r="E79" s="62"/>
      <c r="F79" s="62"/>
      <c r="G79" s="62"/>
      <c r="H79" s="62"/>
      <c r="I79" s="157"/>
      <c r="J79" s="62"/>
      <c r="K79" s="62"/>
      <c r="L79" s="60"/>
    </row>
    <row r="80" spans="2:12" s="1" customFormat="1" ht="15">
      <c r="B80" s="40"/>
      <c r="C80" s="64" t="s">
        <v>27</v>
      </c>
      <c r="D80" s="62"/>
      <c r="E80" s="62"/>
      <c r="F80" s="158" t="str">
        <f>E15</f>
        <v xml:space="preserve"> </v>
      </c>
      <c r="G80" s="62"/>
      <c r="H80" s="62"/>
      <c r="I80" s="159" t="s">
        <v>32</v>
      </c>
      <c r="J80" s="158" t="str">
        <f>E21</f>
        <v xml:space="preserve"> </v>
      </c>
      <c r="K80" s="62"/>
      <c r="L80" s="60"/>
    </row>
    <row r="81" spans="2:65" s="1" customFormat="1" ht="14.45" customHeight="1">
      <c r="B81" s="40"/>
      <c r="C81" s="64" t="s">
        <v>30</v>
      </c>
      <c r="D81" s="62"/>
      <c r="E81" s="62"/>
      <c r="F81" s="158" t="str">
        <f>IF(E18="","",E18)</f>
        <v/>
      </c>
      <c r="G81" s="62"/>
      <c r="H81" s="62"/>
      <c r="I81" s="157"/>
      <c r="J81" s="62"/>
      <c r="K81" s="62"/>
      <c r="L81" s="60"/>
    </row>
    <row r="82" spans="2:65" s="1" customFormat="1" ht="10.35" customHeight="1">
      <c r="B82" s="40"/>
      <c r="C82" s="62"/>
      <c r="D82" s="62"/>
      <c r="E82" s="62"/>
      <c r="F82" s="62"/>
      <c r="G82" s="62"/>
      <c r="H82" s="62"/>
      <c r="I82" s="157"/>
      <c r="J82" s="62"/>
      <c r="K82" s="62"/>
      <c r="L82" s="60"/>
    </row>
    <row r="83" spans="2:65" s="9" customFormat="1" ht="29.25" customHeight="1">
      <c r="B83" s="160"/>
      <c r="C83" s="161" t="s">
        <v>105</v>
      </c>
      <c r="D83" s="162" t="s">
        <v>54</v>
      </c>
      <c r="E83" s="162" t="s">
        <v>50</v>
      </c>
      <c r="F83" s="162" t="s">
        <v>106</v>
      </c>
      <c r="G83" s="162" t="s">
        <v>107</v>
      </c>
      <c r="H83" s="162" t="s">
        <v>108</v>
      </c>
      <c r="I83" s="163" t="s">
        <v>109</v>
      </c>
      <c r="J83" s="162" t="s">
        <v>93</v>
      </c>
      <c r="K83" s="164" t="s">
        <v>110</v>
      </c>
      <c r="L83" s="165"/>
      <c r="M83" s="79" t="s">
        <v>111</v>
      </c>
      <c r="N83" s="80" t="s">
        <v>39</v>
      </c>
      <c r="O83" s="80" t="s">
        <v>112</v>
      </c>
      <c r="P83" s="80" t="s">
        <v>113</v>
      </c>
      <c r="Q83" s="80" t="s">
        <v>114</v>
      </c>
      <c r="R83" s="80" t="s">
        <v>115</v>
      </c>
      <c r="S83" s="80" t="s">
        <v>116</v>
      </c>
      <c r="T83" s="81" t="s">
        <v>117</v>
      </c>
    </row>
    <row r="84" spans="2:65" s="1" customFormat="1" ht="29.25" customHeight="1">
      <c r="B84" s="40"/>
      <c r="C84" s="85" t="s">
        <v>94</v>
      </c>
      <c r="D84" s="62"/>
      <c r="E84" s="62"/>
      <c r="F84" s="62"/>
      <c r="G84" s="62"/>
      <c r="H84" s="62"/>
      <c r="I84" s="157"/>
      <c r="J84" s="166">
        <f>BK84</f>
        <v>0</v>
      </c>
      <c r="K84" s="62"/>
      <c r="L84" s="60"/>
      <c r="M84" s="82"/>
      <c r="N84" s="83"/>
      <c r="O84" s="83"/>
      <c r="P84" s="167">
        <f>P85+P206</f>
        <v>0</v>
      </c>
      <c r="Q84" s="83"/>
      <c r="R84" s="167">
        <f>R85+R206</f>
        <v>0</v>
      </c>
      <c r="S84" s="83"/>
      <c r="T84" s="168">
        <f>T85+T206</f>
        <v>0</v>
      </c>
      <c r="AT84" s="23" t="s">
        <v>68</v>
      </c>
      <c r="AU84" s="23" t="s">
        <v>95</v>
      </c>
      <c r="BK84" s="169">
        <f>BK85+BK206</f>
        <v>0</v>
      </c>
    </row>
    <row r="85" spans="2:65" s="10" customFormat="1" ht="37.35" customHeight="1">
      <c r="B85" s="170"/>
      <c r="C85" s="171"/>
      <c r="D85" s="172" t="s">
        <v>68</v>
      </c>
      <c r="E85" s="173" t="s">
        <v>118</v>
      </c>
      <c r="F85" s="173" t="s">
        <v>119</v>
      </c>
      <c r="G85" s="171"/>
      <c r="H85" s="171"/>
      <c r="I85" s="174"/>
      <c r="J85" s="175">
        <f>BK85</f>
        <v>0</v>
      </c>
      <c r="K85" s="171"/>
      <c r="L85" s="176"/>
      <c r="M85" s="177"/>
      <c r="N85" s="178"/>
      <c r="O85" s="178"/>
      <c r="P85" s="179">
        <f>P86+P140+P165+P175+P193</f>
        <v>0</v>
      </c>
      <c r="Q85" s="178"/>
      <c r="R85" s="179">
        <f>R86+R140+R165+R175+R193</f>
        <v>0</v>
      </c>
      <c r="S85" s="178"/>
      <c r="T85" s="180">
        <f>T86+T140+T165+T175+T193</f>
        <v>0</v>
      </c>
      <c r="AR85" s="181" t="s">
        <v>77</v>
      </c>
      <c r="AT85" s="182" t="s">
        <v>68</v>
      </c>
      <c r="AU85" s="182" t="s">
        <v>69</v>
      </c>
      <c r="AY85" s="181" t="s">
        <v>120</v>
      </c>
      <c r="BK85" s="183">
        <f>BK86+BK140+BK165+BK175+BK193</f>
        <v>0</v>
      </c>
    </row>
    <row r="86" spans="2:65" s="10" customFormat="1" ht="19.899999999999999" customHeight="1">
      <c r="B86" s="170"/>
      <c r="C86" s="171"/>
      <c r="D86" s="172" t="s">
        <v>68</v>
      </c>
      <c r="E86" s="184" t="s">
        <v>77</v>
      </c>
      <c r="F86" s="184" t="s">
        <v>121</v>
      </c>
      <c r="G86" s="171"/>
      <c r="H86" s="171"/>
      <c r="I86" s="174"/>
      <c r="J86" s="185">
        <f>BK86</f>
        <v>0</v>
      </c>
      <c r="K86" s="171"/>
      <c r="L86" s="176"/>
      <c r="M86" s="177"/>
      <c r="N86" s="178"/>
      <c r="O86" s="178"/>
      <c r="P86" s="179">
        <f>SUM(P87:P139)</f>
        <v>0</v>
      </c>
      <c r="Q86" s="178"/>
      <c r="R86" s="179">
        <f>SUM(R87:R139)</f>
        <v>0</v>
      </c>
      <c r="S86" s="178"/>
      <c r="T86" s="180">
        <f>SUM(T87:T139)</f>
        <v>0</v>
      </c>
      <c r="AR86" s="181" t="s">
        <v>77</v>
      </c>
      <c r="AT86" s="182" t="s">
        <v>68</v>
      </c>
      <c r="AU86" s="182" t="s">
        <v>77</v>
      </c>
      <c r="AY86" s="181" t="s">
        <v>120</v>
      </c>
      <c r="BK86" s="183">
        <f>SUM(BK87:BK139)</f>
        <v>0</v>
      </c>
    </row>
    <row r="87" spans="2:65" s="1" customFormat="1" ht="38.25" customHeight="1">
      <c r="B87" s="40"/>
      <c r="C87" s="186" t="s">
        <v>77</v>
      </c>
      <c r="D87" s="186" t="s">
        <v>122</v>
      </c>
      <c r="E87" s="187" t="s">
        <v>123</v>
      </c>
      <c r="F87" s="188" t="s">
        <v>124</v>
      </c>
      <c r="G87" s="189" t="s">
        <v>125</v>
      </c>
      <c r="H87" s="190">
        <v>3</v>
      </c>
      <c r="I87" s="191"/>
      <c r="J87" s="192">
        <f>ROUND(I87*H87,2)</f>
        <v>0</v>
      </c>
      <c r="K87" s="188" t="s">
        <v>126</v>
      </c>
      <c r="L87" s="60"/>
      <c r="M87" s="193" t="s">
        <v>21</v>
      </c>
      <c r="N87" s="194" t="s">
        <v>40</v>
      </c>
      <c r="O87" s="41"/>
      <c r="P87" s="195">
        <f>O87*H87</f>
        <v>0</v>
      </c>
      <c r="Q87" s="195">
        <v>0</v>
      </c>
      <c r="R87" s="195">
        <f>Q87*H87</f>
        <v>0</v>
      </c>
      <c r="S87" s="195">
        <v>0</v>
      </c>
      <c r="T87" s="196">
        <f>S87*H87</f>
        <v>0</v>
      </c>
      <c r="AR87" s="23" t="s">
        <v>127</v>
      </c>
      <c r="AT87" s="23" t="s">
        <v>122</v>
      </c>
      <c r="AU87" s="23" t="s">
        <v>79</v>
      </c>
      <c r="AY87" s="23" t="s">
        <v>120</v>
      </c>
      <c r="BE87" s="197">
        <f>IF(N87="základní",J87,0)</f>
        <v>0</v>
      </c>
      <c r="BF87" s="197">
        <f>IF(N87="snížená",J87,0)</f>
        <v>0</v>
      </c>
      <c r="BG87" s="197">
        <f>IF(N87="zákl. přenesená",J87,0)</f>
        <v>0</v>
      </c>
      <c r="BH87" s="197">
        <f>IF(N87="sníž. přenesená",J87,0)</f>
        <v>0</v>
      </c>
      <c r="BI87" s="197">
        <f>IF(N87="nulová",J87,0)</f>
        <v>0</v>
      </c>
      <c r="BJ87" s="23" t="s">
        <v>77</v>
      </c>
      <c r="BK87" s="197">
        <f>ROUND(I87*H87,2)</f>
        <v>0</v>
      </c>
      <c r="BL87" s="23" t="s">
        <v>127</v>
      </c>
      <c r="BM87" s="23" t="s">
        <v>79</v>
      </c>
    </row>
    <row r="88" spans="2:65" s="1" customFormat="1" ht="175.5">
      <c r="B88" s="40"/>
      <c r="C88" s="62"/>
      <c r="D88" s="198" t="s">
        <v>128</v>
      </c>
      <c r="E88" s="62"/>
      <c r="F88" s="199" t="s">
        <v>129</v>
      </c>
      <c r="G88" s="62"/>
      <c r="H88" s="62"/>
      <c r="I88" s="157"/>
      <c r="J88" s="62"/>
      <c r="K88" s="62"/>
      <c r="L88" s="60"/>
      <c r="M88" s="200"/>
      <c r="N88" s="41"/>
      <c r="O88" s="41"/>
      <c r="P88" s="41"/>
      <c r="Q88" s="41"/>
      <c r="R88" s="41"/>
      <c r="S88" s="41"/>
      <c r="T88" s="77"/>
      <c r="AT88" s="23" t="s">
        <v>128</v>
      </c>
      <c r="AU88" s="23" t="s">
        <v>79</v>
      </c>
    </row>
    <row r="89" spans="2:65" s="1" customFormat="1" ht="38.25" customHeight="1">
      <c r="B89" s="40"/>
      <c r="C89" s="186" t="s">
        <v>79</v>
      </c>
      <c r="D89" s="186" t="s">
        <v>122</v>
      </c>
      <c r="E89" s="187" t="s">
        <v>130</v>
      </c>
      <c r="F89" s="188" t="s">
        <v>131</v>
      </c>
      <c r="G89" s="189" t="s">
        <v>125</v>
      </c>
      <c r="H89" s="190">
        <v>112.7</v>
      </c>
      <c r="I89" s="191"/>
      <c r="J89" s="192">
        <f>ROUND(I89*H89,2)</f>
        <v>0</v>
      </c>
      <c r="K89" s="188" t="s">
        <v>126</v>
      </c>
      <c r="L89" s="60"/>
      <c r="M89" s="193" t="s">
        <v>21</v>
      </c>
      <c r="N89" s="194" t="s">
        <v>40</v>
      </c>
      <c r="O89" s="41"/>
      <c r="P89" s="195">
        <f>O89*H89</f>
        <v>0</v>
      </c>
      <c r="Q89" s="195">
        <v>0</v>
      </c>
      <c r="R89" s="195">
        <f>Q89*H89</f>
        <v>0</v>
      </c>
      <c r="S89" s="195">
        <v>0</v>
      </c>
      <c r="T89" s="196">
        <f>S89*H89</f>
        <v>0</v>
      </c>
      <c r="AR89" s="23" t="s">
        <v>127</v>
      </c>
      <c r="AT89" s="23" t="s">
        <v>122</v>
      </c>
      <c r="AU89" s="23" t="s">
        <v>79</v>
      </c>
      <c r="AY89" s="23" t="s">
        <v>120</v>
      </c>
      <c r="BE89" s="197">
        <f>IF(N89="základní",J89,0)</f>
        <v>0</v>
      </c>
      <c r="BF89" s="197">
        <f>IF(N89="snížená",J89,0)</f>
        <v>0</v>
      </c>
      <c r="BG89" s="197">
        <f>IF(N89="zákl. přenesená",J89,0)</f>
        <v>0</v>
      </c>
      <c r="BH89" s="197">
        <f>IF(N89="sníž. přenesená",J89,0)</f>
        <v>0</v>
      </c>
      <c r="BI89" s="197">
        <f>IF(N89="nulová",J89,0)</f>
        <v>0</v>
      </c>
      <c r="BJ89" s="23" t="s">
        <v>77</v>
      </c>
      <c r="BK89" s="197">
        <f>ROUND(I89*H89,2)</f>
        <v>0</v>
      </c>
      <c r="BL89" s="23" t="s">
        <v>127</v>
      </c>
      <c r="BM89" s="23" t="s">
        <v>127</v>
      </c>
    </row>
    <row r="90" spans="2:65" s="1" customFormat="1" ht="175.5">
      <c r="B90" s="40"/>
      <c r="C90" s="62"/>
      <c r="D90" s="198" t="s">
        <v>128</v>
      </c>
      <c r="E90" s="62"/>
      <c r="F90" s="199" t="s">
        <v>132</v>
      </c>
      <c r="G90" s="62"/>
      <c r="H90" s="62"/>
      <c r="I90" s="157"/>
      <c r="J90" s="62"/>
      <c r="K90" s="62"/>
      <c r="L90" s="60"/>
      <c r="M90" s="200"/>
      <c r="N90" s="41"/>
      <c r="O90" s="41"/>
      <c r="P90" s="41"/>
      <c r="Q90" s="41"/>
      <c r="R90" s="41"/>
      <c r="S90" s="41"/>
      <c r="T90" s="77"/>
      <c r="AT90" s="23" t="s">
        <v>128</v>
      </c>
      <c r="AU90" s="23" t="s">
        <v>79</v>
      </c>
    </row>
    <row r="91" spans="2:65" s="1" customFormat="1" ht="38.25" customHeight="1">
      <c r="B91" s="40"/>
      <c r="C91" s="186" t="s">
        <v>133</v>
      </c>
      <c r="D91" s="186" t="s">
        <v>122</v>
      </c>
      <c r="E91" s="187" t="s">
        <v>134</v>
      </c>
      <c r="F91" s="188" t="s">
        <v>135</v>
      </c>
      <c r="G91" s="189" t="s">
        <v>136</v>
      </c>
      <c r="H91" s="190">
        <v>191.26</v>
      </c>
      <c r="I91" s="191"/>
      <c r="J91" s="192">
        <f>ROUND(I91*H91,2)</f>
        <v>0</v>
      </c>
      <c r="K91" s="188" t="s">
        <v>126</v>
      </c>
      <c r="L91" s="60"/>
      <c r="M91" s="193" t="s">
        <v>21</v>
      </c>
      <c r="N91" s="194" t="s">
        <v>40</v>
      </c>
      <c r="O91" s="41"/>
      <c r="P91" s="195">
        <f>O91*H91</f>
        <v>0</v>
      </c>
      <c r="Q91" s="195">
        <v>0</v>
      </c>
      <c r="R91" s="195">
        <f>Q91*H91</f>
        <v>0</v>
      </c>
      <c r="S91" s="195">
        <v>0</v>
      </c>
      <c r="T91" s="196">
        <f>S91*H91</f>
        <v>0</v>
      </c>
      <c r="AR91" s="23" t="s">
        <v>127</v>
      </c>
      <c r="AT91" s="23" t="s">
        <v>122</v>
      </c>
      <c r="AU91" s="23" t="s">
        <v>79</v>
      </c>
      <c r="AY91" s="23" t="s">
        <v>120</v>
      </c>
      <c r="BE91" s="197">
        <f>IF(N91="základní",J91,0)</f>
        <v>0</v>
      </c>
      <c r="BF91" s="197">
        <f>IF(N91="snížená",J91,0)</f>
        <v>0</v>
      </c>
      <c r="BG91" s="197">
        <f>IF(N91="zákl. přenesená",J91,0)</f>
        <v>0</v>
      </c>
      <c r="BH91" s="197">
        <f>IF(N91="sníž. přenesená",J91,0)</f>
        <v>0</v>
      </c>
      <c r="BI91" s="197">
        <f>IF(N91="nulová",J91,0)</f>
        <v>0</v>
      </c>
      <c r="BJ91" s="23" t="s">
        <v>77</v>
      </c>
      <c r="BK91" s="197">
        <f>ROUND(I91*H91,2)</f>
        <v>0</v>
      </c>
      <c r="BL91" s="23" t="s">
        <v>127</v>
      </c>
      <c r="BM91" s="23" t="s">
        <v>137</v>
      </c>
    </row>
    <row r="92" spans="2:65" s="1" customFormat="1" ht="175.5">
      <c r="B92" s="40"/>
      <c r="C92" s="62"/>
      <c r="D92" s="198" t="s">
        <v>128</v>
      </c>
      <c r="E92" s="62"/>
      <c r="F92" s="199" t="s">
        <v>138</v>
      </c>
      <c r="G92" s="62"/>
      <c r="H92" s="62"/>
      <c r="I92" s="157"/>
      <c r="J92" s="62"/>
      <c r="K92" s="62"/>
      <c r="L92" s="60"/>
      <c r="M92" s="200"/>
      <c r="N92" s="41"/>
      <c r="O92" s="41"/>
      <c r="P92" s="41"/>
      <c r="Q92" s="41"/>
      <c r="R92" s="41"/>
      <c r="S92" s="41"/>
      <c r="T92" s="77"/>
      <c r="AT92" s="23" t="s">
        <v>128</v>
      </c>
      <c r="AU92" s="23" t="s">
        <v>79</v>
      </c>
    </row>
    <row r="93" spans="2:65" s="11" customFormat="1">
      <c r="B93" s="201"/>
      <c r="C93" s="202"/>
      <c r="D93" s="198" t="s">
        <v>139</v>
      </c>
      <c r="E93" s="203" t="s">
        <v>21</v>
      </c>
      <c r="F93" s="204" t="s">
        <v>140</v>
      </c>
      <c r="G93" s="202"/>
      <c r="H93" s="205">
        <v>191.26</v>
      </c>
      <c r="I93" s="206"/>
      <c r="J93" s="202"/>
      <c r="K93" s="202"/>
      <c r="L93" s="207"/>
      <c r="M93" s="208"/>
      <c r="N93" s="209"/>
      <c r="O93" s="209"/>
      <c r="P93" s="209"/>
      <c r="Q93" s="209"/>
      <c r="R93" s="209"/>
      <c r="S93" s="209"/>
      <c r="T93" s="210"/>
      <c r="AT93" s="211" t="s">
        <v>139</v>
      </c>
      <c r="AU93" s="211" t="s">
        <v>79</v>
      </c>
      <c r="AV93" s="11" t="s">
        <v>79</v>
      </c>
      <c r="AW93" s="11" t="s">
        <v>33</v>
      </c>
      <c r="AX93" s="11" t="s">
        <v>69</v>
      </c>
      <c r="AY93" s="211" t="s">
        <v>120</v>
      </c>
    </row>
    <row r="94" spans="2:65" s="12" customFormat="1">
      <c r="B94" s="212"/>
      <c r="C94" s="213"/>
      <c r="D94" s="198" t="s">
        <v>139</v>
      </c>
      <c r="E94" s="214" t="s">
        <v>21</v>
      </c>
      <c r="F94" s="215" t="s">
        <v>141</v>
      </c>
      <c r="G94" s="213"/>
      <c r="H94" s="216">
        <v>191.26</v>
      </c>
      <c r="I94" s="217"/>
      <c r="J94" s="213"/>
      <c r="K94" s="213"/>
      <c r="L94" s="218"/>
      <c r="M94" s="219"/>
      <c r="N94" s="220"/>
      <c r="O94" s="220"/>
      <c r="P94" s="220"/>
      <c r="Q94" s="220"/>
      <c r="R94" s="220"/>
      <c r="S94" s="220"/>
      <c r="T94" s="221"/>
      <c r="AT94" s="222" t="s">
        <v>139</v>
      </c>
      <c r="AU94" s="222" t="s">
        <v>79</v>
      </c>
      <c r="AV94" s="12" t="s">
        <v>127</v>
      </c>
      <c r="AW94" s="12" t="s">
        <v>33</v>
      </c>
      <c r="AX94" s="12" t="s">
        <v>77</v>
      </c>
      <c r="AY94" s="222" t="s">
        <v>120</v>
      </c>
    </row>
    <row r="95" spans="2:65" s="1" customFormat="1" ht="38.25" customHeight="1">
      <c r="B95" s="40"/>
      <c r="C95" s="186" t="s">
        <v>127</v>
      </c>
      <c r="D95" s="186" t="s">
        <v>122</v>
      </c>
      <c r="E95" s="187" t="s">
        <v>142</v>
      </c>
      <c r="F95" s="188" t="s">
        <v>143</v>
      </c>
      <c r="G95" s="189" t="s">
        <v>136</v>
      </c>
      <c r="H95" s="190">
        <v>118.075</v>
      </c>
      <c r="I95" s="191"/>
      <c r="J95" s="192">
        <f>ROUND(I95*H95,2)</f>
        <v>0</v>
      </c>
      <c r="K95" s="188" t="s">
        <v>126</v>
      </c>
      <c r="L95" s="60"/>
      <c r="M95" s="193" t="s">
        <v>21</v>
      </c>
      <c r="N95" s="194" t="s">
        <v>40</v>
      </c>
      <c r="O95" s="41"/>
      <c r="P95" s="195">
        <f>O95*H95</f>
        <v>0</v>
      </c>
      <c r="Q95" s="195">
        <v>0</v>
      </c>
      <c r="R95" s="195">
        <f>Q95*H95</f>
        <v>0</v>
      </c>
      <c r="S95" s="195">
        <v>0</v>
      </c>
      <c r="T95" s="196">
        <f>S95*H95</f>
        <v>0</v>
      </c>
      <c r="AR95" s="23" t="s">
        <v>127</v>
      </c>
      <c r="AT95" s="23" t="s">
        <v>122</v>
      </c>
      <c r="AU95" s="23" t="s">
        <v>79</v>
      </c>
      <c r="AY95" s="23" t="s">
        <v>120</v>
      </c>
      <c r="BE95" s="197">
        <f>IF(N95="základní",J95,0)</f>
        <v>0</v>
      </c>
      <c r="BF95" s="197">
        <f>IF(N95="snížená",J95,0)</f>
        <v>0</v>
      </c>
      <c r="BG95" s="197">
        <f>IF(N95="zákl. přenesená",J95,0)</f>
        <v>0</v>
      </c>
      <c r="BH95" s="197">
        <f>IF(N95="sníž. přenesená",J95,0)</f>
        <v>0</v>
      </c>
      <c r="BI95" s="197">
        <f>IF(N95="nulová",J95,0)</f>
        <v>0</v>
      </c>
      <c r="BJ95" s="23" t="s">
        <v>77</v>
      </c>
      <c r="BK95" s="197">
        <f>ROUND(I95*H95,2)</f>
        <v>0</v>
      </c>
      <c r="BL95" s="23" t="s">
        <v>127</v>
      </c>
      <c r="BM95" s="23" t="s">
        <v>144</v>
      </c>
    </row>
    <row r="96" spans="2:65" s="1" customFormat="1" ht="175.5">
      <c r="B96" s="40"/>
      <c r="C96" s="62"/>
      <c r="D96" s="198" t="s">
        <v>128</v>
      </c>
      <c r="E96" s="62"/>
      <c r="F96" s="199" t="s">
        <v>145</v>
      </c>
      <c r="G96" s="62"/>
      <c r="H96" s="62"/>
      <c r="I96" s="157"/>
      <c r="J96" s="62"/>
      <c r="K96" s="62"/>
      <c r="L96" s="60"/>
      <c r="M96" s="200"/>
      <c r="N96" s="41"/>
      <c r="O96" s="41"/>
      <c r="P96" s="41"/>
      <c r="Q96" s="41"/>
      <c r="R96" s="41"/>
      <c r="S96" s="41"/>
      <c r="T96" s="77"/>
      <c r="AT96" s="23" t="s">
        <v>128</v>
      </c>
      <c r="AU96" s="23" t="s">
        <v>79</v>
      </c>
    </row>
    <row r="97" spans="2:65" s="11" customFormat="1">
      <c r="B97" s="201"/>
      <c r="C97" s="202"/>
      <c r="D97" s="198" t="s">
        <v>139</v>
      </c>
      <c r="E97" s="203" t="s">
        <v>21</v>
      </c>
      <c r="F97" s="204" t="s">
        <v>146</v>
      </c>
      <c r="G97" s="202"/>
      <c r="H97" s="205">
        <v>118.075</v>
      </c>
      <c r="I97" s="206"/>
      <c r="J97" s="202"/>
      <c r="K97" s="202"/>
      <c r="L97" s="207"/>
      <c r="M97" s="208"/>
      <c r="N97" s="209"/>
      <c r="O97" s="209"/>
      <c r="P97" s="209"/>
      <c r="Q97" s="209"/>
      <c r="R97" s="209"/>
      <c r="S97" s="209"/>
      <c r="T97" s="210"/>
      <c r="AT97" s="211" t="s">
        <v>139</v>
      </c>
      <c r="AU97" s="211" t="s">
        <v>79</v>
      </c>
      <c r="AV97" s="11" t="s">
        <v>79</v>
      </c>
      <c r="AW97" s="11" t="s">
        <v>33</v>
      </c>
      <c r="AX97" s="11" t="s">
        <v>69</v>
      </c>
      <c r="AY97" s="211" t="s">
        <v>120</v>
      </c>
    </row>
    <row r="98" spans="2:65" s="12" customFormat="1">
      <c r="B98" s="212"/>
      <c r="C98" s="213"/>
      <c r="D98" s="198" t="s">
        <v>139</v>
      </c>
      <c r="E98" s="214" t="s">
        <v>21</v>
      </c>
      <c r="F98" s="215" t="s">
        <v>141</v>
      </c>
      <c r="G98" s="213"/>
      <c r="H98" s="216">
        <v>118.075</v>
      </c>
      <c r="I98" s="217"/>
      <c r="J98" s="213"/>
      <c r="K98" s="213"/>
      <c r="L98" s="218"/>
      <c r="M98" s="219"/>
      <c r="N98" s="220"/>
      <c r="O98" s="220"/>
      <c r="P98" s="220"/>
      <c r="Q98" s="220"/>
      <c r="R98" s="220"/>
      <c r="S98" s="220"/>
      <c r="T98" s="221"/>
      <c r="AT98" s="222" t="s">
        <v>139</v>
      </c>
      <c r="AU98" s="222" t="s">
        <v>79</v>
      </c>
      <c r="AV98" s="12" t="s">
        <v>127</v>
      </c>
      <c r="AW98" s="12" t="s">
        <v>33</v>
      </c>
      <c r="AX98" s="12" t="s">
        <v>77</v>
      </c>
      <c r="AY98" s="222" t="s">
        <v>120</v>
      </c>
    </row>
    <row r="99" spans="2:65" s="1" customFormat="1" ht="38.25" customHeight="1">
      <c r="B99" s="40"/>
      <c r="C99" s="186" t="s">
        <v>147</v>
      </c>
      <c r="D99" s="186" t="s">
        <v>122</v>
      </c>
      <c r="E99" s="187" t="s">
        <v>148</v>
      </c>
      <c r="F99" s="188" t="s">
        <v>149</v>
      </c>
      <c r="G99" s="189" t="s">
        <v>136</v>
      </c>
      <c r="H99" s="190">
        <v>35.423000000000002</v>
      </c>
      <c r="I99" s="191"/>
      <c r="J99" s="192">
        <f>ROUND(I99*H99,2)</f>
        <v>0</v>
      </c>
      <c r="K99" s="188" t="s">
        <v>126</v>
      </c>
      <c r="L99" s="60"/>
      <c r="M99" s="193" t="s">
        <v>21</v>
      </c>
      <c r="N99" s="194" t="s">
        <v>40</v>
      </c>
      <c r="O99" s="41"/>
      <c r="P99" s="195">
        <f>O99*H99</f>
        <v>0</v>
      </c>
      <c r="Q99" s="195">
        <v>0</v>
      </c>
      <c r="R99" s="195">
        <f>Q99*H99</f>
        <v>0</v>
      </c>
      <c r="S99" s="195">
        <v>0</v>
      </c>
      <c r="T99" s="196">
        <f>S99*H99</f>
        <v>0</v>
      </c>
      <c r="AR99" s="23" t="s">
        <v>127</v>
      </c>
      <c r="AT99" s="23" t="s">
        <v>122</v>
      </c>
      <c r="AU99" s="23" t="s">
        <v>79</v>
      </c>
      <c r="AY99" s="23" t="s">
        <v>120</v>
      </c>
      <c r="BE99" s="197">
        <f>IF(N99="základní",J99,0)</f>
        <v>0</v>
      </c>
      <c r="BF99" s="197">
        <f>IF(N99="snížená",J99,0)</f>
        <v>0</v>
      </c>
      <c r="BG99" s="197">
        <f>IF(N99="zákl. přenesená",J99,0)</f>
        <v>0</v>
      </c>
      <c r="BH99" s="197">
        <f>IF(N99="sníž. přenesená",J99,0)</f>
        <v>0</v>
      </c>
      <c r="BI99" s="197">
        <f>IF(N99="nulová",J99,0)</f>
        <v>0</v>
      </c>
      <c r="BJ99" s="23" t="s">
        <v>77</v>
      </c>
      <c r="BK99" s="197">
        <f>ROUND(I99*H99,2)</f>
        <v>0</v>
      </c>
      <c r="BL99" s="23" t="s">
        <v>127</v>
      </c>
      <c r="BM99" s="23" t="s">
        <v>150</v>
      </c>
    </row>
    <row r="100" spans="2:65" s="1" customFormat="1" ht="175.5">
      <c r="B100" s="40"/>
      <c r="C100" s="62"/>
      <c r="D100" s="198" t="s">
        <v>128</v>
      </c>
      <c r="E100" s="62"/>
      <c r="F100" s="199" t="s">
        <v>145</v>
      </c>
      <c r="G100" s="62"/>
      <c r="H100" s="62"/>
      <c r="I100" s="157"/>
      <c r="J100" s="62"/>
      <c r="K100" s="62"/>
      <c r="L100" s="60"/>
      <c r="M100" s="200"/>
      <c r="N100" s="41"/>
      <c r="O100" s="41"/>
      <c r="P100" s="41"/>
      <c r="Q100" s="41"/>
      <c r="R100" s="41"/>
      <c r="S100" s="41"/>
      <c r="T100" s="77"/>
      <c r="AT100" s="23" t="s">
        <v>128</v>
      </c>
      <c r="AU100" s="23" t="s">
        <v>79</v>
      </c>
    </row>
    <row r="101" spans="2:65" s="11" customFormat="1">
      <c r="B101" s="201"/>
      <c r="C101" s="202"/>
      <c r="D101" s="198" t="s">
        <v>139</v>
      </c>
      <c r="E101" s="203" t="s">
        <v>21</v>
      </c>
      <c r="F101" s="204" t="s">
        <v>151</v>
      </c>
      <c r="G101" s="202"/>
      <c r="H101" s="205">
        <v>35.423000000000002</v>
      </c>
      <c r="I101" s="206"/>
      <c r="J101" s="202"/>
      <c r="K101" s="202"/>
      <c r="L101" s="207"/>
      <c r="M101" s="208"/>
      <c r="N101" s="209"/>
      <c r="O101" s="209"/>
      <c r="P101" s="209"/>
      <c r="Q101" s="209"/>
      <c r="R101" s="209"/>
      <c r="S101" s="209"/>
      <c r="T101" s="210"/>
      <c r="AT101" s="211" t="s">
        <v>139</v>
      </c>
      <c r="AU101" s="211" t="s">
        <v>79</v>
      </c>
      <c r="AV101" s="11" t="s">
        <v>79</v>
      </c>
      <c r="AW101" s="11" t="s">
        <v>33</v>
      </c>
      <c r="AX101" s="11" t="s">
        <v>69</v>
      </c>
      <c r="AY101" s="211" t="s">
        <v>120</v>
      </c>
    </row>
    <row r="102" spans="2:65" s="12" customFormat="1">
      <c r="B102" s="212"/>
      <c r="C102" s="213"/>
      <c r="D102" s="198" t="s">
        <v>139</v>
      </c>
      <c r="E102" s="214" t="s">
        <v>21</v>
      </c>
      <c r="F102" s="215" t="s">
        <v>141</v>
      </c>
      <c r="G102" s="213"/>
      <c r="H102" s="216">
        <v>35.423000000000002</v>
      </c>
      <c r="I102" s="217"/>
      <c r="J102" s="213"/>
      <c r="K102" s="213"/>
      <c r="L102" s="218"/>
      <c r="M102" s="219"/>
      <c r="N102" s="220"/>
      <c r="O102" s="220"/>
      <c r="P102" s="220"/>
      <c r="Q102" s="220"/>
      <c r="R102" s="220"/>
      <c r="S102" s="220"/>
      <c r="T102" s="221"/>
      <c r="AT102" s="222" t="s">
        <v>139</v>
      </c>
      <c r="AU102" s="222" t="s">
        <v>79</v>
      </c>
      <c r="AV102" s="12" t="s">
        <v>127</v>
      </c>
      <c r="AW102" s="12" t="s">
        <v>33</v>
      </c>
      <c r="AX102" s="12" t="s">
        <v>77</v>
      </c>
      <c r="AY102" s="222" t="s">
        <v>120</v>
      </c>
    </row>
    <row r="103" spans="2:65" s="1" customFormat="1" ht="25.5" customHeight="1">
      <c r="B103" s="40"/>
      <c r="C103" s="186" t="s">
        <v>137</v>
      </c>
      <c r="D103" s="186" t="s">
        <v>122</v>
      </c>
      <c r="E103" s="187" t="s">
        <v>152</v>
      </c>
      <c r="F103" s="188" t="s">
        <v>153</v>
      </c>
      <c r="G103" s="189" t="s">
        <v>136</v>
      </c>
      <c r="H103" s="190">
        <v>47.88</v>
      </c>
      <c r="I103" s="191"/>
      <c r="J103" s="192">
        <f>ROUND(I103*H103,2)</f>
        <v>0</v>
      </c>
      <c r="K103" s="188" t="s">
        <v>126</v>
      </c>
      <c r="L103" s="60"/>
      <c r="M103" s="193" t="s">
        <v>21</v>
      </c>
      <c r="N103" s="194" t="s">
        <v>40</v>
      </c>
      <c r="O103" s="41"/>
      <c r="P103" s="195">
        <f>O103*H103</f>
        <v>0</v>
      </c>
      <c r="Q103" s="195">
        <v>0</v>
      </c>
      <c r="R103" s="195">
        <f>Q103*H103</f>
        <v>0</v>
      </c>
      <c r="S103" s="195">
        <v>0</v>
      </c>
      <c r="T103" s="196">
        <f>S103*H103</f>
        <v>0</v>
      </c>
      <c r="AR103" s="23" t="s">
        <v>127</v>
      </c>
      <c r="AT103" s="23" t="s">
        <v>122</v>
      </c>
      <c r="AU103" s="23" t="s">
        <v>79</v>
      </c>
      <c r="AY103" s="23" t="s">
        <v>120</v>
      </c>
      <c r="BE103" s="197">
        <f>IF(N103="základní",J103,0)</f>
        <v>0</v>
      </c>
      <c r="BF103" s="197">
        <f>IF(N103="snížená",J103,0)</f>
        <v>0</v>
      </c>
      <c r="BG103" s="197">
        <f>IF(N103="zákl. přenesená",J103,0)</f>
        <v>0</v>
      </c>
      <c r="BH103" s="197">
        <f>IF(N103="sníž. přenesená",J103,0)</f>
        <v>0</v>
      </c>
      <c r="BI103" s="197">
        <f>IF(N103="nulová",J103,0)</f>
        <v>0</v>
      </c>
      <c r="BJ103" s="23" t="s">
        <v>77</v>
      </c>
      <c r="BK103" s="197">
        <f>ROUND(I103*H103,2)</f>
        <v>0</v>
      </c>
      <c r="BL103" s="23" t="s">
        <v>127</v>
      </c>
      <c r="BM103" s="23" t="s">
        <v>154</v>
      </c>
    </row>
    <row r="104" spans="2:65" s="1" customFormat="1" ht="94.5">
      <c r="B104" s="40"/>
      <c r="C104" s="62"/>
      <c r="D104" s="198" t="s">
        <v>128</v>
      </c>
      <c r="E104" s="62"/>
      <c r="F104" s="199" t="s">
        <v>155</v>
      </c>
      <c r="G104" s="62"/>
      <c r="H104" s="62"/>
      <c r="I104" s="157"/>
      <c r="J104" s="62"/>
      <c r="K104" s="62"/>
      <c r="L104" s="60"/>
      <c r="M104" s="200"/>
      <c r="N104" s="41"/>
      <c r="O104" s="41"/>
      <c r="P104" s="41"/>
      <c r="Q104" s="41"/>
      <c r="R104" s="41"/>
      <c r="S104" s="41"/>
      <c r="T104" s="77"/>
      <c r="AT104" s="23" t="s">
        <v>128</v>
      </c>
      <c r="AU104" s="23" t="s">
        <v>79</v>
      </c>
    </row>
    <row r="105" spans="2:65" s="1" customFormat="1" ht="38.25" customHeight="1">
      <c r="B105" s="40"/>
      <c r="C105" s="186" t="s">
        <v>156</v>
      </c>
      <c r="D105" s="186" t="s">
        <v>122</v>
      </c>
      <c r="E105" s="187" t="s">
        <v>157</v>
      </c>
      <c r="F105" s="188" t="s">
        <v>158</v>
      </c>
      <c r="G105" s="189" t="s">
        <v>136</v>
      </c>
      <c r="H105" s="190">
        <v>14.364000000000001</v>
      </c>
      <c r="I105" s="191"/>
      <c r="J105" s="192">
        <f>ROUND(I105*H105,2)</f>
        <v>0</v>
      </c>
      <c r="K105" s="188" t="s">
        <v>126</v>
      </c>
      <c r="L105" s="60"/>
      <c r="M105" s="193" t="s">
        <v>21</v>
      </c>
      <c r="N105" s="194" t="s">
        <v>40</v>
      </c>
      <c r="O105" s="41"/>
      <c r="P105" s="195">
        <f>O105*H105</f>
        <v>0</v>
      </c>
      <c r="Q105" s="195">
        <v>0</v>
      </c>
      <c r="R105" s="195">
        <f>Q105*H105</f>
        <v>0</v>
      </c>
      <c r="S105" s="195">
        <v>0</v>
      </c>
      <c r="T105" s="196">
        <f>S105*H105</f>
        <v>0</v>
      </c>
      <c r="AR105" s="23" t="s">
        <v>127</v>
      </c>
      <c r="AT105" s="23" t="s">
        <v>122</v>
      </c>
      <c r="AU105" s="23" t="s">
        <v>79</v>
      </c>
      <c r="AY105" s="23" t="s">
        <v>120</v>
      </c>
      <c r="BE105" s="197">
        <f>IF(N105="základní",J105,0)</f>
        <v>0</v>
      </c>
      <c r="BF105" s="197">
        <f>IF(N105="snížená",J105,0)</f>
        <v>0</v>
      </c>
      <c r="BG105" s="197">
        <f>IF(N105="zákl. přenesená",J105,0)</f>
        <v>0</v>
      </c>
      <c r="BH105" s="197">
        <f>IF(N105="sníž. přenesená",J105,0)</f>
        <v>0</v>
      </c>
      <c r="BI105" s="197">
        <f>IF(N105="nulová",J105,0)</f>
        <v>0</v>
      </c>
      <c r="BJ105" s="23" t="s">
        <v>77</v>
      </c>
      <c r="BK105" s="197">
        <f>ROUND(I105*H105,2)</f>
        <v>0</v>
      </c>
      <c r="BL105" s="23" t="s">
        <v>127</v>
      </c>
      <c r="BM105" s="23" t="s">
        <v>159</v>
      </c>
    </row>
    <row r="106" spans="2:65" s="1" customFormat="1" ht="94.5">
      <c r="B106" s="40"/>
      <c r="C106" s="62"/>
      <c r="D106" s="198" t="s">
        <v>128</v>
      </c>
      <c r="E106" s="62"/>
      <c r="F106" s="199" t="s">
        <v>155</v>
      </c>
      <c r="G106" s="62"/>
      <c r="H106" s="62"/>
      <c r="I106" s="157"/>
      <c r="J106" s="62"/>
      <c r="K106" s="62"/>
      <c r="L106" s="60"/>
      <c r="M106" s="200"/>
      <c r="N106" s="41"/>
      <c r="O106" s="41"/>
      <c r="P106" s="41"/>
      <c r="Q106" s="41"/>
      <c r="R106" s="41"/>
      <c r="S106" s="41"/>
      <c r="T106" s="77"/>
      <c r="AT106" s="23" t="s">
        <v>128</v>
      </c>
      <c r="AU106" s="23" t="s">
        <v>79</v>
      </c>
    </row>
    <row r="107" spans="2:65" s="11" customFormat="1">
      <c r="B107" s="201"/>
      <c r="C107" s="202"/>
      <c r="D107" s="198" t="s">
        <v>139</v>
      </c>
      <c r="E107" s="203" t="s">
        <v>21</v>
      </c>
      <c r="F107" s="204" t="s">
        <v>160</v>
      </c>
      <c r="G107" s="202"/>
      <c r="H107" s="205">
        <v>14.364000000000001</v>
      </c>
      <c r="I107" s="206"/>
      <c r="J107" s="202"/>
      <c r="K107" s="202"/>
      <c r="L107" s="207"/>
      <c r="M107" s="208"/>
      <c r="N107" s="209"/>
      <c r="O107" s="209"/>
      <c r="P107" s="209"/>
      <c r="Q107" s="209"/>
      <c r="R107" s="209"/>
      <c r="S107" s="209"/>
      <c r="T107" s="210"/>
      <c r="AT107" s="211" t="s">
        <v>139</v>
      </c>
      <c r="AU107" s="211" t="s">
        <v>79</v>
      </c>
      <c r="AV107" s="11" t="s">
        <v>79</v>
      </c>
      <c r="AW107" s="11" t="s">
        <v>33</v>
      </c>
      <c r="AX107" s="11" t="s">
        <v>69</v>
      </c>
      <c r="AY107" s="211" t="s">
        <v>120</v>
      </c>
    </row>
    <row r="108" spans="2:65" s="12" customFormat="1">
      <c r="B108" s="212"/>
      <c r="C108" s="213"/>
      <c r="D108" s="198" t="s">
        <v>139</v>
      </c>
      <c r="E108" s="214" t="s">
        <v>21</v>
      </c>
      <c r="F108" s="215" t="s">
        <v>141</v>
      </c>
      <c r="G108" s="213"/>
      <c r="H108" s="216">
        <v>14.364000000000001</v>
      </c>
      <c r="I108" s="217"/>
      <c r="J108" s="213"/>
      <c r="K108" s="213"/>
      <c r="L108" s="218"/>
      <c r="M108" s="219"/>
      <c r="N108" s="220"/>
      <c r="O108" s="220"/>
      <c r="P108" s="220"/>
      <c r="Q108" s="220"/>
      <c r="R108" s="220"/>
      <c r="S108" s="220"/>
      <c r="T108" s="221"/>
      <c r="AT108" s="222" t="s">
        <v>139</v>
      </c>
      <c r="AU108" s="222" t="s">
        <v>79</v>
      </c>
      <c r="AV108" s="12" t="s">
        <v>127</v>
      </c>
      <c r="AW108" s="12" t="s">
        <v>33</v>
      </c>
      <c r="AX108" s="12" t="s">
        <v>77</v>
      </c>
      <c r="AY108" s="222" t="s">
        <v>120</v>
      </c>
    </row>
    <row r="109" spans="2:65" s="1" customFormat="1" ht="38.25" customHeight="1">
      <c r="B109" s="40"/>
      <c r="C109" s="186" t="s">
        <v>144</v>
      </c>
      <c r="D109" s="186" t="s">
        <v>122</v>
      </c>
      <c r="E109" s="187" t="s">
        <v>161</v>
      </c>
      <c r="F109" s="188" t="s">
        <v>162</v>
      </c>
      <c r="G109" s="189" t="s">
        <v>136</v>
      </c>
      <c r="H109" s="190">
        <v>100</v>
      </c>
      <c r="I109" s="191"/>
      <c r="J109" s="192">
        <f>ROUND(I109*H109,2)</f>
        <v>0</v>
      </c>
      <c r="K109" s="188" t="s">
        <v>126</v>
      </c>
      <c r="L109" s="60"/>
      <c r="M109" s="193" t="s">
        <v>21</v>
      </c>
      <c r="N109" s="194" t="s">
        <v>40</v>
      </c>
      <c r="O109" s="41"/>
      <c r="P109" s="195">
        <f>O109*H109</f>
        <v>0</v>
      </c>
      <c r="Q109" s="195">
        <v>0</v>
      </c>
      <c r="R109" s="195">
        <f>Q109*H109</f>
        <v>0</v>
      </c>
      <c r="S109" s="195">
        <v>0</v>
      </c>
      <c r="T109" s="196">
        <f>S109*H109</f>
        <v>0</v>
      </c>
      <c r="AR109" s="23" t="s">
        <v>127</v>
      </c>
      <c r="AT109" s="23" t="s">
        <v>122</v>
      </c>
      <c r="AU109" s="23" t="s">
        <v>79</v>
      </c>
      <c r="AY109" s="23" t="s">
        <v>120</v>
      </c>
      <c r="BE109" s="197">
        <f>IF(N109="základní",J109,0)</f>
        <v>0</v>
      </c>
      <c r="BF109" s="197">
        <f>IF(N109="snížená",J109,0)</f>
        <v>0</v>
      </c>
      <c r="BG109" s="197">
        <f>IF(N109="zákl. přenesená",J109,0)</f>
        <v>0</v>
      </c>
      <c r="BH109" s="197">
        <f>IF(N109="sníž. přenesená",J109,0)</f>
        <v>0</v>
      </c>
      <c r="BI109" s="197">
        <f>IF(N109="nulová",J109,0)</f>
        <v>0</v>
      </c>
      <c r="BJ109" s="23" t="s">
        <v>77</v>
      </c>
      <c r="BK109" s="197">
        <f>ROUND(I109*H109,2)</f>
        <v>0</v>
      </c>
      <c r="BL109" s="23" t="s">
        <v>127</v>
      </c>
      <c r="BM109" s="23" t="s">
        <v>163</v>
      </c>
    </row>
    <row r="110" spans="2:65" s="1" customFormat="1" ht="175.5">
      <c r="B110" s="40"/>
      <c r="C110" s="62"/>
      <c r="D110" s="198" t="s">
        <v>128</v>
      </c>
      <c r="E110" s="62"/>
      <c r="F110" s="199" t="s">
        <v>164</v>
      </c>
      <c r="G110" s="62"/>
      <c r="H110" s="62"/>
      <c r="I110" s="157"/>
      <c r="J110" s="62"/>
      <c r="K110" s="62"/>
      <c r="L110" s="60"/>
      <c r="M110" s="200"/>
      <c r="N110" s="41"/>
      <c r="O110" s="41"/>
      <c r="P110" s="41"/>
      <c r="Q110" s="41"/>
      <c r="R110" s="41"/>
      <c r="S110" s="41"/>
      <c r="T110" s="77"/>
      <c r="AT110" s="23" t="s">
        <v>128</v>
      </c>
      <c r="AU110" s="23" t="s">
        <v>79</v>
      </c>
    </row>
    <row r="111" spans="2:65" s="1" customFormat="1" ht="25.5" customHeight="1">
      <c r="B111" s="40"/>
      <c r="C111" s="186" t="s">
        <v>165</v>
      </c>
      <c r="D111" s="186" t="s">
        <v>122</v>
      </c>
      <c r="E111" s="187" t="s">
        <v>166</v>
      </c>
      <c r="F111" s="188" t="s">
        <v>167</v>
      </c>
      <c r="G111" s="189" t="s">
        <v>136</v>
      </c>
      <c r="H111" s="190">
        <v>191.26</v>
      </c>
      <c r="I111" s="191"/>
      <c r="J111" s="192">
        <f>ROUND(I111*H111,2)</f>
        <v>0</v>
      </c>
      <c r="K111" s="188" t="s">
        <v>126</v>
      </c>
      <c r="L111" s="60"/>
      <c r="M111" s="193" t="s">
        <v>21</v>
      </c>
      <c r="N111" s="194" t="s">
        <v>40</v>
      </c>
      <c r="O111" s="41"/>
      <c r="P111" s="195">
        <f>O111*H111</f>
        <v>0</v>
      </c>
      <c r="Q111" s="195">
        <v>0</v>
      </c>
      <c r="R111" s="195">
        <f>Q111*H111</f>
        <v>0</v>
      </c>
      <c r="S111" s="195">
        <v>0</v>
      </c>
      <c r="T111" s="196">
        <f>S111*H111</f>
        <v>0</v>
      </c>
      <c r="AR111" s="23" t="s">
        <v>127</v>
      </c>
      <c r="AT111" s="23" t="s">
        <v>122</v>
      </c>
      <c r="AU111" s="23" t="s">
        <v>79</v>
      </c>
      <c r="AY111" s="23" t="s">
        <v>120</v>
      </c>
      <c r="BE111" s="197">
        <f>IF(N111="základní",J111,0)</f>
        <v>0</v>
      </c>
      <c r="BF111" s="197">
        <f>IF(N111="snížená",J111,0)</f>
        <v>0</v>
      </c>
      <c r="BG111" s="197">
        <f>IF(N111="zákl. přenesená",J111,0)</f>
        <v>0</v>
      </c>
      <c r="BH111" s="197">
        <f>IF(N111="sníž. přenesená",J111,0)</f>
        <v>0</v>
      </c>
      <c r="BI111" s="197">
        <f>IF(N111="nulová",J111,0)</f>
        <v>0</v>
      </c>
      <c r="BJ111" s="23" t="s">
        <v>77</v>
      </c>
      <c r="BK111" s="197">
        <f>ROUND(I111*H111,2)</f>
        <v>0</v>
      </c>
      <c r="BL111" s="23" t="s">
        <v>127</v>
      </c>
      <c r="BM111" s="23" t="s">
        <v>168</v>
      </c>
    </row>
    <row r="112" spans="2:65" s="1" customFormat="1" ht="148.5">
      <c r="B112" s="40"/>
      <c r="C112" s="62"/>
      <c r="D112" s="198" t="s">
        <v>128</v>
      </c>
      <c r="E112" s="62"/>
      <c r="F112" s="199" t="s">
        <v>169</v>
      </c>
      <c r="G112" s="62"/>
      <c r="H112" s="62"/>
      <c r="I112" s="157"/>
      <c r="J112" s="62"/>
      <c r="K112" s="62"/>
      <c r="L112" s="60"/>
      <c r="M112" s="200"/>
      <c r="N112" s="41"/>
      <c r="O112" s="41"/>
      <c r="P112" s="41"/>
      <c r="Q112" s="41"/>
      <c r="R112" s="41"/>
      <c r="S112" s="41"/>
      <c r="T112" s="77"/>
      <c r="AT112" s="23" t="s">
        <v>128</v>
      </c>
      <c r="AU112" s="23" t="s">
        <v>79</v>
      </c>
    </row>
    <row r="113" spans="2:65" s="11" customFormat="1">
      <c r="B113" s="201"/>
      <c r="C113" s="202"/>
      <c r="D113" s="198" t="s">
        <v>139</v>
      </c>
      <c r="E113" s="203" t="s">
        <v>21</v>
      </c>
      <c r="F113" s="204" t="s">
        <v>170</v>
      </c>
      <c r="G113" s="202"/>
      <c r="H113" s="205">
        <v>191.26</v>
      </c>
      <c r="I113" s="206"/>
      <c r="J113" s="202"/>
      <c r="K113" s="202"/>
      <c r="L113" s="207"/>
      <c r="M113" s="208"/>
      <c r="N113" s="209"/>
      <c r="O113" s="209"/>
      <c r="P113" s="209"/>
      <c r="Q113" s="209"/>
      <c r="R113" s="209"/>
      <c r="S113" s="209"/>
      <c r="T113" s="210"/>
      <c r="AT113" s="211" t="s">
        <v>139</v>
      </c>
      <c r="AU113" s="211" t="s">
        <v>79</v>
      </c>
      <c r="AV113" s="11" t="s">
        <v>79</v>
      </c>
      <c r="AW113" s="11" t="s">
        <v>33</v>
      </c>
      <c r="AX113" s="11" t="s">
        <v>69</v>
      </c>
      <c r="AY113" s="211" t="s">
        <v>120</v>
      </c>
    </row>
    <row r="114" spans="2:65" s="12" customFormat="1">
      <c r="B114" s="212"/>
      <c r="C114" s="213"/>
      <c r="D114" s="198" t="s">
        <v>139</v>
      </c>
      <c r="E114" s="214" t="s">
        <v>21</v>
      </c>
      <c r="F114" s="215" t="s">
        <v>141</v>
      </c>
      <c r="G114" s="213"/>
      <c r="H114" s="216">
        <v>191.26</v>
      </c>
      <c r="I114" s="217"/>
      <c r="J114" s="213"/>
      <c r="K114" s="213"/>
      <c r="L114" s="218"/>
      <c r="M114" s="219"/>
      <c r="N114" s="220"/>
      <c r="O114" s="220"/>
      <c r="P114" s="220"/>
      <c r="Q114" s="220"/>
      <c r="R114" s="220"/>
      <c r="S114" s="220"/>
      <c r="T114" s="221"/>
      <c r="AT114" s="222" t="s">
        <v>139</v>
      </c>
      <c r="AU114" s="222" t="s">
        <v>79</v>
      </c>
      <c r="AV114" s="12" t="s">
        <v>127</v>
      </c>
      <c r="AW114" s="12" t="s">
        <v>33</v>
      </c>
      <c r="AX114" s="12" t="s">
        <v>77</v>
      </c>
      <c r="AY114" s="222" t="s">
        <v>120</v>
      </c>
    </row>
    <row r="115" spans="2:65" s="1" customFormat="1" ht="51" customHeight="1">
      <c r="B115" s="40"/>
      <c r="C115" s="186" t="s">
        <v>150</v>
      </c>
      <c r="D115" s="186" t="s">
        <v>122</v>
      </c>
      <c r="E115" s="187" t="s">
        <v>171</v>
      </c>
      <c r="F115" s="188" t="s">
        <v>172</v>
      </c>
      <c r="G115" s="189" t="s">
        <v>136</v>
      </c>
      <c r="H115" s="190">
        <v>65.954999999999998</v>
      </c>
      <c r="I115" s="191"/>
      <c r="J115" s="192">
        <f>ROUND(I115*H115,2)</f>
        <v>0</v>
      </c>
      <c r="K115" s="188" t="s">
        <v>126</v>
      </c>
      <c r="L115" s="60"/>
      <c r="M115" s="193" t="s">
        <v>21</v>
      </c>
      <c r="N115" s="194" t="s">
        <v>40</v>
      </c>
      <c r="O115" s="41"/>
      <c r="P115" s="195">
        <f>O115*H115</f>
        <v>0</v>
      </c>
      <c r="Q115" s="195">
        <v>0</v>
      </c>
      <c r="R115" s="195">
        <f>Q115*H115</f>
        <v>0</v>
      </c>
      <c r="S115" s="195">
        <v>0</v>
      </c>
      <c r="T115" s="196">
        <f>S115*H115</f>
        <v>0</v>
      </c>
      <c r="AR115" s="23" t="s">
        <v>127</v>
      </c>
      <c r="AT115" s="23" t="s">
        <v>122</v>
      </c>
      <c r="AU115" s="23" t="s">
        <v>79</v>
      </c>
      <c r="AY115" s="23" t="s">
        <v>120</v>
      </c>
      <c r="BE115" s="197">
        <f>IF(N115="základní",J115,0)</f>
        <v>0</v>
      </c>
      <c r="BF115" s="197">
        <f>IF(N115="snížená",J115,0)</f>
        <v>0</v>
      </c>
      <c r="BG115" s="197">
        <f>IF(N115="zákl. přenesená",J115,0)</f>
        <v>0</v>
      </c>
      <c r="BH115" s="197">
        <f>IF(N115="sníž. přenesená",J115,0)</f>
        <v>0</v>
      </c>
      <c r="BI115" s="197">
        <f>IF(N115="nulová",J115,0)</f>
        <v>0</v>
      </c>
      <c r="BJ115" s="23" t="s">
        <v>77</v>
      </c>
      <c r="BK115" s="197">
        <f>ROUND(I115*H115,2)</f>
        <v>0</v>
      </c>
      <c r="BL115" s="23" t="s">
        <v>127</v>
      </c>
      <c r="BM115" s="23" t="s">
        <v>173</v>
      </c>
    </row>
    <row r="116" spans="2:65" s="1" customFormat="1" ht="175.5">
      <c r="B116" s="40"/>
      <c r="C116" s="62"/>
      <c r="D116" s="198" t="s">
        <v>128</v>
      </c>
      <c r="E116" s="62"/>
      <c r="F116" s="199" t="s">
        <v>174</v>
      </c>
      <c r="G116" s="62"/>
      <c r="H116" s="62"/>
      <c r="I116" s="157"/>
      <c r="J116" s="62"/>
      <c r="K116" s="62"/>
      <c r="L116" s="60"/>
      <c r="M116" s="200"/>
      <c r="N116" s="41"/>
      <c r="O116" s="41"/>
      <c r="P116" s="41"/>
      <c r="Q116" s="41"/>
      <c r="R116" s="41"/>
      <c r="S116" s="41"/>
      <c r="T116" s="77"/>
      <c r="AT116" s="23" t="s">
        <v>128</v>
      </c>
      <c r="AU116" s="23" t="s">
        <v>79</v>
      </c>
    </row>
    <row r="117" spans="2:65" s="11" customFormat="1">
      <c r="B117" s="201"/>
      <c r="C117" s="202"/>
      <c r="D117" s="198" t="s">
        <v>139</v>
      </c>
      <c r="E117" s="203" t="s">
        <v>21</v>
      </c>
      <c r="F117" s="204" t="s">
        <v>175</v>
      </c>
      <c r="G117" s="202"/>
      <c r="H117" s="205">
        <v>65.954999999999998</v>
      </c>
      <c r="I117" s="206"/>
      <c r="J117" s="202"/>
      <c r="K117" s="202"/>
      <c r="L117" s="207"/>
      <c r="M117" s="208"/>
      <c r="N117" s="209"/>
      <c r="O117" s="209"/>
      <c r="P117" s="209"/>
      <c r="Q117" s="209"/>
      <c r="R117" s="209"/>
      <c r="S117" s="209"/>
      <c r="T117" s="210"/>
      <c r="AT117" s="211" t="s">
        <v>139</v>
      </c>
      <c r="AU117" s="211" t="s">
        <v>79</v>
      </c>
      <c r="AV117" s="11" t="s">
        <v>79</v>
      </c>
      <c r="AW117" s="11" t="s">
        <v>33</v>
      </c>
      <c r="AX117" s="11" t="s">
        <v>69</v>
      </c>
      <c r="AY117" s="211" t="s">
        <v>120</v>
      </c>
    </row>
    <row r="118" spans="2:65" s="12" customFormat="1">
      <c r="B118" s="212"/>
      <c r="C118" s="213"/>
      <c r="D118" s="198" t="s">
        <v>139</v>
      </c>
      <c r="E118" s="214" t="s">
        <v>21</v>
      </c>
      <c r="F118" s="215" t="s">
        <v>141</v>
      </c>
      <c r="G118" s="213"/>
      <c r="H118" s="216">
        <v>65.954999999999998</v>
      </c>
      <c r="I118" s="217"/>
      <c r="J118" s="213"/>
      <c r="K118" s="213"/>
      <c r="L118" s="218"/>
      <c r="M118" s="219"/>
      <c r="N118" s="220"/>
      <c r="O118" s="220"/>
      <c r="P118" s="220"/>
      <c r="Q118" s="220"/>
      <c r="R118" s="220"/>
      <c r="S118" s="220"/>
      <c r="T118" s="221"/>
      <c r="AT118" s="222" t="s">
        <v>139</v>
      </c>
      <c r="AU118" s="222" t="s">
        <v>79</v>
      </c>
      <c r="AV118" s="12" t="s">
        <v>127</v>
      </c>
      <c r="AW118" s="12" t="s">
        <v>33</v>
      </c>
      <c r="AX118" s="12" t="s">
        <v>77</v>
      </c>
      <c r="AY118" s="222" t="s">
        <v>120</v>
      </c>
    </row>
    <row r="119" spans="2:65" s="1" customFormat="1" ht="16.5" customHeight="1">
      <c r="B119" s="40"/>
      <c r="C119" s="186" t="s">
        <v>176</v>
      </c>
      <c r="D119" s="186" t="s">
        <v>122</v>
      </c>
      <c r="E119" s="187" t="s">
        <v>177</v>
      </c>
      <c r="F119" s="188" t="s">
        <v>178</v>
      </c>
      <c r="G119" s="189" t="s">
        <v>179</v>
      </c>
      <c r="H119" s="190">
        <v>180</v>
      </c>
      <c r="I119" s="191"/>
      <c r="J119" s="192">
        <f>ROUND(I119*H119,2)</f>
        <v>0</v>
      </c>
      <c r="K119" s="188" t="s">
        <v>126</v>
      </c>
      <c r="L119" s="60"/>
      <c r="M119" s="193" t="s">
        <v>21</v>
      </c>
      <c r="N119" s="194" t="s">
        <v>40</v>
      </c>
      <c r="O119" s="41"/>
      <c r="P119" s="195">
        <f>O119*H119</f>
        <v>0</v>
      </c>
      <c r="Q119" s="195">
        <v>0</v>
      </c>
      <c r="R119" s="195">
        <f>Q119*H119</f>
        <v>0</v>
      </c>
      <c r="S119" s="195">
        <v>0</v>
      </c>
      <c r="T119" s="196">
        <f>S119*H119</f>
        <v>0</v>
      </c>
      <c r="AR119" s="23" t="s">
        <v>127</v>
      </c>
      <c r="AT119" s="23" t="s">
        <v>122</v>
      </c>
      <c r="AU119" s="23" t="s">
        <v>79</v>
      </c>
      <c r="AY119" s="23" t="s">
        <v>120</v>
      </c>
      <c r="BE119" s="197">
        <f>IF(N119="základní",J119,0)</f>
        <v>0</v>
      </c>
      <c r="BF119" s="197">
        <f>IF(N119="snížená",J119,0)</f>
        <v>0</v>
      </c>
      <c r="BG119" s="197">
        <f>IF(N119="zákl. přenesená",J119,0)</f>
        <v>0</v>
      </c>
      <c r="BH119" s="197">
        <f>IF(N119="sníž. přenesená",J119,0)</f>
        <v>0</v>
      </c>
      <c r="BI119" s="197">
        <f>IF(N119="nulová",J119,0)</f>
        <v>0</v>
      </c>
      <c r="BJ119" s="23" t="s">
        <v>77</v>
      </c>
      <c r="BK119" s="197">
        <f>ROUND(I119*H119,2)</f>
        <v>0</v>
      </c>
      <c r="BL119" s="23" t="s">
        <v>127</v>
      </c>
      <c r="BM119" s="23" t="s">
        <v>180</v>
      </c>
    </row>
    <row r="120" spans="2:65" s="1" customFormat="1" ht="175.5">
      <c r="B120" s="40"/>
      <c r="C120" s="62"/>
      <c r="D120" s="198" t="s">
        <v>128</v>
      </c>
      <c r="E120" s="62"/>
      <c r="F120" s="199" t="s">
        <v>181</v>
      </c>
      <c r="G120" s="62"/>
      <c r="H120" s="62"/>
      <c r="I120" s="157"/>
      <c r="J120" s="62"/>
      <c r="K120" s="62"/>
      <c r="L120" s="60"/>
      <c r="M120" s="200"/>
      <c r="N120" s="41"/>
      <c r="O120" s="41"/>
      <c r="P120" s="41"/>
      <c r="Q120" s="41"/>
      <c r="R120" s="41"/>
      <c r="S120" s="41"/>
      <c r="T120" s="77"/>
      <c r="AT120" s="23" t="s">
        <v>128</v>
      </c>
      <c r="AU120" s="23" t="s">
        <v>79</v>
      </c>
    </row>
    <row r="121" spans="2:65" s="11" customFormat="1">
      <c r="B121" s="201"/>
      <c r="C121" s="202"/>
      <c r="D121" s="198" t="s">
        <v>139</v>
      </c>
      <c r="E121" s="203" t="s">
        <v>21</v>
      </c>
      <c r="F121" s="204" t="s">
        <v>182</v>
      </c>
      <c r="G121" s="202"/>
      <c r="H121" s="205">
        <v>180</v>
      </c>
      <c r="I121" s="206"/>
      <c r="J121" s="202"/>
      <c r="K121" s="202"/>
      <c r="L121" s="207"/>
      <c r="M121" s="208"/>
      <c r="N121" s="209"/>
      <c r="O121" s="209"/>
      <c r="P121" s="209"/>
      <c r="Q121" s="209"/>
      <c r="R121" s="209"/>
      <c r="S121" s="209"/>
      <c r="T121" s="210"/>
      <c r="AT121" s="211" t="s">
        <v>139</v>
      </c>
      <c r="AU121" s="211" t="s">
        <v>79</v>
      </c>
      <c r="AV121" s="11" t="s">
        <v>79</v>
      </c>
      <c r="AW121" s="11" t="s">
        <v>33</v>
      </c>
      <c r="AX121" s="11" t="s">
        <v>69</v>
      </c>
      <c r="AY121" s="211" t="s">
        <v>120</v>
      </c>
    </row>
    <row r="122" spans="2:65" s="12" customFormat="1">
      <c r="B122" s="212"/>
      <c r="C122" s="213"/>
      <c r="D122" s="198" t="s">
        <v>139</v>
      </c>
      <c r="E122" s="214" t="s">
        <v>21</v>
      </c>
      <c r="F122" s="215" t="s">
        <v>141</v>
      </c>
      <c r="G122" s="213"/>
      <c r="H122" s="216">
        <v>180</v>
      </c>
      <c r="I122" s="217"/>
      <c r="J122" s="213"/>
      <c r="K122" s="213"/>
      <c r="L122" s="218"/>
      <c r="M122" s="219"/>
      <c r="N122" s="220"/>
      <c r="O122" s="220"/>
      <c r="P122" s="220"/>
      <c r="Q122" s="220"/>
      <c r="R122" s="220"/>
      <c r="S122" s="220"/>
      <c r="T122" s="221"/>
      <c r="AT122" s="222" t="s">
        <v>139</v>
      </c>
      <c r="AU122" s="222" t="s">
        <v>79</v>
      </c>
      <c r="AV122" s="12" t="s">
        <v>127</v>
      </c>
      <c r="AW122" s="12" t="s">
        <v>33</v>
      </c>
      <c r="AX122" s="12" t="s">
        <v>77</v>
      </c>
      <c r="AY122" s="222" t="s">
        <v>120</v>
      </c>
    </row>
    <row r="123" spans="2:65" s="1" customFormat="1" ht="38.25" customHeight="1">
      <c r="B123" s="40"/>
      <c r="C123" s="186" t="s">
        <v>154</v>
      </c>
      <c r="D123" s="186" t="s">
        <v>122</v>
      </c>
      <c r="E123" s="187" t="s">
        <v>183</v>
      </c>
      <c r="F123" s="188" t="s">
        <v>184</v>
      </c>
      <c r="G123" s="189" t="s">
        <v>125</v>
      </c>
      <c r="H123" s="190">
        <v>956.3</v>
      </c>
      <c r="I123" s="191"/>
      <c r="J123" s="192">
        <f>ROUND(I123*H123,2)</f>
        <v>0</v>
      </c>
      <c r="K123" s="188" t="s">
        <v>126</v>
      </c>
      <c r="L123" s="60"/>
      <c r="M123" s="193" t="s">
        <v>21</v>
      </c>
      <c r="N123" s="194" t="s">
        <v>40</v>
      </c>
      <c r="O123" s="41"/>
      <c r="P123" s="195">
        <f>O123*H123</f>
        <v>0</v>
      </c>
      <c r="Q123" s="195">
        <v>0</v>
      </c>
      <c r="R123" s="195">
        <f>Q123*H123</f>
        <v>0</v>
      </c>
      <c r="S123" s="195">
        <v>0</v>
      </c>
      <c r="T123" s="196">
        <f>S123*H123</f>
        <v>0</v>
      </c>
      <c r="AR123" s="23" t="s">
        <v>127</v>
      </c>
      <c r="AT123" s="23" t="s">
        <v>122</v>
      </c>
      <c r="AU123" s="23" t="s">
        <v>79</v>
      </c>
      <c r="AY123" s="23" t="s">
        <v>120</v>
      </c>
      <c r="BE123" s="197">
        <f>IF(N123="základní",J123,0)</f>
        <v>0</v>
      </c>
      <c r="BF123" s="197">
        <f>IF(N123="snížená",J123,0)</f>
        <v>0</v>
      </c>
      <c r="BG123" s="197">
        <f>IF(N123="zákl. přenesená",J123,0)</f>
        <v>0</v>
      </c>
      <c r="BH123" s="197">
        <f>IF(N123="sníž. přenesená",J123,0)</f>
        <v>0</v>
      </c>
      <c r="BI123" s="197">
        <f>IF(N123="nulová",J123,0)</f>
        <v>0</v>
      </c>
      <c r="BJ123" s="23" t="s">
        <v>77</v>
      </c>
      <c r="BK123" s="197">
        <f>ROUND(I123*H123,2)</f>
        <v>0</v>
      </c>
      <c r="BL123" s="23" t="s">
        <v>127</v>
      </c>
      <c r="BM123" s="23" t="s">
        <v>185</v>
      </c>
    </row>
    <row r="124" spans="2:65" s="1" customFormat="1" ht="94.5">
      <c r="B124" s="40"/>
      <c r="C124" s="62"/>
      <c r="D124" s="198" t="s">
        <v>128</v>
      </c>
      <c r="E124" s="62"/>
      <c r="F124" s="199" t="s">
        <v>186</v>
      </c>
      <c r="G124" s="62"/>
      <c r="H124" s="62"/>
      <c r="I124" s="157"/>
      <c r="J124" s="62"/>
      <c r="K124" s="62"/>
      <c r="L124" s="60"/>
      <c r="M124" s="200"/>
      <c r="N124" s="41"/>
      <c r="O124" s="41"/>
      <c r="P124" s="41"/>
      <c r="Q124" s="41"/>
      <c r="R124" s="41"/>
      <c r="S124" s="41"/>
      <c r="T124" s="77"/>
      <c r="AT124" s="23" t="s">
        <v>128</v>
      </c>
      <c r="AU124" s="23" t="s">
        <v>79</v>
      </c>
    </row>
    <row r="125" spans="2:65" s="1" customFormat="1" ht="25.5" customHeight="1">
      <c r="B125" s="40"/>
      <c r="C125" s="186" t="s">
        <v>187</v>
      </c>
      <c r="D125" s="186" t="s">
        <v>122</v>
      </c>
      <c r="E125" s="187" t="s">
        <v>188</v>
      </c>
      <c r="F125" s="188" t="s">
        <v>189</v>
      </c>
      <c r="G125" s="189" t="s">
        <v>125</v>
      </c>
      <c r="H125" s="190">
        <v>956.3</v>
      </c>
      <c r="I125" s="191"/>
      <c r="J125" s="192">
        <f>ROUND(I125*H125,2)</f>
        <v>0</v>
      </c>
      <c r="K125" s="188" t="s">
        <v>126</v>
      </c>
      <c r="L125" s="60"/>
      <c r="M125" s="193" t="s">
        <v>21</v>
      </c>
      <c r="N125" s="194" t="s">
        <v>40</v>
      </c>
      <c r="O125" s="41"/>
      <c r="P125" s="195">
        <f>O125*H125</f>
        <v>0</v>
      </c>
      <c r="Q125" s="195">
        <v>0</v>
      </c>
      <c r="R125" s="195">
        <f>Q125*H125</f>
        <v>0</v>
      </c>
      <c r="S125" s="195">
        <v>0</v>
      </c>
      <c r="T125" s="196">
        <f>S125*H125</f>
        <v>0</v>
      </c>
      <c r="AR125" s="23" t="s">
        <v>127</v>
      </c>
      <c r="AT125" s="23" t="s">
        <v>122</v>
      </c>
      <c r="AU125" s="23" t="s">
        <v>79</v>
      </c>
      <c r="AY125" s="23" t="s">
        <v>120</v>
      </c>
      <c r="BE125" s="197">
        <f>IF(N125="základní",J125,0)</f>
        <v>0</v>
      </c>
      <c r="BF125" s="197">
        <f>IF(N125="snížená",J125,0)</f>
        <v>0</v>
      </c>
      <c r="BG125" s="197">
        <f>IF(N125="zákl. přenesená",J125,0)</f>
        <v>0</v>
      </c>
      <c r="BH125" s="197">
        <f>IF(N125="sníž. přenesená",J125,0)</f>
        <v>0</v>
      </c>
      <c r="BI125" s="197">
        <f>IF(N125="nulová",J125,0)</f>
        <v>0</v>
      </c>
      <c r="BJ125" s="23" t="s">
        <v>77</v>
      </c>
      <c r="BK125" s="197">
        <f>ROUND(I125*H125,2)</f>
        <v>0</v>
      </c>
      <c r="BL125" s="23" t="s">
        <v>127</v>
      </c>
      <c r="BM125" s="23" t="s">
        <v>190</v>
      </c>
    </row>
    <row r="126" spans="2:65" s="1" customFormat="1" ht="121.5">
      <c r="B126" s="40"/>
      <c r="C126" s="62"/>
      <c r="D126" s="198" t="s">
        <v>128</v>
      </c>
      <c r="E126" s="62"/>
      <c r="F126" s="199" t="s">
        <v>191</v>
      </c>
      <c r="G126" s="62"/>
      <c r="H126" s="62"/>
      <c r="I126" s="157"/>
      <c r="J126" s="62"/>
      <c r="K126" s="62"/>
      <c r="L126" s="60"/>
      <c r="M126" s="200"/>
      <c r="N126" s="41"/>
      <c r="O126" s="41"/>
      <c r="P126" s="41"/>
      <c r="Q126" s="41"/>
      <c r="R126" s="41"/>
      <c r="S126" s="41"/>
      <c r="T126" s="77"/>
      <c r="AT126" s="23" t="s">
        <v>128</v>
      </c>
      <c r="AU126" s="23" t="s">
        <v>79</v>
      </c>
    </row>
    <row r="127" spans="2:65" s="11" customFormat="1">
      <c r="B127" s="201"/>
      <c r="C127" s="202"/>
      <c r="D127" s="198" t="s">
        <v>139</v>
      </c>
      <c r="E127" s="203" t="s">
        <v>21</v>
      </c>
      <c r="F127" s="204" t="s">
        <v>192</v>
      </c>
      <c r="G127" s="202"/>
      <c r="H127" s="205">
        <v>956.3</v>
      </c>
      <c r="I127" s="206"/>
      <c r="J127" s="202"/>
      <c r="K127" s="202"/>
      <c r="L127" s="207"/>
      <c r="M127" s="208"/>
      <c r="N127" s="209"/>
      <c r="O127" s="209"/>
      <c r="P127" s="209"/>
      <c r="Q127" s="209"/>
      <c r="R127" s="209"/>
      <c r="S127" s="209"/>
      <c r="T127" s="210"/>
      <c r="AT127" s="211" t="s">
        <v>139</v>
      </c>
      <c r="AU127" s="211" t="s">
        <v>79</v>
      </c>
      <c r="AV127" s="11" t="s">
        <v>79</v>
      </c>
      <c r="AW127" s="11" t="s">
        <v>33</v>
      </c>
      <c r="AX127" s="11" t="s">
        <v>69</v>
      </c>
      <c r="AY127" s="211" t="s">
        <v>120</v>
      </c>
    </row>
    <row r="128" spans="2:65" s="12" customFormat="1">
      <c r="B128" s="212"/>
      <c r="C128" s="213"/>
      <c r="D128" s="198" t="s">
        <v>139</v>
      </c>
      <c r="E128" s="214" t="s">
        <v>21</v>
      </c>
      <c r="F128" s="215" t="s">
        <v>141</v>
      </c>
      <c r="G128" s="213"/>
      <c r="H128" s="216">
        <v>956.3</v>
      </c>
      <c r="I128" s="217"/>
      <c r="J128" s="213"/>
      <c r="K128" s="213"/>
      <c r="L128" s="218"/>
      <c r="M128" s="219"/>
      <c r="N128" s="220"/>
      <c r="O128" s="220"/>
      <c r="P128" s="220"/>
      <c r="Q128" s="220"/>
      <c r="R128" s="220"/>
      <c r="S128" s="220"/>
      <c r="T128" s="221"/>
      <c r="AT128" s="222" t="s">
        <v>139</v>
      </c>
      <c r="AU128" s="222" t="s">
        <v>79</v>
      </c>
      <c r="AV128" s="12" t="s">
        <v>127</v>
      </c>
      <c r="AW128" s="12" t="s">
        <v>33</v>
      </c>
      <c r="AX128" s="12" t="s">
        <v>77</v>
      </c>
      <c r="AY128" s="222" t="s">
        <v>120</v>
      </c>
    </row>
    <row r="129" spans="2:65" s="1" customFormat="1" ht="25.5" customHeight="1">
      <c r="B129" s="40"/>
      <c r="C129" s="186" t="s">
        <v>159</v>
      </c>
      <c r="D129" s="186" t="s">
        <v>122</v>
      </c>
      <c r="E129" s="187" t="s">
        <v>193</v>
      </c>
      <c r="F129" s="188" t="s">
        <v>194</v>
      </c>
      <c r="G129" s="189" t="s">
        <v>125</v>
      </c>
      <c r="H129" s="190">
        <v>956.3</v>
      </c>
      <c r="I129" s="191"/>
      <c r="J129" s="192">
        <f>ROUND(I129*H129,2)</f>
        <v>0</v>
      </c>
      <c r="K129" s="188" t="s">
        <v>126</v>
      </c>
      <c r="L129" s="60"/>
      <c r="M129" s="193" t="s">
        <v>21</v>
      </c>
      <c r="N129" s="194" t="s">
        <v>40</v>
      </c>
      <c r="O129" s="41"/>
      <c r="P129" s="195">
        <f>O129*H129</f>
        <v>0</v>
      </c>
      <c r="Q129" s="195">
        <v>0</v>
      </c>
      <c r="R129" s="195">
        <f>Q129*H129</f>
        <v>0</v>
      </c>
      <c r="S129" s="195">
        <v>0</v>
      </c>
      <c r="T129" s="196">
        <f>S129*H129</f>
        <v>0</v>
      </c>
      <c r="AR129" s="23" t="s">
        <v>127</v>
      </c>
      <c r="AT129" s="23" t="s">
        <v>122</v>
      </c>
      <c r="AU129" s="23" t="s">
        <v>79</v>
      </c>
      <c r="AY129" s="23" t="s">
        <v>120</v>
      </c>
      <c r="BE129" s="197">
        <f>IF(N129="základní",J129,0)</f>
        <v>0</v>
      </c>
      <c r="BF129" s="197">
        <f>IF(N129="snížená",J129,0)</f>
        <v>0</v>
      </c>
      <c r="BG129" s="197">
        <f>IF(N129="zákl. přenesená",J129,0)</f>
        <v>0</v>
      </c>
      <c r="BH129" s="197">
        <f>IF(N129="sníž. přenesená",J129,0)</f>
        <v>0</v>
      </c>
      <c r="BI129" s="197">
        <f>IF(N129="nulová",J129,0)</f>
        <v>0</v>
      </c>
      <c r="BJ129" s="23" t="s">
        <v>77</v>
      </c>
      <c r="BK129" s="197">
        <f>ROUND(I129*H129,2)</f>
        <v>0</v>
      </c>
      <c r="BL129" s="23" t="s">
        <v>127</v>
      </c>
      <c r="BM129" s="23" t="s">
        <v>195</v>
      </c>
    </row>
    <row r="130" spans="2:65" s="1" customFormat="1" ht="121.5">
      <c r="B130" s="40"/>
      <c r="C130" s="62"/>
      <c r="D130" s="198" t="s">
        <v>128</v>
      </c>
      <c r="E130" s="62"/>
      <c r="F130" s="199" t="s">
        <v>196</v>
      </c>
      <c r="G130" s="62"/>
      <c r="H130" s="62"/>
      <c r="I130" s="157"/>
      <c r="J130" s="62"/>
      <c r="K130" s="62"/>
      <c r="L130" s="60"/>
      <c r="M130" s="200"/>
      <c r="N130" s="41"/>
      <c r="O130" s="41"/>
      <c r="P130" s="41"/>
      <c r="Q130" s="41"/>
      <c r="R130" s="41"/>
      <c r="S130" s="41"/>
      <c r="T130" s="77"/>
      <c r="AT130" s="23" t="s">
        <v>128</v>
      </c>
      <c r="AU130" s="23" t="s">
        <v>79</v>
      </c>
    </row>
    <row r="131" spans="2:65" s="1" customFormat="1" ht="16.5" customHeight="1">
      <c r="B131" s="40"/>
      <c r="C131" s="223" t="s">
        <v>10</v>
      </c>
      <c r="D131" s="223" t="s">
        <v>197</v>
      </c>
      <c r="E131" s="224" t="s">
        <v>198</v>
      </c>
      <c r="F131" s="225" t="s">
        <v>199</v>
      </c>
      <c r="G131" s="226" t="s">
        <v>200</v>
      </c>
      <c r="H131" s="227">
        <v>14.345000000000001</v>
      </c>
      <c r="I131" s="228"/>
      <c r="J131" s="229">
        <f>ROUND(I131*H131,2)</f>
        <v>0</v>
      </c>
      <c r="K131" s="225" t="s">
        <v>126</v>
      </c>
      <c r="L131" s="230"/>
      <c r="M131" s="231" t="s">
        <v>21</v>
      </c>
      <c r="N131" s="232" t="s">
        <v>40</v>
      </c>
      <c r="O131" s="41"/>
      <c r="P131" s="195">
        <f>O131*H131</f>
        <v>0</v>
      </c>
      <c r="Q131" s="195">
        <v>0</v>
      </c>
      <c r="R131" s="195">
        <f>Q131*H131</f>
        <v>0</v>
      </c>
      <c r="S131" s="195">
        <v>0</v>
      </c>
      <c r="T131" s="196">
        <f>S131*H131</f>
        <v>0</v>
      </c>
      <c r="AR131" s="23" t="s">
        <v>144</v>
      </c>
      <c r="AT131" s="23" t="s">
        <v>197</v>
      </c>
      <c r="AU131" s="23" t="s">
        <v>79</v>
      </c>
      <c r="AY131" s="23" t="s">
        <v>120</v>
      </c>
      <c r="BE131" s="197">
        <f>IF(N131="základní",J131,0)</f>
        <v>0</v>
      </c>
      <c r="BF131" s="197">
        <f>IF(N131="snížená",J131,0)</f>
        <v>0</v>
      </c>
      <c r="BG131" s="197">
        <f>IF(N131="zákl. přenesená",J131,0)</f>
        <v>0</v>
      </c>
      <c r="BH131" s="197">
        <f>IF(N131="sníž. přenesená",J131,0)</f>
        <v>0</v>
      </c>
      <c r="BI131" s="197">
        <f>IF(N131="nulová",J131,0)</f>
        <v>0</v>
      </c>
      <c r="BJ131" s="23" t="s">
        <v>77</v>
      </c>
      <c r="BK131" s="197">
        <f>ROUND(I131*H131,2)</f>
        <v>0</v>
      </c>
      <c r="BL131" s="23" t="s">
        <v>127</v>
      </c>
      <c r="BM131" s="23" t="s">
        <v>201</v>
      </c>
    </row>
    <row r="132" spans="2:65" s="11" customFormat="1">
      <c r="B132" s="201"/>
      <c r="C132" s="202"/>
      <c r="D132" s="198" t="s">
        <v>139</v>
      </c>
      <c r="E132" s="203" t="s">
        <v>21</v>
      </c>
      <c r="F132" s="204" t="s">
        <v>202</v>
      </c>
      <c r="G132" s="202"/>
      <c r="H132" s="205">
        <v>14.345000000000001</v>
      </c>
      <c r="I132" s="206"/>
      <c r="J132" s="202"/>
      <c r="K132" s="202"/>
      <c r="L132" s="207"/>
      <c r="M132" s="208"/>
      <c r="N132" s="209"/>
      <c r="O132" s="209"/>
      <c r="P132" s="209"/>
      <c r="Q132" s="209"/>
      <c r="R132" s="209"/>
      <c r="S132" s="209"/>
      <c r="T132" s="210"/>
      <c r="AT132" s="211" t="s">
        <v>139</v>
      </c>
      <c r="AU132" s="211" t="s">
        <v>79</v>
      </c>
      <c r="AV132" s="11" t="s">
        <v>79</v>
      </c>
      <c r="AW132" s="11" t="s">
        <v>33</v>
      </c>
      <c r="AX132" s="11" t="s">
        <v>69</v>
      </c>
      <c r="AY132" s="211" t="s">
        <v>120</v>
      </c>
    </row>
    <row r="133" spans="2:65" s="12" customFormat="1">
      <c r="B133" s="212"/>
      <c r="C133" s="213"/>
      <c r="D133" s="198" t="s">
        <v>139</v>
      </c>
      <c r="E133" s="214" t="s">
        <v>21</v>
      </c>
      <c r="F133" s="215" t="s">
        <v>141</v>
      </c>
      <c r="G133" s="213"/>
      <c r="H133" s="216">
        <v>14.345000000000001</v>
      </c>
      <c r="I133" s="217"/>
      <c r="J133" s="213"/>
      <c r="K133" s="213"/>
      <c r="L133" s="218"/>
      <c r="M133" s="219"/>
      <c r="N133" s="220"/>
      <c r="O133" s="220"/>
      <c r="P133" s="220"/>
      <c r="Q133" s="220"/>
      <c r="R133" s="220"/>
      <c r="S133" s="220"/>
      <c r="T133" s="221"/>
      <c r="AT133" s="222" t="s">
        <v>139</v>
      </c>
      <c r="AU133" s="222" t="s">
        <v>79</v>
      </c>
      <c r="AV133" s="12" t="s">
        <v>127</v>
      </c>
      <c r="AW133" s="12" t="s">
        <v>33</v>
      </c>
      <c r="AX133" s="12" t="s">
        <v>77</v>
      </c>
      <c r="AY133" s="222" t="s">
        <v>120</v>
      </c>
    </row>
    <row r="134" spans="2:65" s="1" customFormat="1" ht="25.5" customHeight="1">
      <c r="B134" s="40"/>
      <c r="C134" s="186" t="s">
        <v>163</v>
      </c>
      <c r="D134" s="186" t="s">
        <v>122</v>
      </c>
      <c r="E134" s="187" t="s">
        <v>203</v>
      </c>
      <c r="F134" s="188" t="s">
        <v>204</v>
      </c>
      <c r="G134" s="189" t="s">
        <v>125</v>
      </c>
      <c r="H134" s="190">
        <v>1178.4000000000001</v>
      </c>
      <c r="I134" s="191"/>
      <c r="J134" s="192">
        <f>ROUND(I134*H134,2)</f>
        <v>0</v>
      </c>
      <c r="K134" s="188" t="s">
        <v>126</v>
      </c>
      <c r="L134" s="60"/>
      <c r="M134" s="193" t="s">
        <v>21</v>
      </c>
      <c r="N134" s="194" t="s">
        <v>40</v>
      </c>
      <c r="O134" s="41"/>
      <c r="P134" s="195">
        <f>O134*H134</f>
        <v>0</v>
      </c>
      <c r="Q134" s="195">
        <v>0</v>
      </c>
      <c r="R134" s="195">
        <f>Q134*H134</f>
        <v>0</v>
      </c>
      <c r="S134" s="195">
        <v>0</v>
      </c>
      <c r="T134" s="196">
        <f>S134*H134</f>
        <v>0</v>
      </c>
      <c r="AR134" s="23" t="s">
        <v>127</v>
      </c>
      <c r="AT134" s="23" t="s">
        <v>122</v>
      </c>
      <c r="AU134" s="23" t="s">
        <v>79</v>
      </c>
      <c r="AY134" s="23" t="s">
        <v>120</v>
      </c>
      <c r="BE134" s="197">
        <f>IF(N134="základní",J134,0)</f>
        <v>0</v>
      </c>
      <c r="BF134" s="197">
        <f>IF(N134="snížená",J134,0)</f>
        <v>0</v>
      </c>
      <c r="BG134" s="197">
        <f>IF(N134="zákl. přenesená",J134,0)</f>
        <v>0</v>
      </c>
      <c r="BH134" s="197">
        <f>IF(N134="sníž. přenesená",J134,0)</f>
        <v>0</v>
      </c>
      <c r="BI134" s="197">
        <f>IF(N134="nulová",J134,0)</f>
        <v>0</v>
      </c>
      <c r="BJ134" s="23" t="s">
        <v>77</v>
      </c>
      <c r="BK134" s="197">
        <f>ROUND(I134*H134,2)</f>
        <v>0</v>
      </c>
      <c r="BL134" s="23" t="s">
        <v>127</v>
      </c>
      <c r="BM134" s="23" t="s">
        <v>205</v>
      </c>
    </row>
    <row r="135" spans="2:65" s="1" customFormat="1" ht="162">
      <c r="B135" s="40"/>
      <c r="C135" s="62"/>
      <c r="D135" s="198" t="s">
        <v>128</v>
      </c>
      <c r="E135" s="62"/>
      <c r="F135" s="199" t="s">
        <v>206</v>
      </c>
      <c r="G135" s="62"/>
      <c r="H135" s="62"/>
      <c r="I135" s="157"/>
      <c r="J135" s="62"/>
      <c r="K135" s="62"/>
      <c r="L135" s="60"/>
      <c r="M135" s="200"/>
      <c r="N135" s="41"/>
      <c r="O135" s="41"/>
      <c r="P135" s="41"/>
      <c r="Q135" s="41"/>
      <c r="R135" s="41"/>
      <c r="S135" s="41"/>
      <c r="T135" s="77"/>
      <c r="AT135" s="23" t="s">
        <v>128</v>
      </c>
      <c r="AU135" s="23" t="s">
        <v>79</v>
      </c>
    </row>
    <row r="136" spans="2:65" s="1" customFormat="1" ht="25.5" customHeight="1">
      <c r="B136" s="40"/>
      <c r="C136" s="186" t="s">
        <v>207</v>
      </c>
      <c r="D136" s="186" t="s">
        <v>122</v>
      </c>
      <c r="E136" s="187" t="s">
        <v>208</v>
      </c>
      <c r="F136" s="188" t="s">
        <v>209</v>
      </c>
      <c r="G136" s="189" t="s">
        <v>125</v>
      </c>
      <c r="H136" s="190">
        <v>128.37</v>
      </c>
      <c r="I136" s="191"/>
      <c r="J136" s="192">
        <f>ROUND(I136*H136,2)</f>
        <v>0</v>
      </c>
      <c r="K136" s="188" t="s">
        <v>126</v>
      </c>
      <c r="L136" s="60"/>
      <c r="M136" s="193" t="s">
        <v>21</v>
      </c>
      <c r="N136" s="194" t="s">
        <v>40</v>
      </c>
      <c r="O136" s="41"/>
      <c r="P136" s="195">
        <f>O136*H136</f>
        <v>0</v>
      </c>
      <c r="Q136" s="195">
        <v>0</v>
      </c>
      <c r="R136" s="195">
        <f>Q136*H136</f>
        <v>0</v>
      </c>
      <c r="S136" s="195">
        <v>0</v>
      </c>
      <c r="T136" s="196">
        <f>S136*H136</f>
        <v>0</v>
      </c>
      <c r="AR136" s="23" t="s">
        <v>127</v>
      </c>
      <c r="AT136" s="23" t="s">
        <v>122</v>
      </c>
      <c r="AU136" s="23" t="s">
        <v>79</v>
      </c>
      <c r="AY136" s="23" t="s">
        <v>120</v>
      </c>
      <c r="BE136" s="197">
        <f>IF(N136="základní",J136,0)</f>
        <v>0</v>
      </c>
      <c r="BF136" s="197">
        <f>IF(N136="snížená",J136,0)</f>
        <v>0</v>
      </c>
      <c r="BG136" s="197">
        <f>IF(N136="zákl. přenesená",J136,0)</f>
        <v>0</v>
      </c>
      <c r="BH136" s="197">
        <f>IF(N136="sníž. přenesená",J136,0)</f>
        <v>0</v>
      </c>
      <c r="BI136" s="197">
        <f>IF(N136="nulová",J136,0)</f>
        <v>0</v>
      </c>
      <c r="BJ136" s="23" t="s">
        <v>77</v>
      </c>
      <c r="BK136" s="197">
        <f>ROUND(I136*H136,2)</f>
        <v>0</v>
      </c>
      <c r="BL136" s="23" t="s">
        <v>127</v>
      </c>
      <c r="BM136" s="23" t="s">
        <v>210</v>
      </c>
    </row>
    <row r="137" spans="2:65" s="1" customFormat="1" ht="121.5">
      <c r="B137" s="40"/>
      <c r="C137" s="62"/>
      <c r="D137" s="198" t="s">
        <v>128</v>
      </c>
      <c r="E137" s="62"/>
      <c r="F137" s="199" t="s">
        <v>211</v>
      </c>
      <c r="G137" s="62"/>
      <c r="H137" s="62"/>
      <c r="I137" s="157"/>
      <c r="J137" s="62"/>
      <c r="K137" s="62"/>
      <c r="L137" s="60"/>
      <c r="M137" s="200"/>
      <c r="N137" s="41"/>
      <c r="O137" s="41"/>
      <c r="P137" s="41"/>
      <c r="Q137" s="41"/>
      <c r="R137" s="41"/>
      <c r="S137" s="41"/>
      <c r="T137" s="77"/>
      <c r="AT137" s="23" t="s">
        <v>128</v>
      </c>
      <c r="AU137" s="23" t="s">
        <v>79</v>
      </c>
    </row>
    <row r="138" spans="2:65" s="11" customFormat="1">
      <c r="B138" s="201"/>
      <c r="C138" s="202"/>
      <c r="D138" s="198" t="s">
        <v>139</v>
      </c>
      <c r="E138" s="203" t="s">
        <v>21</v>
      </c>
      <c r="F138" s="204" t="s">
        <v>212</v>
      </c>
      <c r="G138" s="202"/>
      <c r="H138" s="205">
        <v>128.37</v>
      </c>
      <c r="I138" s="206"/>
      <c r="J138" s="202"/>
      <c r="K138" s="202"/>
      <c r="L138" s="207"/>
      <c r="M138" s="208"/>
      <c r="N138" s="209"/>
      <c r="O138" s="209"/>
      <c r="P138" s="209"/>
      <c r="Q138" s="209"/>
      <c r="R138" s="209"/>
      <c r="S138" s="209"/>
      <c r="T138" s="210"/>
      <c r="AT138" s="211" t="s">
        <v>139</v>
      </c>
      <c r="AU138" s="211" t="s">
        <v>79</v>
      </c>
      <c r="AV138" s="11" t="s">
        <v>79</v>
      </c>
      <c r="AW138" s="11" t="s">
        <v>33</v>
      </c>
      <c r="AX138" s="11" t="s">
        <v>69</v>
      </c>
      <c r="AY138" s="211" t="s">
        <v>120</v>
      </c>
    </row>
    <row r="139" spans="2:65" s="12" customFormat="1">
      <c r="B139" s="212"/>
      <c r="C139" s="213"/>
      <c r="D139" s="198" t="s">
        <v>139</v>
      </c>
      <c r="E139" s="214" t="s">
        <v>21</v>
      </c>
      <c r="F139" s="215" t="s">
        <v>141</v>
      </c>
      <c r="G139" s="213"/>
      <c r="H139" s="216">
        <v>128.37</v>
      </c>
      <c r="I139" s="217"/>
      <c r="J139" s="213"/>
      <c r="K139" s="213"/>
      <c r="L139" s="218"/>
      <c r="M139" s="219"/>
      <c r="N139" s="220"/>
      <c r="O139" s="220"/>
      <c r="P139" s="220"/>
      <c r="Q139" s="220"/>
      <c r="R139" s="220"/>
      <c r="S139" s="220"/>
      <c r="T139" s="221"/>
      <c r="AT139" s="222" t="s">
        <v>139</v>
      </c>
      <c r="AU139" s="222" t="s">
        <v>79</v>
      </c>
      <c r="AV139" s="12" t="s">
        <v>127</v>
      </c>
      <c r="AW139" s="12" t="s">
        <v>33</v>
      </c>
      <c r="AX139" s="12" t="s">
        <v>77</v>
      </c>
      <c r="AY139" s="222" t="s">
        <v>120</v>
      </c>
    </row>
    <row r="140" spans="2:65" s="10" customFormat="1" ht="29.85" customHeight="1">
      <c r="B140" s="170"/>
      <c r="C140" s="171"/>
      <c r="D140" s="172" t="s">
        <v>68</v>
      </c>
      <c r="E140" s="184" t="s">
        <v>147</v>
      </c>
      <c r="F140" s="184" t="s">
        <v>213</v>
      </c>
      <c r="G140" s="171"/>
      <c r="H140" s="171"/>
      <c r="I140" s="174"/>
      <c r="J140" s="185">
        <f>BK140</f>
        <v>0</v>
      </c>
      <c r="K140" s="171"/>
      <c r="L140" s="176"/>
      <c r="M140" s="177"/>
      <c r="N140" s="178"/>
      <c r="O140" s="178"/>
      <c r="P140" s="179">
        <f>SUM(P141:P164)</f>
        <v>0</v>
      </c>
      <c r="Q140" s="178"/>
      <c r="R140" s="179">
        <f>SUM(R141:R164)</f>
        <v>0</v>
      </c>
      <c r="S140" s="178"/>
      <c r="T140" s="180">
        <f>SUM(T141:T164)</f>
        <v>0</v>
      </c>
      <c r="AR140" s="181" t="s">
        <v>77</v>
      </c>
      <c r="AT140" s="182" t="s">
        <v>68</v>
      </c>
      <c r="AU140" s="182" t="s">
        <v>77</v>
      </c>
      <c r="AY140" s="181" t="s">
        <v>120</v>
      </c>
      <c r="BK140" s="183">
        <f>SUM(BK141:BK164)</f>
        <v>0</v>
      </c>
    </row>
    <row r="141" spans="2:65" s="1" customFormat="1" ht="25.5" customHeight="1">
      <c r="B141" s="40"/>
      <c r="C141" s="186" t="s">
        <v>168</v>
      </c>
      <c r="D141" s="186" t="s">
        <v>122</v>
      </c>
      <c r="E141" s="187" t="s">
        <v>214</v>
      </c>
      <c r="F141" s="188" t="s">
        <v>215</v>
      </c>
      <c r="G141" s="189" t="s">
        <v>125</v>
      </c>
      <c r="H141" s="190">
        <v>89.9</v>
      </c>
      <c r="I141" s="191"/>
      <c r="J141" s="192">
        <f>ROUND(I141*H141,2)</f>
        <v>0</v>
      </c>
      <c r="K141" s="188" t="s">
        <v>126</v>
      </c>
      <c r="L141" s="60"/>
      <c r="M141" s="193" t="s">
        <v>21</v>
      </c>
      <c r="N141" s="194" t="s">
        <v>40</v>
      </c>
      <c r="O141" s="41"/>
      <c r="P141" s="195">
        <f>O141*H141</f>
        <v>0</v>
      </c>
      <c r="Q141" s="195">
        <v>0</v>
      </c>
      <c r="R141" s="195">
        <f>Q141*H141</f>
        <v>0</v>
      </c>
      <c r="S141" s="195">
        <v>0</v>
      </c>
      <c r="T141" s="196">
        <f>S141*H141</f>
        <v>0</v>
      </c>
      <c r="AR141" s="23" t="s">
        <v>127</v>
      </c>
      <c r="AT141" s="23" t="s">
        <v>122</v>
      </c>
      <c r="AU141" s="23" t="s">
        <v>79</v>
      </c>
      <c r="AY141" s="23" t="s">
        <v>120</v>
      </c>
      <c r="BE141" s="197">
        <f>IF(N141="základní",J141,0)</f>
        <v>0</v>
      </c>
      <c r="BF141" s="197">
        <f>IF(N141="snížená",J141,0)</f>
        <v>0</v>
      </c>
      <c r="BG141" s="197">
        <f>IF(N141="zákl. přenesená",J141,0)</f>
        <v>0</v>
      </c>
      <c r="BH141" s="197">
        <f>IF(N141="sníž. přenesená",J141,0)</f>
        <v>0</v>
      </c>
      <c r="BI141" s="197">
        <f>IF(N141="nulová",J141,0)</f>
        <v>0</v>
      </c>
      <c r="BJ141" s="23" t="s">
        <v>77</v>
      </c>
      <c r="BK141" s="197">
        <f>ROUND(I141*H141,2)</f>
        <v>0</v>
      </c>
      <c r="BL141" s="23" t="s">
        <v>127</v>
      </c>
      <c r="BM141" s="23" t="s">
        <v>216</v>
      </c>
    </row>
    <row r="142" spans="2:65" s="11" customFormat="1">
      <c r="B142" s="201"/>
      <c r="C142" s="202"/>
      <c r="D142" s="198" t="s">
        <v>139</v>
      </c>
      <c r="E142" s="203" t="s">
        <v>21</v>
      </c>
      <c r="F142" s="204" t="s">
        <v>217</v>
      </c>
      <c r="G142" s="202"/>
      <c r="H142" s="205">
        <v>89.9</v>
      </c>
      <c r="I142" s="206"/>
      <c r="J142" s="202"/>
      <c r="K142" s="202"/>
      <c r="L142" s="207"/>
      <c r="M142" s="208"/>
      <c r="N142" s="209"/>
      <c r="O142" s="209"/>
      <c r="P142" s="209"/>
      <c r="Q142" s="209"/>
      <c r="R142" s="209"/>
      <c r="S142" s="209"/>
      <c r="T142" s="210"/>
      <c r="AT142" s="211" t="s">
        <v>139</v>
      </c>
      <c r="AU142" s="211" t="s">
        <v>79</v>
      </c>
      <c r="AV142" s="11" t="s">
        <v>79</v>
      </c>
      <c r="AW142" s="11" t="s">
        <v>33</v>
      </c>
      <c r="AX142" s="11" t="s">
        <v>69</v>
      </c>
      <c r="AY142" s="211" t="s">
        <v>120</v>
      </c>
    </row>
    <row r="143" spans="2:65" s="12" customFormat="1">
      <c r="B143" s="212"/>
      <c r="C143" s="213"/>
      <c r="D143" s="198" t="s">
        <v>139</v>
      </c>
      <c r="E143" s="214" t="s">
        <v>21</v>
      </c>
      <c r="F143" s="215" t="s">
        <v>141</v>
      </c>
      <c r="G143" s="213"/>
      <c r="H143" s="216">
        <v>89.9</v>
      </c>
      <c r="I143" s="217"/>
      <c r="J143" s="213"/>
      <c r="K143" s="213"/>
      <c r="L143" s="218"/>
      <c r="M143" s="219"/>
      <c r="N143" s="220"/>
      <c r="O143" s="220"/>
      <c r="P143" s="220"/>
      <c r="Q143" s="220"/>
      <c r="R143" s="220"/>
      <c r="S143" s="220"/>
      <c r="T143" s="221"/>
      <c r="AT143" s="222" t="s">
        <v>139</v>
      </c>
      <c r="AU143" s="222" t="s">
        <v>79</v>
      </c>
      <c r="AV143" s="12" t="s">
        <v>127</v>
      </c>
      <c r="AW143" s="12" t="s">
        <v>33</v>
      </c>
      <c r="AX143" s="12" t="s">
        <v>77</v>
      </c>
      <c r="AY143" s="222" t="s">
        <v>120</v>
      </c>
    </row>
    <row r="144" spans="2:65" s="1" customFormat="1" ht="25.5" customHeight="1">
      <c r="B144" s="40"/>
      <c r="C144" s="186" t="s">
        <v>218</v>
      </c>
      <c r="D144" s="186" t="s">
        <v>122</v>
      </c>
      <c r="E144" s="187" t="s">
        <v>219</v>
      </c>
      <c r="F144" s="188" t="s">
        <v>220</v>
      </c>
      <c r="G144" s="189" t="s">
        <v>125</v>
      </c>
      <c r="H144" s="190">
        <v>1088.5</v>
      </c>
      <c r="I144" s="191"/>
      <c r="J144" s="192">
        <f>ROUND(I144*H144,2)</f>
        <v>0</v>
      </c>
      <c r="K144" s="188" t="s">
        <v>126</v>
      </c>
      <c r="L144" s="60"/>
      <c r="M144" s="193" t="s">
        <v>21</v>
      </c>
      <c r="N144" s="194" t="s">
        <v>40</v>
      </c>
      <c r="O144" s="41"/>
      <c r="P144" s="195">
        <f>O144*H144</f>
        <v>0</v>
      </c>
      <c r="Q144" s="195">
        <v>0</v>
      </c>
      <c r="R144" s="195">
        <f>Q144*H144</f>
        <v>0</v>
      </c>
      <c r="S144" s="195">
        <v>0</v>
      </c>
      <c r="T144" s="196">
        <f>S144*H144</f>
        <v>0</v>
      </c>
      <c r="AR144" s="23" t="s">
        <v>127</v>
      </c>
      <c r="AT144" s="23" t="s">
        <v>122</v>
      </c>
      <c r="AU144" s="23" t="s">
        <v>79</v>
      </c>
      <c r="AY144" s="23" t="s">
        <v>120</v>
      </c>
      <c r="BE144" s="197">
        <f>IF(N144="základní",J144,0)</f>
        <v>0</v>
      </c>
      <c r="BF144" s="197">
        <f>IF(N144="snížená",J144,0)</f>
        <v>0</v>
      </c>
      <c r="BG144" s="197">
        <f>IF(N144="zákl. přenesená",J144,0)</f>
        <v>0</v>
      </c>
      <c r="BH144" s="197">
        <f>IF(N144="sníž. přenesená",J144,0)</f>
        <v>0</v>
      </c>
      <c r="BI144" s="197">
        <f>IF(N144="nulová",J144,0)</f>
        <v>0</v>
      </c>
      <c r="BJ144" s="23" t="s">
        <v>77</v>
      </c>
      <c r="BK144" s="197">
        <f>ROUND(I144*H144,2)</f>
        <v>0</v>
      </c>
      <c r="BL144" s="23" t="s">
        <v>127</v>
      </c>
      <c r="BM144" s="23" t="s">
        <v>221</v>
      </c>
    </row>
    <row r="145" spans="2:65" s="1" customFormat="1" ht="38.25" customHeight="1">
      <c r="B145" s="40"/>
      <c r="C145" s="186" t="s">
        <v>173</v>
      </c>
      <c r="D145" s="186" t="s">
        <v>122</v>
      </c>
      <c r="E145" s="187" t="s">
        <v>222</v>
      </c>
      <c r="F145" s="188" t="s">
        <v>223</v>
      </c>
      <c r="G145" s="189" t="s">
        <v>125</v>
      </c>
      <c r="H145" s="190">
        <v>848.3</v>
      </c>
      <c r="I145" s="191"/>
      <c r="J145" s="192">
        <f>ROUND(I145*H145,2)</f>
        <v>0</v>
      </c>
      <c r="K145" s="188" t="s">
        <v>126</v>
      </c>
      <c r="L145" s="60"/>
      <c r="M145" s="193" t="s">
        <v>21</v>
      </c>
      <c r="N145" s="194" t="s">
        <v>40</v>
      </c>
      <c r="O145" s="41"/>
      <c r="P145" s="195">
        <f>O145*H145</f>
        <v>0</v>
      </c>
      <c r="Q145" s="195">
        <v>0</v>
      </c>
      <c r="R145" s="195">
        <f>Q145*H145</f>
        <v>0</v>
      </c>
      <c r="S145" s="195">
        <v>0</v>
      </c>
      <c r="T145" s="196">
        <f>S145*H145</f>
        <v>0</v>
      </c>
      <c r="AR145" s="23" t="s">
        <v>127</v>
      </c>
      <c r="AT145" s="23" t="s">
        <v>122</v>
      </c>
      <c r="AU145" s="23" t="s">
        <v>79</v>
      </c>
      <c r="AY145" s="23" t="s">
        <v>120</v>
      </c>
      <c r="BE145" s="197">
        <f>IF(N145="základní",J145,0)</f>
        <v>0</v>
      </c>
      <c r="BF145" s="197">
        <f>IF(N145="snížená",J145,0)</f>
        <v>0</v>
      </c>
      <c r="BG145" s="197">
        <f>IF(N145="zákl. přenesená",J145,0)</f>
        <v>0</v>
      </c>
      <c r="BH145" s="197">
        <f>IF(N145="sníž. přenesená",J145,0)</f>
        <v>0</v>
      </c>
      <c r="BI145" s="197">
        <f>IF(N145="nulová",J145,0)</f>
        <v>0</v>
      </c>
      <c r="BJ145" s="23" t="s">
        <v>77</v>
      </c>
      <c r="BK145" s="197">
        <f>ROUND(I145*H145,2)</f>
        <v>0</v>
      </c>
      <c r="BL145" s="23" t="s">
        <v>127</v>
      </c>
      <c r="BM145" s="23" t="s">
        <v>224</v>
      </c>
    </row>
    <row r="146" spans="2:65" s="1" customFormat="1" ht="27">
      <c r="B146" s="40"/>
      <c r="C146" s="62"/>
      <c r="D146" s="198" t="s">
        <v>128</v>
      </c>
      <c r="E146" s="62"/>
      <c r="F146" s="199" t="s">
        <v>225</v>
      </c>
      <c r="G146" s="62"/>
      <c r="H146" s="62"/>
      <c r="I146" s="157"/>
      <c r="J146" s="62"/>
      <c r="K146" s="62"/>
      <c r="L146" s="60"/>
      <c r="M146" s="200"/>
      <c r="N146" s="41"/>
      <c r="O146" s="41"/>
      <c r="P146" s="41"/>
      <c r="Q146" s="41"/>
      <c r="R146" s="41"/>
      <c r="S146" s="41"/>
      <c r="T146" s="77"/>
      <c r="AT146" s="23" t="s">
        <v>128</v>
      </c>
      <c r="AU146" s="23" t="s">
        <v>79</v>
      </c>
    </row>
    <row r="147" spans="2:65" s="1" customFormat="1" ht="38.25" customHeight="1">
      <c r="B147" s="40"/>
      <c r="C147" s="186" t="s">
        <v>9</v>
      </c>
      <c r="D147" s="186" t="s">
        <v>122</v>
      </c>
      <c r="E147" s="187" t="s">
        <v>226</v>
      </c>
      <c r="F147" s="188" t="s">
        <v>227</v>
      </c>
      <c r="G147" s="189" t="s">
        <v>125</v>
      </c>
      <c r="H147" s="190">
        <v>848.3</v>
      </c>
      <c r="I147" s="191"/>
      <c r="J147" s="192">
        <f>ROUND(I147*H147,2)</f>
        <v>0</v>
      </c>
      <c r="K147" s="188" t="s">
        <v>126</v>
      </c>
      <c r="L147" s="60"/>
      <c r="M147" s="193" t="s">
        <v>21</v>
      </c>
      <c r="N147" s="194" t="s">
        <v>40</v>
      </c>
      <c r="O147" s="41"/>
      <c r="P147" s="195">
        <f>O147*H147</f>
        <v>0</v>
      </c>
      <c r="Q147" s="195">
        <v>0</v>
      </c>
      <c r="R147" s="195">
        <f>Q147*H147</f>
        <v>0</v>
      </c>
      <c r="S147" s="195">
        <v>0</v>
      </c>
      <c r="T147" s="196">
        <f>S147*H147</f>
        <v>0</v>
      </c>
      <c r="AR147" s="23" t="s">
        <v>127</v>
      </c>
      <c r="AT147" s="23" t="s">
        <v>122</v>
      </c>
      <c r="AU147" s="23" t="s">
        <v>79</v>
      </c>
      <c r="AY147" s="23" t="s">
        <v>120</v>
      </c>
      <c r="BE147" s="197">
        <f>IF(N147="základní",J147,0)</f>
        <v>0</v>
      </c>
      <c r="BF147" s="197">
        <f>IF(N147="snížená",J147,0)</f>
        <v>0</v>
      </c>
      <c r="BG147" s="197">
        <f>IF(N147="zákl. přenesená",J147,0)</f>
        <v>0</v>
      </c>
      <c r="BH147" s="197">
        <f>IF(N147="sníž. přenesená",J147,0)</f>
        <v>0</v>
      </c>
      <c r="BI147" s="197">
        <f>IF(N147="nulová",J147,0)</f>
        <v>0</v>
      </c>
      <c r="BJ147" s="23" t="s">
        <v>77</v>
      </c>
      <c r="BK147" s="197">
        <f>ROUND(I147*H147,2)</f>
        <v>0</v>
      </c>
      <c r="BL147" s="23" t="s">
        <v>127</v>
      </c>
      <c r="BM147" s="23" t="s">
        <v>228</v>
      </c>
    </row>
    <row r="148" spans="2:65" s="1" customFormat="1" ht="27">
      <c r="B148" s="40"/>
      <c r="C148" s="62"/>
      <c r="D148" s="198" t="s">
        <v>128</v>
      </c>
      <c r="E148" s="62"/>
      <c r="F148" s="199" t="s">
        <v>229</v>
      </c>
      <c r="G148" s="62"/>
      <c r="H148" s="62"/>
      <c r="I148" s="157"/>
      <c r="J148" s="62"/>
      <c r="K148" s="62"/>
      <c r="L148" s="60"/>
      <c r="M148" s="200"/>
      <c r="N148" s="41"/>
      <c r="O148" s="41"/>
      <c r="P148" s="41"/>
      <c r="Q148" s="41"/>
      <c r="R148" s="41"/>
      <c r="S148" s="41"/>
      <c r="T148" s="77"/>
      <c r="AT148" s="23" t="s">
        <v>128</v>
      </c>
      <c r="AU148" s="23" t="s">
        <v>79</v>
      </c>
    </row>
    <row r="149" spans="2:65" s="11" customFormat="1">
      <c r="B149" s="201"/>
      <c r="C149" s="202"/>
      <c r="D149" s="198" t="s">
        <v>139</v>
      </c>
      <c r="E149" s="203" t="s">
        <v>21</v>
      </c>
      <c r="F149" s="204" t="s">
        <v>230</v>
      </c>
      <c r="G149" s="202"/>
      <c r="H149" s="205">
        <v>848.3</v>
      </c>
      <c r="I149" s="206"/>
      <c r="J149" s="202"/>
      <c r="K149" s="202"/>
      <c r="L149" s="207"/>
      <c r="M149" s="208"/>
      <c r="N149" s="209"/>
      <c r="O149" s="209"/>
      <c r="P149" s="209"/>
      <c r="Q149" s="209"/>
      <c r="R149" s="209"/>
      <c r="S149" s="209"/>
      <c r="T149" s="210"/>
      <c r="AT149" s="211" t="s">
        <v>139</v>
      </c>
      <c r="AU149" s="211" t="s">
        <v>79</v>
      </c>
      <c r="AV149" s="11" t="s">
        <v>79</v>
      </c>
      <c r="AW149" s="11" t="s">
        <v>33</v>
      </c>
      <c r="AX149" s="11" t="s">
        <v>69</v>
      </c>
      <c r="AY149" s="211" t="s">
        <v>120</v>
      </c>
    </row>
    <row r="150" spans="2:65" s="12" customFormat="1">
      <c r="B150" s="212"/>
      <c r="C150" s="213"/>
      <c r="D150" s="198" t="s">
        <v>139</v>
      </c>
      <c r="E150" s="214" t="s">
        <v>21</v>
      </c>
      <c r="F150" s="215" t="s">
        <v>141</v>
      </c>
      <c r="G150" s="213"/>
      <c r="H150" s="216">
        <v>848.3</v>
      </c>
      <c r="I150" s="217"/>
      <c r="J150" s="213"/>
      <c r="K150" s="213"/>
      <c r="L150" s="218"/>
      <c r="M150" s="219"/>
      <c r="N150" s="220"/>
      <c r="O150" s="220"/>
      <c r="P150" s="220"/>
      <c r="Q150" s="220"/>
      <c r="R150" s="220"/>
      <c r="S150" s="220"/>
      <c r="T150" s="221"/>
      <c r="AT150" s="222" t="s">
        <v>139</v>
      </c>
      <c r="AU150" s="222" t="s">
        <v>79</v>
      </c>
      <c r="AV150" s="12" t="s">
        <v>127</v>
      </c>
      <c r="AW150" s="12" t="s">
        <v>33</v>
      </c>
      <c r="AX150" s="12" t="s">
        <v>77</v>
      </c>
      <c r="AY150" s="222" t="s">
        <v>120</v>
      </c>
    </row>
    <row r="151" spans="2:65" s="1" customFormat="1" ht="51" customHeight="1">
      <c r="B151" s="40"/>
      <c r="C151" s="186" t="s">
        <v>180</v>
      </c>
      <c r="D151" s="186" t="s">
        <v>122</v>
      </c>
      <c r="E151" s="187" t="s">
        <v>231</v>
      </c>
      <c r="F151" s="188" t="s">
        <v>232</v>
      </c>
      <c r="G151" s="189" t="s">
        <v>125</v>
      </c>
      <c r="H151" s="190">
        <v>40.200000000000003</v>
      </c>
      <c r="I151" s="191"/>
      <c r="J151" s="192">
        <f>ROUND(I151*H151,2)</f>
        <v>0</v>
      </c>
      <c r="K151" s="188" t="s">
        <v>126</v>
      </c>
      <c r="L151" s="60"/>
      <c r="M151" s="193" t="s">
        <v>21</v>
      </c>
      <c r="N151" s="194" t="s">
        <v>40</v>
      </c>
      <c r="O151" s="41"/>
      <c r="P151" s="195">
        <f>O151*H151</f>
        <v>0</v>
      </c>
      <c r="Q151" s="195">
        <v>0</v>
      </c>
      <c r="R151" s="195">
        <f>Q151*H151</f>
        <v>0</v>
      </c>
      <c r="S151" s="195">
        <v>0</v>
      </c>
      <c r="T151" s="196">
        <f>S151*H151</f>
        <v>0</v>
      </c>
      <c r="AR151" s="23" t="s">
        <v>127</v>
      </c>
      <c r="AT151" s="23" t="s">
        <v>122</v>
      </c>
      <c r="AU151" s="23" t="s">
        <v>79</v>
      </c>
      <c r="AY151" s="23" t="s">
        <v>120</v>
      </c>
      <c r="BE151" s="197">
        <f>IF(N151="základní",J151,0)</f>
        <v>0</v>
      </c>
      <c r="BF151" s="197">
        <f>IF(N151="snížená",J151,0)</f>
        <v>0</v>
      </c>
      <c r="BG151" s="197">
        <f>IF(N151="zákl. přenesená",J151,0)</f>
        <v>0</v>
      </c>
      <c r="BH151" s="197">
        <f>IF(N151="sníž. přenesená",J151,0)</f>
        <v>0</v>
      </c>
      <c r="BI151" s="197">
        <f>IF(N151="nulová",J151,0)</f>
        <v>0</v>
      </c>
      <c r="BJ151" s="23" t="s">
        <v>77</v>
      </c>
      <c r="BK151" s="197">
        <f>ROUND(I151*H151,2)</f>
        <v>0</v>
      </c>
      <c r="BL151" s="23" t="s">
        <v>127</v>
      </c>
      <c r="BM151" s="23" t="s">
        <v>233</v>
      </c>
    </row>
    <row r="152" spans="2:65" s="1" customFormat="1" ht="121.5">
      <c r="B152" s="40"/>
      <c r="C152" s="62"/>
      <c r="D152" s="198" t="s">
        <v>128</v>
      </c>
      <c r="E152" s="62"/>
      <c r="F152" s="199" t="s">
        <v>234</v>
      </c>
      <c r="G152" s="62"/>
      <c r="H152" s="62"/>
      <c r="I152" s="157"/>
      <c r="J152" s="62"/>
      <c r="K152" s="62"/>
      <c r="L152" s="60"/>
      <c r="M152" s="200"/>
      <c r="N152" s="41"/>
      <c r="O152" s="41"/>
      <c r="P152" s="41"/>
      <c r="Q152" s="41"/>
      <c r="R152" s="41"/>
      <c r="S152" s="41"/>
      <c r="T152" s="77"/>
      <c r="AT152" s="23" t="s">
        <v>128</v>
      </c>
      <c r="AU152" s="23" t="s">
        <v>79</v>
      </c>
    </row>
    <row r="153" spans="2:65" s="11" customFormat="1">
      <c r="B153" s="201"/>
      <c r="C153" s="202"/>
      <c r="D153" s="198" t="s">
        <v>139</v>
      </c>
      <c r="E153" s="203" t="s">
        <v>21</v>
      </c>
      <c r="F153" s="204" t="s">
        <v>235</v>
      </c>
      <c r="G153" s="202"/>
      <c r="H153" s="205">
        <v>40.200000000000003</v>
      </c>
      <c r="I153" s="206"/>
      <c r="J153" s="202"/>
      <c r="K153" s="202"/>
      <c r="L153" s="207"/>
      <c r="M153" s="208"/>
      <c r="N153" s="209"/>
      <c r="O153" s="209"/>
      <c r="P153" s="209"/>
      <c r="Q153" s="209"/>
      <c r="R153" s="209"/>
      <c r="S153" s="209"/>
      <c r="T153" s="210"/>
      <c r="AT153" s="211" t="s">
        <v>139</v>
      </c>
      <c r="AU153" s="211" t="s">
        <v>79</v>
      </c>
      <c r="AV153" s="11" t="s">
        <v>79</v>
      </c>
      <c r="AW153" s="11" t="s">
        <v>33</v>
      </c>
      <c r="AX153" s="11" t="s">
        <v>69</v>
      </c>
      <c r="AY153" s="211" t="s">
        <v>120</v>
      </c>
    </row>
    <row r="154" spans="2:65" s="12" customFormat="1">
      <c r="B154" s="212"/>
      <c r="C154" s="213"/>
      <c r="D154" s="198" t="s">
        <v>139</v>
      </c>
      <c r="E154" s="214" t="s">
        <v>21</v>
      </c>
      <c r="F154" s="215" t="s">
        <v>141</v>
      </c>
      <c r="G154" s="213"/>
      <c r="H154" s="216">
        <v>40.200000000000003</v>
      </c>
      <c r="I154" s="217"/>
      <c r="J154" s="213"/>
      <c r="K154" s="213"/>
      <c r="L154" s="218"/>
      <c r="M154" s="219"/>
      <c r="N154" s="220"/>
      <c r="O154" s="220"/>
      <c r="P154" s="220"/>
      <c r="Q154" s="220"/>
      <c r="R154" s="220"/>
      <c r="S154" s="220"/>
      <c r="T154" s="221"/>
      <c r="AT154" s="222" t="s">
        <v>139</v>
      </c>
      <c r="AU154" s="222" t="s">
        <v>79</v>
      </c>
      <c r="AV154" s="12" t="s">
        <v>127</v>
      </c>
      <c r="AW154" s="12" t="s">
        <v>33</v>
      </c>
      <c r="AX154" s="12" t="s">
        <v>77</v>
      </c>
      <c r="AY154" s="222" t="s">
        <v>120</v>
      </c>
    </row>
    <row r="155" spans="2:65" s="1" customFormat="1" ht="38.25" customHeight="1">
      <c r="B155" s="40"/>
      <c r="C155" s="223" t="s">
        <v>236</v>
      </c>
      <c r="D155" s="223" t="s">
        <v>197</v>
      </c>
      <c r="E155" s="224" t="s">
        <v>237</v>
      </c>
      <c r="F155" s="225" t="s">
        <v>238</v>
      </c>
      <c r="G155" s="226" t="s">
        <v>125</v>
      </c>
      <c r="H155" s="227">
        <v>38.066000000000003</v>
      </c>
      <c r="I155" s="228"/>
      <c r="J155" s="229">
        <f>ROUND(I155*H155,2)</f>
        <v>0</v>
      </c>
      <c r="K155" s="225" t="s">
        <v>126</v>
      </c>
      <c r="L155" s="230"/>
      <c r="M155" s="231" t="s">
        <v>21</v>
      </c>
      <c r="N155" s="232" t="s">
        <v>40</v>
      </c>
      <c r="O155" s="41"/>
      <c r="P155" s="195">
        <f>O155*H155</f>
        <v>0</v>
      </c>
      <c r="Q155" s="195">
        <v>0</v>
      </c>
      <c r="R155" s="195">
        <f>Q155*H155</f>
        <v>0</v>
      </c>
      <c r="S155" s="195">
        <v>0</v>
      </c>
      <c r="T155" s="196">
        <f>S155*H155</f>
        <v>0</v>
      </c>
      <c r="AR155" s="23" t="s">
        <v>144</v>
      </c>
      <c r="AT155" s="23" t="s">
        <v>197</v>
      </c>
      <c r="AU155" s="23" t="s">
        <v>79</v>
      </c>
      <c r="AY155" s="23" t="s">
        <v>120</v>
      </c>
      <c r="BE155" s="197">
        <f>IF(N155="základní",J155,0)</f>
        <v>0</v>
      </c>
      <c r="BF155" s="197">
        <f>IF(N155="snížená",J155,0)</f>
        <v>0</v>
      </c>
      <c r="BG155" s="197">
        <f>IF(N155="zákl. přenesená",J155,0)</f>
        <v>0</v>
      </c>
      <c r="BH155" s="197">
        <f>IF(N155="sníž. přenesená",J155,0)</f>
        <v>0</v>
      </c>
      <c r="BI155" s="197">
        <f>IF(N155="nulová",J155,0)</f>
        <v>0</v>
      </c>
      <c r="BJ155" s="23" t="s">
        <v>77</v>
      </c>
      <c r="BK155" s="197">
        <f>ROUND(I155*H155,2)</f>
        <v>0</v>
      </c>
      <c r="BL155" s="23" t="s">
        <v>127</v>
      </c>
      <c r="BM155" s="23" t="s">
        <v>239</v>
      </c>
    </row>
    <row r="156" spans="2:65" s="1" customFormat="1" ht="51" customHeight="1">
      <c r="B156" s="40"/>
      <c r="C156" s="223" t="s">
        <v>185</v>
      </c>
      <c r="D156" s="223" t="s">
        <v>197</v>
      </c>
      <c r="E156" s="224" t="s">
        <v>240</v>
      </c>
      <c r="F156" s="225" t="s">
        <v>241</v>
      </c>
      <c r="G156" s="226" t="s">
        <v>125</v>
      </c>
      <c r="H156" s="227">
        <v>2.9380000000000002</v>
      </c>
      <c r="I156" s="228"/>
      <c r="J156" s="229">
        <f>ROUND(I156*H156,2)</f>
        <v>0</v>
      </c>
      <c r="K156" s="225" t="s">
        <v>126</v>
      </c>
      <c r="L156" s="230"/>
      <c r="M156" s="231" t="s">
        <v>21</v>
      </c>
      <c r="N156" s="232" t="s">
        <v>40</v>
      </c>
      <c r="O156" s="41"/>
      <c r="P156" s="195">
        <f>O156*H156</f>
        <v>0</v>
      </c>
      <c r="Q156" s="195">
        <v>0</v>
      </c>
      <c r="R156" s="195">
        <f>Q156*H156</f>
        <v>0</v>
      </c>
      <c r="S156" s="195">
        <v>0</v>
      </c>
      <c r="T156" s="196">
        <f>S156*H156</f>
        <v>0</v>
      </c>
      <c r="AR156" s="23" t="s">
        <v>144</v>
      </c>
      <c r="AT156" s="23" t="s">
        <v>197</v>
      </c>
      <c r="AU156" s="23" t="s">
        <v>79</v>
      </c>
      <c r="AY156" s="23" t="s">
        <v>120</v>
      </c>
      <c r="BE156" s="197">
        <f>IF(N156="základní",J156,0)</f>
        <v>0</v>
      </c>
      <c r="BF156" s="197">
        <f>IF(N156="snížená",J156,0)</f>
        <v>0</v>
      </c>
      <c r="BG156" s="197">
        <f>IF(N156="zákl. přenesená",J156,0)</f>
        <v>0</v>
      </c>
      <c r="BH156" s="197">
        <f>IF(N156="sníž. přenesená",J156,0)</f>
        <v>0</v>
      </c>
      <c r="BI156" s="197">
        <f>IF(N156="nulová",J156,0)</f>
        <v>0</v>
      </c>
      <c r="BJ156" s="23" t="s">
        <v>77</v>
      </c>
      <c r="BK156" s="197">
        <f>ROUND(I156*H156,2)</f>
        <v>0</v>
      </c>
      <c r="BL156" s="23" t="s">
        <v>127</v>
      </c>
      <c r="BM156" s="23" t="s">
        <v>242</v>
      </c>
    </row>
    <row r="157" spans="2:65" s="1" customFormat="1" ht="51" customHeight="1">
      <c r="B157" s="40"/>
      <c r="C157" s="186" t="s">
        <v>243</v>
      </c>
      <c r="D157" s="186" t="s">
        <v>122</v>
      </c>
      <c r="E157" s="187" t="s">
        <v>244</v>
      </c>
      <c r="F157" s="188" t="s">
        <v>245</v>
      </c>
      <c r="G157" s="189" t="s">
        <v>125</v>
      </c>
      <c r="H157" s="190">
        <v>200</v>
      </c>
      <c r="I157" s="191"/>
      <c r="J157" s="192">
        <f>ROUND(I157*H157,2)</f>
        <v>0</v>
      </c>
      <c r="K157" s="188" t="s">
        <v>126</v>
      </c>
      <c r="L157" s="60"/>
      <c r="M157" s="193" t="s">
        <v>21</v>
      </c>
      <c r="N157" s="194" t="s">
        <v>40</v>
      </c>
      <c r="O157" s="41"/>
      <c r="P157" s="195">
        <f>O157*H157</f>
        <v>0</v>
      </c>
      <c r="Q157" s="195">
        <v>0</v>
      </c>
      <c r="R157" s="195">
        <f>Q157*H157</f>
        <v>0</v>
      </c>
      <c r="S157" s="195">
        <v>0</v>
      </c>
      <c r="T157" s="196">
        <f>S157*H157</f>
        <v>0</v>
      </c>
      <c r="AR157" s="23" t="s">
        <v>127</v>
      </c>
      <c r="AT157" s="23" t="s">
        <v>122</v>
      </c>
      <c r="AU157" s="23" t="s">
        <v>79</v>
      </c>
      <c r="AY157" s="23" t="s">
        <v>120</v>
      </c>
      <c r="BE157" s="197">
        <f>IF(N157="základní",J157,0)</f>
        <v>0</v>
      </c>
      <c r="BF157" s="197">
        <f>IF(N157="snížená",J157,0)</f>
        <v>0</v>
      </c>
      <c r="BG157" s="197">
        <f>IF(N157="zákl. přenesená",J157,0)</f>
        <v>0</v>
      </c>
      <c r="BH157" s="197">
        <f>IF(N157="sníž. přenesená",J157,0)</f>
        <v>0</v>
      </c>
      <c r="BI157" s="197">
        <f>IF(N157="nulová",J157,0)</f>
        <v>0</v>
      </c>
      <c r="BJ157" s="23" t="s">
        <v>77</v>
      </c>
      <c r="BK157" s="197">
        <f>ROUND(I157*H157,2)</f>
        <v>0</v>
      </c>
      <c r="BL157" s="23" t="s">
        <v>127</v>
      </c>
      <c r="BM157" s="23" t="s">
        <v>246</v>
      </c>
    </row>
    <row r="158" spans="2:65" s="1" customFormat="1" ht="121.5">
      <c r="B158" s="40"/>
      <c r="C158" s="62"/>
      <c r="D158" s="198" t="s">
        <v>128</v>
      </c>
      <c r="E158" s="62"/>
      <c r="F158" s="199" t="s">
        <v>247</v>
      </c>
      <c r="G158" s="62"/>
      <c r="H158" s="62"/>
      <c r="I158" s="157"/>
      <c r="J158" s="62"/>
      <c r="K158" s="62"/>
      <c r="L158" s="60"/>
      <c r="M158" s="200"/>
      <c r="N158" s="41"/>
      <c r="O158" s="41"/>
      <c r="P158" s="41"/>
      <c r="Q158" s="41"/>
      <c r="R158" s="41"/>
      <c r="S158" s="41"/>
      <c r="T158" s="77"/>
      <c r="AT158" s="23" t="s">
        <v>128</v>
      </c>
      <c r="AU158" s="23" t="s">
        <v>79</v>
      </c>
    </row>
    <row r="159" spans="2:65" s="11" customFormat="1">
      <c r="B159" s="201"/>
      <c r="C159" s="202"/>
      <c r="D159" s="198" t="s">
        <v>139</v>
      </c>
      <c r="E159" s="203" t="s">
        <v>21</v>
      </c>
      <c r="F159" s="204" t="s">
        <v>248</v>
      </c>
      <c r="G159" s="202"/>
      <c r="H159" s="205">
        <v>200</v>
      </c>
      <c r="I159" s="206"/>
      <c r="J159" s="202"/>
      <c r="K159" s="202"/>
      <c r="L159" s="207"/>
      <c r="M159" s="208"/>
      <c r="N159" s="209"/>
      <c r="O159" s="209"/>
      <c r="P159" s="209"/>
      <c r="Q159" s="209"/>
      <c r="R159" s="209"/>
      <c r="S159" s="209"/>
      <c r="T159" s="210"/>
      <c r="AT159" s="211" t="s">
        <v>139</v>
      </c>
      <c r="AU159" s="211" t="s">
        <v>79</v>
      </c>
      <c r="AV159" s="11" t="s">
        <v>79</v>
      </c>
      <c r="AW159" s="11" t="s">
        <v>33</v>
      </c>
      <c r="AX159" s="11" t="s">
        <v>69</v>
      </c>
      <c r="AY159" s="211" t="s">
        <v>120</v>
      </c>
    </row>
    <row r="160" spans="2:65" s="12" customFormat="1">
      <c r="B160" s="212"/>
      <c r="C160" s="213"/>
      <c r="D160" s="198" t="s">
        <v>139</v>
      </c>
      <c r="E160" s="214" t="s">
        <v>21</v>
      </c>
      <c r="F160" s="215" t="s">
        <v>141</v>
      </c>
      <c r="G160" s="213"/>
      <c r="H160" s="216">
        <v>200</v>
      </c>
      <c r="I160" s="217"/>
      <c r="J160" s="213"/>
      <c r="K160" s="213"/>
      <c r="L160" s="218"/>
      <c r="M160" s="219"/>
      <c r="N160" s="220"/>
      <c r="O160" s="220"/>
      <c r="P160" s="220"/>
      <c r="Q160" s="220"/>
      <c r="R160" s="220"/>
      <c r="S160" s="220"/>
      <c r="T160" s="221"/>
      <c r="AT160" s="222" t="s">
        <v>139</v>
      </c>
      <c r="AU160" s="222" t="s">
        <v>79</v>
      </c>
      <c r="AV160" s="12" t="s">
        <v>127</v>
      </c>
      <c r="AW160" s="12" t="s">
        <v>33</v>
      </c>
      <c r="AX160" s="12" t="s">
        <v>77</v>
      </c>
      <c r="AY160" s="222" t="s">
        <v>120</v>
      </c>
    </row>
    <row r="161" spans="2:65" s="1" customFormat="1" ht="38.25" customHeight="1">
      <c r="B161" s="40"/>
      <c r="C161" s="223" t="s">
        <v>190</v>
      </c>
      <c r="D161" s="223" t="s">
        <v>197</v>
      </c>
      <c r="E161" s="224" t="s">
        <v>249</v>
      </c>
      <c r="F161" s="225" t="s">
        <v>250</v>
      </c>
      <c r="G161" s="226" t="s">
        <v>125</v>
      </c>
      <c r="H161" s="227">
        <v>196.86</v>
      </c>
      <c r="I161" s="228"/>
      <c r="J161" s="229">
        <f>ROUND(I161*H161,2)</f>
        <v>0</v>
      </c>
      <c r="K161" s="225" t="s">
        <v>126</v>
      </c>
      <c r="L161" s="230"/>
      <c r="M161" s="231" t="s">
        <v>21</v>
      </c>
      <c r="N161" s="232" t="s">
        <v>40</v>
      </c>
      <c r="O161" s="41"/>
      <c r="P161" s="195">
        <f>O161*H161</f>
        <v>0</v>
      </c>
      <c r="Q161" s="195">
        <v>0</v>
      </c>
      <c r="R161" s="195">
        <f>Q161*H161</f>
        <v>0</v>
      </c>
      <c r="S161" s="195">
        <v>0</v>
      </c>
      <c r="T161" s="196">
        <f>S161*H161</f>
        <v>0</v>
      </c>
      <c r="AR161" s="23" t="s">
        <v>144</v>
      </c>
      <c r="AT161" s="23" t="s">
        <v>197</v>
      </c>
      <c r="AU161" s="23" t="s">
        <v>79</v>
      </c>
      <c r="AY161" s="23" t="s">
        <v>120</v>
      </c>
      <c r="BE161" s="197">
        <f>IF(N161="základní",J161,0)</f>
        <v>0</v>
      </c>
      <c r="BF161" s="197">
        <f>IF(N161="snížená",J161,0)</f>
        <v>0</v>
      </c>
      <c r="BG161" s="197">
        <f>IF(N161="zákl. přenesená",J161,0)</f>
        <v>0</v>
      </c>
      <c r="BH161" s="197">
        <f>IF(N161="sníž. přenesená",J161,0)</f>
        <v>0</v>
      </c>
      <c r="BI161" s="197">
        <f>IF(N161="nulová",J161,0)</f>
        <v>0</v>
      </c>
      <c r="BJ161" s="23" t="s">
        <v>77</v>
      </c>
      <c r="BK161" s="197">
        <f>ROUND(I161*H161,2)</f>
        <v>0</v>
      </c>
      <c r="BL161" s="23" t="s">
        <v>127</v>
      </c>
      <c r="BM161" s="23" t="s">
        <v>251</v>
      </c>
    </row>
    <row r="162" spans="2:65" s="11" customFormat="1">
      <c r="B162" s="201"/>
      <c r="C162" s="202"/>
      <c r="D162" s="198" t="s">
        <v>139</v>
      </c>
      <c r="E162" s="203" t="s">
        <v>21</v>
      </c>
      <c r="F162" s="204" t="s">
        <v>252</v>
      </c>
      <c r="G162" s="202"/>
      <c r="H162" s="205">
        <v>196.86</v>
      </c>
      <c r="I162" s="206"/>
      <c r="J162" s="202"/>
      <c r="K162" s="202"/>
      <c r="L162" s="207"/>
      <c r="M162" s="208"/>
      <c r="N162" s="209"/>
      <c r="O162" s="209"/>
      <c r="P162" s="209"/>
      <c r="Q162" s="209"/>
      <c r="R162" s="209"/>
      <c r="S162" s="209"/>
      <c r="T162" s="210"/>
      <c r="AT162" s="211" t="s">
        <v>139</v>
      </c>
      <c r="AU162" s="211" t="s">
        <v>79</v>
      </c>
      <c r="AV162" s="11" t="s">
        <v>79</v>
      </c>
      <c r="AW162" s="11" t="s">
        <v>33</v>
      </c>
      <c r="AX162" s="11" t="s">
        <v>69</v>
      </c>
      <c r="AY162" s="211" t="s">
        <v>120</v>
      </c>
    </row>
    <row r="163" spans="2:65" s="12" customFormat="1">
      <c r="B163" s="212"/>
      <c r="C163" s="213"/>
      <c r="D163" s="198" t="s">
        <v>139</v>
      </c>
      <c r="E163" s="214" t="s">
        <v>21</v>
      </c>
      <c r="F163" s="215" t="s">
        <v>141</v>
      </c>
      <c r="G163" s="213"/>
      <c r="H163" s="216">
        <v>196.86</v>
      </c>
      <c r="I163" s="217"/>
      <c r="J163" s="213"/>
      <c r="K163" s="213"/>
      <c r="L163" s="218"/>
      <c r="M163" s="219"/>
      <c r="N163" s="220"/>
      <c r="O163" s="220"/>
      <c r="P163" s="220"/>
      <c r="Q163" s="220"/>
      <c r="R163" s="220"/>
      <c r="S163" s="220"/>
      <c r="T163" s="221"/>
      <c r="AT163" s="222" t="s">
        <v>139</v>
      </c>
      <c r="AU163" s="222" t="s">
        <v>79</v>
      </c>
      <c r="AV163" s="12" t="s">
        <v>127</v>
      </c>
      <c r="AW163" s="12" t="s">
        <v>33</v>
      </c>
      <c r="AX163" s="12" t="s">
        <v>77</v>
      </c>
      <c r="AY163" s="222" t="s">
        <v>120</v>
      </c>
    </row>
    <row r="164" spans="2:65" s="1" customFormat="1" ht="38.25" customHeight="1">
      <c r="B164" s="40"/>
      <c r="C164" s="223" t="s">
        <v>253</v>
      </c>
      <c r="D164" s="223" t="s">
        <v>197</v>
      </c>
      <c r="E164" s="224" t="s">
        <v>254</v>
      </c>
      <c r="F164" s="225" t="s">
        <v>255</v>
      </c>
      <c r="G164" s="226" t="s">
        <v>125</v>
      </c>
      <c r="H164" s="227">
        <v>7.14</v>
      </c>
      <c r="I164" s="228"/>
      <c r="J164" s="229">
        <f>ROUND(I164*H164,2)</f>
        <v>0</v>
      </c>
      <c r="K164" s="225" t="s">
        <v>126</v>
      </c>
      <c r="L164" s="230"/>
      <c r="M164" s="231" t="s">
        <v>21</v>
      </c>
      <c r="N164" s="232" t="s">
        <v>40</v>
      </c>
      <c r="O164" s="41"/>
      <c r="P164" s="195">
        <f>O164*H164</f>
        <v>0</v>
      </c>
      <c r="Q164" s="195">
        <v>0</v>
      </c>
      <c r="R164" s="195">
        <f>Q164*H164</f>
        <v>0</v>
      </c>
      <c r="S164" s="195">
        <v>0</v>
      </c>
      <c r="T164" s="196">
        <f>S164*H164</f>
        <v>0</v>
      </c>
      <c r="AR164" s="23" t="s">
        <v>144</v>
      </c>
      <c r="AT164" s="23" t="s">
        <v>197</v>
      </c>
      <c r="AU164" s="23" t="s">
        <v>79</v>
      </c>
      <c r="AY164" s="23" t="s">
        <v>120</v>
      </c>
      <c r="BE164" s="197">
        <f>IF(N164="základní",J164,0)</f>
        <v>0</v>
      </c>
      <c r="BF164" s="197">
        <f>IF(N164="snížená",J164,0)</f>
        <v>0</v>
      </c>
      <c r="BG164" s="197">
        <f>IF(N164="zákl. přenesená",J164,0)</f>
        <v>0</v>
      </c>
      <c r="BH164" s="197">
        <f>IF(N164="sníž. přenesená",J164,0)</f>
        <v>0</v>
      </c>
      <c r="BI164" s="197">
        <f>IF(N164="nulová",J164,0)</f>
        <v>0</v>
      </c>
      <c r="BJ164" s="23" t="s">
        <v>77</v>
      </c>
      <c r="BK164" s="197">
        <f>ROUND(I164*H164,2)</f>
        <v>0</v>
      </c>
      <c r="BL164" s="23" t="s">
        <v>127</v>
      </c>
      <c r="BM164" s="23" t="s">
        <v>256</v>
      </c>
    </row>
    <row r="165" spans="2:65" s="10" customFormat="1" ht="29.85" customHeight="1">
      <c r="B165" s="170"/>
      <c r="C165" s="171"/>
      <c r="D165" s="172" t="s">
        <v>68</v>
      </c>
      <c r="E165" s="184" t="s">
        <v>144</v>
      </c>
      <c r="F165" s="184" t="s">
        <v>257</v>
      </c>
      <c r="G165" s="171"/>
      <c r="H165" s="171"/>
      <c r="I165" s="174"/>
      <c r="J165" s="185">
        <f>BK165</f>
        <v>0</v>
      </c>
      <c r="K165" s="171"/>
      <c r="L165" s="176"/>
      <c r="M165" s="177"/>
      <c r="N165" s="178"/>
      <c r="O165" s="178"/>
      <c r="P165" s="179">
        <f>SUM(P166:P174)</f>
        <v>0</v>
      </c>
      <c r="Q165" s="178"/>
      <c r="R165" s="179">
        <f>SUM(R166:R174)</f>
        <v>0</v>
      </c>
      <c r="S165" s="178"/>
      <c r="T165" s="180">
        <f>SUM(T166:T174)</f>
        <v>0</v>
      </c>
      <c r="AR165" s="181" t="s">
        <v>77</v>
      </c>
      <c r="AT165" s="182" t="s">
        <v>68</v>
      </c>
      <c r="AU165" s="182" t="s">
        <v>77</v>
      </c>
      <c r="AY165" s="181" t="s">
        <v>120</v>
      </c>
      <c r="BK165" s="183">
        <f>SUM(BK166:BK174)</f>
        <v>0</v>
      </c>
    </row>
    <row r="166" spans="2:65" s="1" customFormat="1" ht="25.5" customHeight="1">
      <c r="B166" s="40"/>
      <c r="C166" s="186" t="s">
        <v>195</v>
      </c>
      <c r="D166" s="186" t="s">
        <v>122</v>
      </c>
      <c r="E166" s="187" t="s">
        <v>258</v>
      </c>
      <c r="F166" s="188" t="s">
        <v>259</v>
      </c>
      <c r="G166" s="189" t="s">
        <v>260</v>
      </c>
      <c r="H166" s="190">
        <v>144.30000000000001</v>
      </c>
      <c r="I166" s="191"/>
      <c r="J166" s="192">
        <f>ROUND(I166*H166,2)</f>
        <v>0</v>
      </c>
      <c r="K166" s="188" t="s">
        <v>21</v>
      </c>
      <c r="L166" s="60"/>
      <c r="M166" s="193" t="s">
        <v>21</v>
      </c>
      <c r="N166" s="194" t="s">
        <v>40</v>
      </c>
      <c r="O166" s="41"/>
      <c r="P166" s="195">
        <f>O166*H166</f>
        <v>0</v>
      </c>
      <c r="Q166" s="195">
        <v>0</v>
      </c>
      <c r="R166" s="195">
        <f>Q166*H166</f>
        <v>0</v>
      </c>
      <c r="S166" s="195">
        <v>0</v>
      </c>
      <c r="T166" s="196">
        <f>S166*H166</f>
        <v>0</v>
      </c>
      <c r="AR166" s="23" t="s">
        <v>127</v>
      </c>
      <c r="AT166" s="23" t="s">
        <v>122</v>
      </c>
      <c r="AU166" s="23" t="s">
        <v>79</v>
      </c>
      <c r="AY166" s="23" t="s">
        <v>120</v>
      </c>
      <c r="BE166" s="197">
        <f>IF(N166="základní",J166,0)</f>
        <v>0</v>
      </c>
      <c r="BF166" s="197">
        <f>IF(N166="snížená",J166,0)</f>
        <v>0</v>
      </c>
      <c r="BG166" s="197">
        <f>IF(N166="zákl. přenesená",J166,0)</f>
        <v>0</v>
      </c>
      <c r="BH166" s="197">
        <f>IF(N166="sníž. přenesená",J166,0)</f>
        <v>0</v>
      </c>
      <c r="BI166" s="197">
        <f>IF(N166="nulová",J166,0)</f>
        <v>0</v>
      </c>
      <c r="BJ166" s="23" t="s">
        <v>77</v>
      </c>
      <c r="BK166" s="197">
        <f>ROUND(I166*H166,2)</f>
        <v>0</v>
      </c>
      <c r="BL166" s="23" t="s">
        <v>127</v>
      </c>
      <c r="BM166" s="23" t="s">
        <v>261</v>
      </c>
    </row>
    <row r="167" spans="2:65" s="1" customFormat="1" ht="94.5">
      <c r="B167" s="40"/>
      <c r="C167" s="62"/>
      <c r="D167" s="198" t="s">
        <v>128</v>
      </c>
      <c r="E167" s="62"/>
      <c r="F167" s="199" t="s">
        <v>262</v>
      </c>
      <c r="G167" s="62"/>
      <c r="H167" s="62"/>
      <c r="I167" s="157"/>
      <c r="J167" s="62"/>
      <c r="K167" s="62"/>
      <c r="L167" s="60"/>
      <c r="M167" s="200"/>
      <c r="N167" s="41"/>
      <c r="O167" s="41"/>
      <c r="P167" s="41"/>
      <c r="Q167" s="41"/>
      <c r="R167" s="41"/>
      <c r="S167" s="41"/>
      <c r="T167" s="77"/>
      <c r="AT167" s="23" t="s">
        <v>128</v>
      </c>
      <c r="AU167" s="23" t="s">
        <v>79</v>
      </c>
    </row>
    <row r="168" spans="2:65" s="11" customFormat="1">
      <c r="B168" s="201"/>
      <c r="C168" s="202"/>
      <c r="D168" s="198" t="s">
        <v>139</v>
      </c>
      <c r="E168" s="203" t="s">
        <v>21</v>
      </c>
      <c r="F168" s="204" t="s">
        <v>263</v>
      </c>
      <c r="G168" s="202"/>
      <c r="H168" s="205">
        <v>144.30000000000001</v>
      </c>
      <c r="I168" s="206"/>
      <c r="J168" s="202"/>
      <c r="K168" s="202"/>
      <c r="L168" s="207"/>
      <c r="M168" s="208"/>
      <c r="N168" s="209"/>
      <c r="O168" s="209"/>
      <c r="P168" s="209"/>
      <c r="Q168" s="209"/>
      <c r="R168" s="209"/>
      <c r="S168" s="209"/>
      <c r="T168" s="210"/>
      <c r="AT168" s="211" t="s">
        <v>139</v>
      </c>
      <c r="AU168" s="211" t="s">
        <v>79</v>
      </c>
      <c r="AV168" s="11" t="s">
        <v>79</v>
      </c>
      <c r="AW168" s="11" t="s">
        <v>33</v>
      </c>
      <c r="AX168" s="11" t="s">
        <v>69</v>
      </c>
      <c r="AY168" s="211" t="s">
        <v>120</v>
      </c>
    </row>
    <row r="169" spans="2:65" s="12" customFormat="1">
      <c r="B169" s="212"/>
      <c r="C169" s="213"/>
      <c r="D169" s="198" t="s">
        <v>139</v>
      </c>
      <c r="E169" s="214" t="s">
        <v>21</v>
      </c>
      <c r="F169" s="215" t="s">
        <v>141</v>
      </c>
      <c r="G169" s="213"/>
      <c r="H169" s="216">
        <v>144.30000000000001</v>
      </c>
      <c r="I169" s="217"/>
      <c r="J169" s="213"/>
      <c r="K169" s="213"/>
      <c r="L169" s="218"/>
      <c r="M169" s="219"/>
      <c r="N169" s="220"/>
      <c r="O169" s="220"/>
      <c r="P169" s="220"/>
      <c r="Q169" s="220"/>
      <c r="R169" s="220"/>
      <c r="S169" s="220"/>
      <c r="T169" s="221"/>
      <c r="AT169" s="222" t="s">
        <v>139</v>
      </c>
      <c r="AU169" s="222" t="s">
        <v>79</v>
      </c>
      <c r="AV169" s="12" t="s">
        <v>127</v>
      </c>
      <c r="AW169" s="12" t="s">
        <v>33</v>
      </c>
      <c r="AX169" s="12" t="s">
        <v>77</v>
      </c>
      <c r="AY169" s="222" t="s">
        <v>120</v>
      </c>
    </row>
    <row r="170" spans="2:65" s="1" customFormat="1" ht="16.5" customHeight="1">
      <c r="B170" s="40"/>
      <c r="C170" s="223" t="s">
        <v>264</v>
      </c>
      <c r="D170" s="223" t="s">
        <v>197</v>
      </c>
      <c r="E170" s="224" t="s">
        <v>265</v>
      </c>
      <c r="F170" s="225" t="s">
        <v>266</v>
      </c>
      <c r="G170" s="226" t="s">
        <v>260</v>
      </c>
      <c r="H170" s="227">
        <v>145.74299999999999</v>
      </c>
      <c r="I170" s="228"/>
      <c r="J170" s="229">
        <f>ROUND(I170*H170,2)</f>
        <v>0</v>
      </c>
      <c r="K170" s="225" t="s">
        <v>126</v>
      </c>
      <c r="L170" s="230"/>
      <c r="M170" s="231" t="s">
        <v>21</v>
      </c>
      <c r="N170" s="232" t="s">
        <v>40</v>
      </c>
      <c r="O170" s="41"/>
      <c r="P170" s="195">
        <f>O170*H170</f>
        <v>0</v>
      </c>
      <c r="Q170" s="195">
        <v>0</v>
      </c>
      <c r="R170" s="195">
        <f>Q170*H170</f>
        <v>0</v>
      </c>
      <c r="S170" s="195">
        <v>0</v>
      </c>
      <c r="T170" s="196">
        <f>S170*H170</f>
        <v>0</v>
      </c>
      <c r="AR170" s="23" t="s">
        <v>144</v>
      </c>
      <c r="AT170" s="23" t="s">
        <v>197</v>
      </c>
      <c r="AU170" s="23" t="s">
        <v>79</v>
      </c>
      <c r="AY170" s="23" t="s">
        <v>120</v>
      </c>
      <c r="BE170" s="197">
        <f>IF(N170="základní",J170,0)</f>
        <v>0</v>
      </c>
      <c r="BF170" s="197">
        <f>IF(N170="snížená",J170,0)</f>
        <v>0</v>
      </c>
      <c r="BG170" s="197">
        <f>IF(N170="zákl. přenesená",J170,0)</f>
        <v>0</v>
      </c>
      <c r="BH170" s="197">
        <f>IF(N170="sníž. přenesená",J170,0)</f>
        <v>0</v>
      </c>
      <c r="BI170" s="197">
        <f>IF(N170="nulová",J170,0)</f>
        <v>0</v>
      </c>
      <c r="BJ170" s="23" t="s">
        <v>77</v>
      </c>
      <c r="BK170" s="197">
        <f>ROUND(I170*H170,2)</f>
        <v>0</v>
      </c>
      <c r="BL170" s="23" t="s">
        <v>127</v>
      </c>
      <c r="BM170" s="23" t="s">
        <v>267</v>
      </c>
    </row>
    <row r="171" spans="2:65" s="11" customFormat="1">
      <c r="B171" s="201"/>
      <c r="C171" s="202"/>
      <c r="D171" s="198" t="s">
        <v>139</v>
      </c>
      <c r="E171" s="203" t="s">
        <v>21</v>
      </c>
      <c r="F171" s="204" t="s">
        <v>268</v>
      </c>
      <c r="G171" s="202"/>
      <c r="H171" s="205">
        <v>145.74299999999999</v>
      </c>
      <c r="I171" s="206"/>
      <c r="J171" s="202"/>
      <c r="K171" s="202"/>
      <c r="L171" s="207"/>
      <c r="M171" s="208"/>
      <c r="N171" s="209"/>
      <c r="O171" s="209"/>
      <c r="P171" s="209"/>
      <c r="Q171" s="209"/>
      <c r="R171" s="209"/>
      <c r="S171" s="209"/>
      <c r="T171" s="210"/>
      <c r="AT171" s="211" t="s">
        <v>139</v>
      </c>
      <c r="AU171" s="211" t="s">
        <v>79</v>
      </c>
      <c r="AV171" s="11" t="s">
        <v>79</v>
      </c>
      <c r="AW171" s="11" t="s">
        <v>33</v>
      </c>
      <c r="AX171" s="11" t="s">
        <v>69</v>
      </c>
      <c r="AY171" s="211" t="s">
        <v>120</v>
      </c>
    </row>
    <row r="172" spans="2:65" s="12" customFormat="1">
      <c r="B172" s="212"/>
      <c r="C172" s="213"/>
      <c r="D172" s="198" t="s">
        <v>139</v>
      </c>
      <c r="E172" s="214" t="s">
        <v>21</v>
      </c>
      <c r="F172" s="215" t="s">
        <v>141</v>
      </c>
      <c r="G172" s="213"/>
      <c r="H172" s="216">
        <v>145.74299999999999</v>
      </c>
      <c r="I172" s="217"/>
      <c r="J172" s="213"/>
      <c r="K172" s="213"/>
      <c r="L172" s="218"/>
      <c r="M172" s="219"/>
      <c r="N172" s="220"/>
      <c r="O172" s="220"/>
      <c r="P172" s="220"/>
      <c r="Q172" s="220"/>
      <c r="R172" s="220"/>
      <c r="S172" s="220"/>
      <c r="T172" s="221"/>
      <c r="AT172" s="222" t="s">
        <v>139</v>
      </c>
      <c r="AU172" s="222" t="s">
        <v>79</v>
      </c>
      <c r="AV172" s="12" t="s">
        <v>127</v>
      </c>
      <c r="AW172" s="12" t="s">
        <v>33</v>
      </c>
      <c r="AX172" s="12" t="s">
        <v>77</v>
      </c>
      <c r="AY172" s="222" t="s">
        <v>120</v>
      </c>
    </row>
    <row r="173" spans="2:65" s="1" customFormat="1" ht="16.5" customHeight="1">
      <c r="B173" s="40"/>
      <c r="C173" s="186" t="s">
        <v>201</v>
      </c>
      <c r="D173" s="186" t="s">
        <v>122</v>
      </c>
      <c r="E173" s="187" t="s">
        <v>269</v>
      </c>
      <c r="F173" s="188" t="s">
        <v>270</v>
      </c>
      <c r="G173" s="189" t="s">
        <v>271</v>
      </c>
      <c r="H173" s="190">
        <v>3</v>
      </c>
      <c r="I173" s="191"/>
      <c r="J173" s="192">
        <f>ROUND(I173*H173,2)</f>
        <v>0</v>
      </c>
      <c r="K173" s="188" t="s">
        <v>126</v>
      </c>
      <c r="L173" s="60"/>
      <c r="M173" s="193" t="s">
        <v>21</v>
      </c>
      <c r="N173" s="194" t="s">
        <v>40</v>
      </c>
      <c r="O173" s="41"/>
      <c r="P173" s="195">
        <f>O173*H173</f>
        <v>0</v>
      </c>
      <c r="Q173" s="195">
        <v>0</v>
      </c>
      <c r="R173" s="195">
        <f>Q173*H173</f>
        <v>0</v>
      </c>
      <c r="S173" s="195">
        <v>0</v>
      </c>
      <c r="T173" s="196">
        <f>S173*H173</f>
        <v>0</v>
      </c>
      <c r="AR173" s="23" t="s">
        <v>127</v>
      </c>
      <c r="AT173" s="23" t="s">
        <v>122</v>
      </c>
      <c r="AU173" s="23" t="s">
        <v>79</v>
      </c>
      <c r="AY173" s="23" t="s">
        <v>120</v>
      </c>
      <c r="BE173" s="197">
        <f>IF(N173="základní",J173,0)</f>
        <v>0</v>
      </c>
      <c r="BF173" s="197">
        <f>IF(N173="snížená",J173,0)</f>
        <v>0</v>
      </c>
      <c r="BG173" s="197">
        <f>IF(N173="zákl. přenesená",J173,0)</f>
        <v>0</v>
      </c>
      <c r="BH173" s="197">
        <f>IF(N173="sníž. přenesená",J173,0)</f>
        <v>0</v>
      </c>
      <c r="BI173" s="197">
        <f>IF(N173="nulová",J173,0)</f>
        <v>0</v>
      </c>
      <c r="BJ173" s="23" t="s">
        <v>77</v>
      </c>
      <c r="BK173" s="197">
        <f>ROUND(I173*H173,2)</f>
        <v>0</v>
      </c>
      <c r="BL173" s="23" t="s">
        <v>127</v>
      </c>
      <c r="BM173" s="23" t="s">
        <v>272</v>
      </c>
    </row>
    <row r="174" spans="2:65" s="1" customFormat="1" ht="108">
      <c r="B174" s="40"/>
      <c r="C174" s="62"/>
      <c r="D174" s="198" t="s">
        <v>128</v>
      </c>
      <c r="E174" s="62"/>
      <c r="F174" s="199" t="s">
        <v>273</v>
      </c>
      <c r="G174" s="62"/>
      <c r="H174" s="62"/>
      <c r="I174" s="157"/>
      <c r="J174" s="62"/>
      <c r="K174" s="62"/>
      <c r="L174" s="60"/>
      <c r="M174" s="200"/>
      <c r="N174" s="41"/>
      <c r="O174" s="41"/>
      <c r="P174" s="41"/>
      <c r="Q174" s="41"/>
      <c r="R174" s="41"/>
      <c r="S174" s="41"/>
      <c r="T174" s="77"/>
      <c r="AT174" s="23" t="s">
        <v>128</v>
      </c>
      <c r="AU174" s="23" t="s">
        <v>79</v>
      </c>
    </row>
    <row r="175" spans="2:65" s="10" customFormat="1" ht="29.85" customHeight="1">
      <c r="B175" s="170"/>
      <c r="C175" s="171"/>
      <c r="D175" s="172" t="s">
        <v>68</v>
      </c>
      <c r="E175" s="184" t="s">
        <v>165</v>
      </c>
      <c r="F175" s="184" t="s">
        <v>274</v>
      </c>
      <c r="G175" s="171"/>
      <c r="H175" s="171"/>
      <c r="I175" s="174"/>
      <c r="J175" s="185">
        <f>BK175</f>
        <v>0</v>
      </c>
      <c r="K175" s="171"/>
      <c r="L175" s="176"/>
      <c r="M175" s="177"/>
      <c r="N175" s="178"/>
      <c r="O175" s="178"/>
      <c r="P175" s="179">
        <f>SUM(P176:P192)</f>
        <v>0</v>
      </c>
      <c r="Q175" s="178"/>
      <c r="R175" s="179">
        <f>SUM(R176:R192)</f>
        <v>0</v>
      </c>
      <c r="S175" s="178"/>
      <c r="T175" s="180">
        <f>SUM(T176:T192)</f>
        <v>0</v>
      </c>
      <c r="AR175" s="181" t="s">
        <v>77</v>
      </c>
      <c r="AT175" s="182" t="s">
        <v>68</v>
      </c>
      <c r="AU175" s="182" t="s">
        <v>77</v>
      </c>
      <c r="AY175" s="181" t="s">
        <v>120</v>
      </c>
      <c r="BK175" s="183">
        <f>SUM(BK176:BK192)</f>
        <v>0</v>
      </c>
    </row>
    <row r="176" spans="2:65" s="1" customFormat="1" ht="38.25" customHeight="1">
      <c r="B176" s="40"/>
      <c r="C176" s="186" t="s">
        <v>275</v>
      </c>
      <c r="D176" s="186" t="s">
        <v>122</v>
      </c>
      <c r="E176" s="187" t="s">
        <v>276</v>
      </c>
      <c r="F176" s="188" t="s">
        <v>277</v>
      </c>
      <c r="G176" s="189" t="s">
        <v>260</v>
      </c>
      <c r="H176" s="190">
        <v>443.3</v>
      </c>
      <c r="I176" s="191"/>
      <c r="J176" s="192">
        <f>ROUND(I176*H176,2)</f>
        <v>0</v>
      </c>
      <c r="K176" s="188" t="s">
        <v>126</v>
      </c>
      <c r="L176" s="60"/>
      <c r="M176" s="193" t="s">
        <v>21</v>
      </c>
      <c r="N176" s="194" t="s">
        <v>40</v>
      </c>
      <c r="O176" s="41"/>
      <c r="P176" s="195">
        <f>O176*H176</f>
        <v>0</v>
      </c>
      <c r="Q176" s="195">
        <v>0</v>
      </c>
      <c r="R176" s="195">
        <f>Q176*H176</f>
        <v>0</v>
      </c>
      <c r="S176" s="195">
        <v>0</v>
      </c>
      <c r="T176" s="196">
        <f>S176*H176</f>
        <v>0</v>
      </c>
      <c r="AR176" s="23" t="s">
        <v>127</v>
      </c>
      <c r="AT176" s="23" t="s">
        <v>122</v>
      </c>
      <c r="AU176" s="23" t="s">
        <v>79</v>
      </c>
      <c r="AY176" s="23" t="s">
        <v>120</v>
      </c>
      <c r="BE176" s="197">
        <f>IF(N176="základní",J176,0)</f>
        <v>0</v>
      </c>
      <c r="BF176" s="197">
        <f>IF(N176="snížená",J176,0)</f>
        <v>0</v>
      </c>
      <c r="BG176" s="197">
        <f>IF(N176="zákl. přenesená",J176,0)</f>
        <v>0</v>
      </c>
      <c r="BH176" s="197">
        <f>IF(N176="sníž. přenesená",J176,0)</f>
        <v>0</v>
      </c>
      <c r="BI176" s="197">
        <f>IF(N176="nulová",J176,0)</f>
        <v>0</v>
      </c>
      <c r="BJ176" s="23" t="s">
        <v>77</v>
      </c>
      <c r="BK176" s="197">
        <f>ROUND(I176*H176,2)</f>
        <v>0</v>
      </c>
      <c r="BL176" s="23" t="s">
        <v>127</v>
      </c>
      <c r="BM176" s="23" t="s">
        <v>278</v>
      </c>
    </row>
    <row r="177" spans="2:65" s="1" customFormat="1" ht="108">
      <c r="B177" s="40"/>
      <c r="C177" s="62"/>
      <c r="D177" s="198" t="s">
        <v>128</v>
      </c>
      <c r="E177" s="62"/>
      <c r="F177" s="199" t="s">
        <v>279</v>
      </c>
      <c r="G177" s="62"/>
      <c r="H177" s="62"/>
      <c r="I177" s="157"/>
      <c r="J177" s="62"/>
      <c r="K177" s="62"/>
      <c r="L177" s="60"/>
      <c r="M177" s="200"/>
      <c r="N177" s="41"/>
      <c r="O177" s="41"/>
      <c r="P177" s="41"/>
      <c r="Q177" s="41"/>
      <c r="R177" s="41"/>
      <c r="S177" s="41"/>
      <c r="T177" s="77"/>
      <c r="AT177" s="23" t="s">
        <v>128</v>
      </c>
      <c r="AU177" s="23" t="s">
        <v>79</v>
      </c>
    </row>
    <row r="178" spans="2:65" s="11" customFormat="1">
      <c r="B178" s="201"/>
      <c r="C178" s="202"/>
      <c r="D178" s="198" t="s">
        <v>139</v>
      </c>
      <c r="E178" s="203" t="s">
        <v>21</v>
      </c>
      <c r="F178" s="204" t="s">
        <v>280</v>
      </c>
      <c r="G178" s="202"/>
      <c r="H178" s="205">
        <v>395.4</v>
      </c>
      <c r="I178" s="206"/>
      <c r="J178" s="202"/>
      <c r="K178" s="202"/>
      <c r="L178" s="207"/>
      <c r="M178" s="208"/>
      <c r="N178" s="209"/>
      <c r="O178" s="209"/>
      <c r="P178" s="209"/>
      <c r="Q178" s="209"/>
      <c r="R178" s="209"/>
      <c r="S178" s="209"/>
      <c r="T178" s="210"/>
      <c r="AT178" s="211" t="s">
        <v>139</v>
      </c>
      <c r="AU178" s="211" t="s">
        <v>79</v>
      </c>
      <c r="AV178" s="11" t="s">
        <v>79</v>
      </c>
      <c r="AW178" s="11" t="s">
        <v>33</v>
      </c>
      <c r="AX178" s="11" t="s">
        <v>69</v>
      </c>
      <c r="AY178" s="211" t="s">
        <v>120</v>
      </c>
    </row>
    <row r="179" spans="2:65" s="11" customFormat="1">
      <c r="B179" s="201"/>
      <c r="C179" s="202"/>
      <c r="D179" s="198" t="s">
        <v>139</v>
      </c>
      <c r="E179" s="203" t="s">
        <v>21</v>
      </c>
      <c r="F179" s="204" t="s">
        <v>281</v>
      </c>
      <c r="G179" s="202"/>
      <c r="H179" s="205">
        <v>47.9</v>
      </c>
      <c r="I179" s="206"/>
      <c r="J179" s="202"/>
      <c r="K179" s="202"/>
      <c r="L179" s="207"/>
      <c r="M179" s="208"/>
      <c r="N179" s="209"/>
      <c r="O179" s="209"/>
      <c r="P179" s="209"/>
      <c r="Q179" s="209"/>
      <c r="R179" s="209"/>
      <c r="S179" s="209"/>
      <c r="T179" s="210"/>
      <c r="AT179" s="211" t="s">
        <v>139</v>
      </c>
      <c r="AU179" s="211" t="s">
        <v>79</v>
      </c>
      <c r="AV179" s="11" t="s">
        <v>79</v>
      </c>
      <c r="AW179" s="11" t="s">
        <v>33</v>
      </c>
      <c r="AX179" s="11" t="s">
        <v>69</v>
      </c>
      <c r="AY179" s="211" t="s">
        <v>120</v>
      </c>
    </row>
    <row r="180" spans="2:65" s="12" customFormat="1">
      <c r="B180" s="212"/>
      <c r="C180" s="213"/>
      <c r="D180" s="198" t="s">
        <v>139</v>
      </c>
      <c r="E180" s="214" t="s">
        <v>21</v>
      </c>
      <c r="F180" s="215" t="s">
        <v>141</v>
      </c>
      <c r="G180" s="213"/>
      <c r="H180" s="216">
        <v>443.3</v>
      </c>
      <c r="I180" s="217"/>
      <c r="J180" s="213"/>
      <c r="K180" s="213"/>
      <c r="L180" s="218"/>
      <c r="M180" s="219"/>
      <c r="N180" s="220"/>
      <c r="O180" s="220"/>
      <c r="P180" s="220"/>
      <c r="Q180" s="220"/>
      <c r="R180" s="220"/>
      <c r="S180" s="220"/>
      <c r="T180" s="221"/>
      <c r="AT180" s="222" t="s">
        <v>139</v>
      </c>
      <c r="AU180" s="222" t="s">
        <v>79</v>
      </c>
      <c r="AV180" s="12" t="s">
        <v>127</v>
      </c>
      <c r="AW180" s="12" t="s">
        <v>33</v>
      </c>
      <c r="AX180" s="12" t="s">
        <v>77</v>
      </c>
      <c r="AY180" s="222" t="s">
        <v>120</v>
      </c>
    </row>
    <row r="181" spans="2:65" s="1" customFormat="1" ht="25.5" customHeight="1">
      <c r="B181" s="40"/>
      <c r="C181" s="223" t="s">
        <v>205</v>
      </c>
      <c r="D181" s="223" t="s">
        <v>197</v>
      </c>
      <c r="E181" s="224" t="s">
        <v>282</v>
      </c>
      <c r="F181" s="225" t="s">
        <v>283</v>
      </c>
      <c r="G181" s="226" t="s">
        <v>271</v>
      </c>
      <c r="H181" s="227">
        <v>399.35399999999998</v>
      </c>
      <c r="I181" s="228"/>
      <c r="J181" s="229">
        <f>ROUND(I181*H181,2)</f>
        <v>0</v>
      </c>
      <c r="K181" s="225" t="s">
        <v>126</v>
      </c>
      <c r="L181" s="230"/>
      <c r="M181" s="231" t="s">
        <v>21</v>
      </c>
      <c r="N181" s="232" t="s">
        <v>40</v>
      </c>
      <c r="O181" s="41"/>
      <c r="P181" s="195">
        <f>O181*H181</f>
        <v>0</v>
      </c>
      <c r="Q181" s="195">
        <v>0</v>
      </c>
      <c r="R181" s="195">
        <f>Q181*H181</f>
        <v>0</v>
      </c>
      <c r="S181" s="195">
        <v>0</v>
      </c>
      <c r="T181" s="196">
        <f>S181*H181</f>
        <v>0</v>
      </c>
      <c r="AR181" s="23" t="s">
        <v>144</v>
      </c>
      <c r="AT181" s="23" t="s">
        <v>197</v>
      </c>
      <c r="AU181" s="23" t="s">
        <v>79</v>
      </c>
      <c r="AY181" s="23" t="s">
        <v>120</v>
      </c>
      <c r="BE181" s="197">
        <f>IF(N181="základní",J181,0)</f>
        <v>0</v>
      </c>
      <c r="BF181" s="197">
        <f>IF(N181="snížená",J181,0)</f>
        <v>0</v>
      </c>
      <c r="BG181" s="197">
        <f>IF(N181="zákl. přenesená",J181,0)</f>
        <v>0</v>
      </c>
      <c r="BH181" s="197">
        <f>IF(N181="sníž. přenesená",J181,0)</f>
        <v>0</v>
      </c>
      <c r="BI181" s="197">
        <f>IF(N181="nulová",J181,0)</f>
        <v>0</v>
      </c>
      <c r="BJ181" s="23" t="s">
        <v>77</v>
      </c>
      <c r="BK181" s="197">
        <f>ROUND(I181*H181,2)</f>
        <v>0</v>
      </c>
      <c r="BL181" s="23" t="s">
        <v>127</v>
      </c>
      <c r="BM181" s="23" t="s">
        <v>284</v>
      </c>
    </row>
    <row r="182" spans="2:65" s="13" customFormat="1">
      <c r="B182" s="233"/>
      <c r="C182" s="234"/>
      <c r="D182" s="198" t="s">
        <v>139</v>
      </c>
      <c r="E182" s="235" t="s">
        <v>21</v>
      </c>
      <c r="F182" s="236" t="s">
        <v>285</v>
      </c>
      <c r="G182" s="234"/>
      <c r="H182" s="235" t="s">
        <v>21</v>
      </c>
      <c r="I182" s="237"/>
      <c r="J182" s="234"/>
      <c r="K182" s="234"/>
      <c r="L182" s="238"/>
      <c r="M182" s="239"/>
      <c r="N182" s="240"/>
      <c r="O182" s="240"/>
      <c r="P182" s="240"/>
      <c r="Q182" s="240"/>
      <c r="R182" s="240"/>
      <c r="S182" s="240"/>
      <c r="T182" s="241"/>
      <c r="AT182" s="242" t="s">
        <v>139</v>
      </c>
      <c r="AU182" s="242" t="s">
        <v>79</v>
      </c>
      <c r="AV182" s="13" t="s">
        <v>77</v>
      </c>
      <c r="AW182" s="13" t="s">
        <v>33</v>
      </c>
      <c r="AX182" s="13" t="s">
        <v>69</v>
      </c>
      <c r="AY182" s="242" t="s">
        <v>120</v>
      </c>
    </row>
    <row r="183" spans="2:65" s="11" customFormat="1">
      <c r="B183" s="201"/>
      <c r="C183" s="202"/>
      <c r="D183" s="198" t="s">
        <v>139</v>
      </c>
      <c r="E183" s="203" t="s">
        <v>21</v>
      </c>
      <c r="F183" s="204" t="s">
        <v>286</v>
      </c>
      <c r="G183" s="202"/>
      <c r="H183" s="205">
        <v>399.35399999999998</v>
      </c>
      <c r="I183" s="206"/>
      <c r="J183" s="202"/>
      <c r="K183" s="202"/>
      <c r="L183" s="207"/>
      <c r="M183" s="208"/>
      <c r="N183" s="209"/>
      <c r="O183" s="209"/>
      <c r="P183" s="209"/>
      <c r="Q183" s="209"/>
      <c r="R183" s="209"/>
      <c r="S183" s="209"/>
      <c r="T183" s="210"/>
      <c r="AT183" s="211" t="s">
        <v>139</v>
      </c>
      <c r="AU183" s="211" t="s">
        <v>79</v>
      </c>
      <c r="AV183" s="11" t="s">
        <v>79</v>
      </c>
      <c r="AW183" s="11" t="s">
        <v>33</v>
      </c>
      <c r="AX183" s="11" t="s">
        <v>69</v>
      </c>
      <c r="AY183" s="211" t="s">
        <v>120</v>
      </c>
    </row>
    <row r="184" spans="2:65" s="12" customFormat="1">
      <c r="B184" s="212"/>
      <c r="C184" s="213"/>
      <c r="D184" s="198" t="s">
        <v>139</v>
      </c>
      <c r="E184" s="214" t="s">
        <v>21</v>
      </c>
      <c r="F184" s="215" t="s">
        <v>141</v>
      </c>
      <c r="G184" s="213"/>
      <c r="H184" s="216">
        <v>399.35399999999998</v>
      </c>
      <c r="I184" s="217"/>
      <c r="J184" s="213"/>
      <c r="K184" s="213"/>
      <c r="L184" s="218"/>
      <c r="M184" s="219"/>
      <c r="N184" s="220"/>
      <c r="O184" s="220"/>
      <c r="P184" s="220"/>
      <c r="Q184" s="220"/>
      <c r="R184" s="220"/>
      <c r="S184" s="220"/>
      <c r="T184" s="221"/>
      <c r="AT184" s="222" t="s">
        <v>139</v>
      </c>
      <c r="AU184" s="222" t="s">
        <v>79</v>
      </c>
      <c r="AV184" s="12" t="s">
        <v>127</v>
      </c>
      <c r="AW184" s="12" t="s">
        <v>33</v>
      </c>
      <c r="AX184" s="12" t="s">
        <v>77</v>
      </c>
      <c r="AY184" s="222" t="s">
        <v>120</v>
      </c>
    </row>
    <row r="185" spans="2:65" s="1" customFormat="1" ht="25.5" customHeight="1">
      <c r="B185" s="40"/>
      <c r="C185" s="223" t="s">
        <v>287</v>
      </c>
      <c r="D185" s="223" t="s">
        <v>197</v>
      </c>
      <c r="E185" s="224" t="s">
        <v>288</v>
      </c>
      <c r="F185" s="225" t="s">
        <v>289</v>
      </c>
      <c r="G185" s="226" t="s">
        <v>271</v>
      </c>
      <c r="H185" s="227">
        <v>96.757999999999996</v>
      </c>
      <c r="I185" s="228"/>
      <c r="J185" s="229">
        <f>ROUND(I185*H185,2)</f>
        <v>0</v>
      </c>
      <c r="K185" s="225" t="s">
        <v>126</v>
      </c>
      <c r="L185" s="230"/>
      <c r="M185" s="231" t="s">
        <v>21</v>
      </c>
      <c r="N185" s="232" t="s">
        <v>40</v>
      </c>
      <c r="O185" s="41"/>
      <c r="P185" s="195">
        <f>O185*H185</f>
        <v>0</v>
      </c>
      <c r="Q185" s="195">
        <v>0</v>
      </c>
      <c r="R185" s="195">
        <f>Q185*H185</f>
        <v>0</v>
      </c>
      <c r="S185" s="195">
        <v>0</v>
      </c>
      <c r="T185" s="196">
        <f>S185*H185</f>
        <v>0</v>
      </c>
      <c r="AR185" s="23" t="s">
        <v>144</v>
      </c>
      <c r="AT185" s="23" t="s">
        <v>197</v>
      </c>
      <c r="AU185" s="23" t="s">
        <v>79</v>
      </c>
      <c r="AY185" s="23" t="s">
        <v>120</v>
      </c>
      <c r="BE185" s="197">
        <f>IF(N185="základní",J185,0)</f>
        <v>0</v>
      </c>
      <c r="BF185" s="197">
        <f>IF(N185="snížená",J185,0)</f>
        <v>0</v>
      </c>
      <c r="BG185" s="197">
        <f>IF(N185="zákl. přenesená",J185,0)</f>
        <v>0</v>
      </c>
      <c r="BH185" s="197">
        <f>IF(N185="sníž. přenesená",J185,0)</f>
        <v>0</v>
      </c>
      <c r="BI185" s="197">
        <f>IF(N185="nulová",J185,0)</f>
        <v>0</v>
      </c>
      <c r="BJ185" s="23" t="s">
        <v>77</v>
      </c>
      <c r="BK185" s="197">
        <f>ROUND(I185*H185,2)</f>
        <v>0</v>
      </c>
      <c r="BL185" s="23" t="s">
        <v>127</v>
      </c>
      <c r="BM185" s="23" t="s">
        <v>290</v>
      </c>
    </row>
    <row r="186" spans="2:65" s="13" customFormat="1">
      <c r="B186" s="233"/>
      <c r="C186" s="234"/>
      <c r="D186" s="198" t="s">
        <v>139</v>
      </c>
      <c r="E186" s="235" t="s">
        <v>21</v>
      </c>
      <c r="F186" s="236" t="s">
        <v>291</v>
      </c>
      <c r="G186" s="234"/>
      <c r="H186" s="235" t="s">
        <v>21</v>
      </c>
      <c r="I186" s="237"/>
      <c r="J186" s="234"/>
      <c r="K186" s="234"/>
      <c r="L186" s="238"/>
      <c r="M186" s="239"/>
      <c r="N186" s="240"/>
      <c r="O186" s="240"/>
      <c r="P186" s="240"/>
      <c r="Q186" s="240"/>
      <c r="R186" s="240"/>
      <c r="S186" s="240"/>
      <c r="T186" s="241"/>
      <c r="AT186" s="242" t="s">
        <v>139</v>
      </c>
      <c r="AU186" s="242" t="s">
        <v>79</v>
      </c>
      <c r="AV186" s="13" t="s">
        <v>77</v>
      </c>
      <c r="AW186" s="13" t="s">
        <v>33</v>
      </c>
      <c r="AX186" s="13" t="s">
        <v>69</v>
      </c>
      <c r="AY186" s="242" t="s">
        <v>120</v>
      </c>
    </row>
    <row r="187" spans="2:65" s="11" customFormat="1">
      <c r="B187" s="201"/>
      <c r="C187" s="202"/>
      <c r="D187" s="198" t="s">
        <v>139</v>
      </c>
      <c r="E187" s="203" t="s">
        <v>21</v>
      </c>
      <c r="F187" s="204" t="s">
        <v>292</v>
      </c>
      <c r="G187" s="202"/>
      <c r="H187" s="205">
        <v>96.757999999999996</v>
      </c>
      <c r="I187" s="206"/>
      <c r="J187" s="202"/>
      <c r="K187" s="202"/>
      <c r="L187" s="207"/>
      <c r="M187" s="208"/>
      <c r="N187" s="209"/>
      <c r="O187" s="209"/>
      <c r="P187" s="209"/>
      <c r="Q187" s="209"/>
      <c r="R187" s="209"/>
      <c r="S187" s="209"/>
      <c r="T187" s="210"/>
      <c r="AT187" s="211" t="s">
        <v>139</v>
      </c>
      <c r="AU187" s="211" t="s">
        <v>79</v>
      </c>
      <c r="AV187" s="11" t="s">
        <v>79</v>
      </c>
      <c r="AW187" s="11" t="s">
        <v>33</v>
      </c>
      <c r="AX187" s="11" t="s">
        <v>69</v>
      </c>
      <c r="AY187" s="211" t="s">
        <v>120</v>
      </c>
    </row>
    <row r="188" spans="2:65" s="12" customFormat="1">
      <c r="B188" s="212"/>
      <c r="C188" s="213"/>
      <c r="D188" s="198" t="s">
        <v>139</v>
      </c>
      <c r="E188" s="214" t="s">
        <v>21</v>
      </c>
      <c r="F188" s="215" t="s">
        <v>141</v>
      </c>
      <c r="G188" s="213"/>
      <c r="H188" s="216">
        <v>96.757999999999996</v>
      </c>
      <c r="I188" s="217"/>
      <c r="J188" s="213"/>
      <c r="K188" s="213"/>
      <c r="L188" s="218"/>
      <c r="M188" s="219"/>
      <c r="N188" s="220"/>
      <c r="O188" s="220"/>
      <c r="P188" s="220"/>
      <c r="Q188" s="220"/>
      <c r="R188" s="220"/>
      <c r="S188" s="220"/>
      <c r="T188" s="221"/>
      <c r="AT188" s="222" t="s">
        <v>139</v>
      </c>
      <c r="AU188" s="222" t="s">
        <v>79</v>
      </c>
      <c r="AV188" s="12" t="s">
        <v>127</v>
      </c>
      <c r="AW188" s="12" t="s">
        <v>33</v>
      </c>
      <c r="AX188" s="12" t="s">
        <v>77</v>
      </c>
      <c r="AY188" s="222" t="s">
        <v>120</v>
      </c>
    </row>
    <row r="189" spans="2:65" s="1" customFormat="1" ht="25.5" customHeight="1">
      <c r="B189" s="40"/>
      <c r="C189" s="186" t="s">
        <v>210</v>
      </c>
      <c r="D189" s="186" t="s">
        <v>122</v>
      </c>
      <c r="E189" s="187" t="s">
        <v>293</v>
      </c>
      <c r="F189" s="188" t="s">
        <v>294</v>
      </c>
      <c r="G189" s="189" t="s">
        <v>125</v>
      </c>
      <c r="H189" s="190">
        <v>86.49</v>
      </c>
      <c r="I189" s="191"/>
      <c r="J189" s="192">
        <f>ROUND(I189*H189,2)</f>
        <v>0</v>
      </c>
      <c r="K189" s="188" t="s">
        <v>126</v>
      </c>
      <c r="L189" s="60"/>
      <c r="M189" s="193" t="s">
        <v>21</v>
      </c>
      <c r="N189" s="194" t="s">
        <v>40</v>
      </c>
      <c r="O189" s="41"/>
      <c r="P189" s="195">
        <f>O189*H189</f>
        <v>0</v>
      </c>
      <c r="Q189" s="195">
        <v>0</v>
      </c>
      <c r="R189" s="195">
        <f>Q189*H189</f>
        <v>0</v>
      </c>
      <c r="S189" s="195">
        <v>0</v>
      </c>
      <c r="T189" s="196">
        <f>S189*H189</f>
        <v>0</v>
      </c>
      <c r="AR189" s="23" t="s">
        <v>127</v>
      </c>
      <c r="AT189" s="23" t="s">
        <v>122</v>
      </c>
      <c r="AU189" s="23" t="s">
        <v>79</v>
      </c>
      <c r="AY189" s="23" t="s">
        <v>120</v>
      </c>
      <c r="BE189" s="197">
        <f>IF(N189="základní",J189,0)</f>
        <v>0</v>
      </c>
      <c r="BF189" s="197">
        <f>IF(N189="snížená",J189,0)</f>
        <v>0</v>
      </c>
      <c r="BG189" s="197">
        <f>IF(N189="zákl. přenesená",J189,0)</f>
        <v>0</v>
      </c>
      <c r="BH189" s="197">
        <f>IF(N189="sníž. přenesená",J189,0)</f>
        <v>0</v>
      </c>
      <c r="BI189" s="197">
        <f>IF(N189="nulová",J189,0)</f>
        <v>0</v>
      </c>
      <c r="BJ189" s="23" t="s">
        <v>77</v>
      </c>
      <c r="BK189" s="197">
        <f>ROUND(I189*H189,2)</f>
        <v>0</v>
      </c>
      <c r="BL189" s="23" t="s">
        <v>127</v>
      </c>
      <c r="BM189" s="23" t="s">
        <v>295</v>
      </c>
    </row>
    <row r="190" spans="2:65" s="1" customFormat="1" ht="40.5">
      <c r="B190" s="40"/>
      <c r="C190" s="62"/>
      <c r="D190" s="198" t="s">
        <v>128</v>
      </c>
      <c r="E190" s="62"/>
      <c r="F190" s="199" t="s">
        <v>296</v>
      </c>
      <c r="G190" s="62"/>
      <c r="H190" s="62"/>
      <c r="I190" s="157"/>
      <c r="J190" s="62"/>
      <c r="K190" s="62"/>
      <c r="L190" s="60"/>
      <c r="M190" s="200"/>
      <c r="N190" s="41"/>
      <c r="O190" s="41"/>
      <c r="P190" s="41"/>
      <c r="Q190" s="41"/>
      <c r="R190" s="41"/>
      <c r="S190" s="41"/>
      <c r="T190" s="77"/>
      <c r="AT190" s="23" t="s">
        <v>128</v>
      </c>
      <c r="AU190" s="23" t="s">
        <v>79</v>
      </c>
    </row>
    <row r="191" spans="2:65" s="11" customFormat="1">
      <c r="B191" s="201"/>
      <c r="C191" s="202"/>
      <c r="D191" s="198" t="s">
        <v>139</v>
      </c>
      <c r="E191" s="203" t="s">
        <v>21</v>
      </c>
      <c r="F191" s="204" t="s">
        <v>297</v>
      </c>
      <c r="G191" s="202"/>
      <c r="H191" s="205">
        <v>86.49</v>
      </c>
      <c r="I191" s="206"/>
      <c r="J191" s="202"/>
      <c r="K191" s="202"/>
      <c r="L191" s="207"/>
      <c r="M191" s="208"/>
      <c r="N191" s="209"/>
      <c r="O191" s="209"/>
      <c r="P191" s="209"/>
      <c r="Q191" s="209"/>
      <c r="R191" s="209"/>
      <c r="S191" s="209"/>
      <c r="T191" s="210"/>
      <c r="AT191" s="211" t="s">
        <v>139</v>
      </c>
      <c r="AU191" s="211" t="s">
        <v>79</v>
      </c>
      <c r="AV191" s="11" t="s">
        <v>79</v>
      </c>
      <c r="AW191" s="11" t="s">
        <v>33</v>
      </c>
      <c r="AX191" s="11" t="s">
        <v>69</v>
      </c>
      <c r="AY191" s="211" t="s">
        <v>120</v>
      </c>
    </row>
    <row r="192" spans="2:65" s="12" customFormat="1">
      <c r="B192" s="212"/>
      <c r="C192" s="213"/>
      <c r="D192" s="198" t="s">
        <v>139</v>
      </c>
      <c r="E192" s="214" t="s">
        <v>21</v>
      </c>
      <c r="F192" s="215" t="s">
        <v>141</v>
      </c>
      <c r="G192" s="213"/>
      <c r="H192" s="216">
        <v>86.49</v>
      </c>
      <c r="I192" s="217"/>
      <c r="J192" s="213"/>
      <c r="K192" s="213"/>
      <c r="L192" s="218"/>
      <c r="M192" s="219"/>
      <c r="N192" s="220"/>
      <c r="O192" s="220"/>
      <c r="P192" s="220"/>
      <c r="Q192" s="220"/>
      <c r="R192" s="220"/>
      <c r="S192" s="220"/>
      <c r="T192" s="221"/>
      <c r="AT192" s="222" t="s">
        <v>139</v>
      </c>
      <c r="AU192" s="222" t="s">
        <v>79</v>
      </c>
      <c r="AV192" s="12" t="s">
        <v>127</v>
      </c>
      <c r="AW192" s="12" t="s">
        <v>33</v>
      </c>
      <c r="AX192" s="12" t="s">
        <v>77</v>
      </c>
      <c r="AY192" s="222" t="s">
        <v>120</v>
      </c>
    </row>
    <row r="193" spans="2:65" s="10" customFormat="1" ht="29.85" customHeight="1">
      <c r="B193" s="170"/>
      <c r="C193" s="171"/>
      <c r="D193" s="172" t="s">
        <v>68</v>
      </c>
      <c r="E193" s="184" t="s">
        <v>298</v>
      </c>
      <c r="F193" s="184" t="s">
        <v>299</v>
      </c>
      <c r="G193" s="171"/>
      <c r="H193" s="171"/>
      <c r="I193" s="174"/>
      <c r="J193" s="185">
        <f>BK193</f>
        <v>0</v>
      </c>
      <c r="K193" s="171"/>
      <c r="L193" s="176"/>
      <c r="M193" s="177"/>
      <c r="N193" s="178"/>
      <c r="O193" s="178"/>
      <c r="P193" s="179">
        <f>SUM(P194:P205)</f>
        <v>0</v>
      </c>
      <c r="Q193" s="178"/>
      <c r="R193" s="179">
        <f>SUM(R194:R205)</f>
        <v>0</v>
      </c>
      <c r="S193" s="178"/>
      <c r="T193" s="180">
        <f>SUM(T194:T205)</f>
        <v>0</v>
      </c>
      <c r="AR193" s="181" t="s">
        <v>77</v>
      </c>
      <c r="AT193" s="182" t="s">
        <v>68</v>
      </c>
      <c r="AU193" s="182" t="s">
        <v>77</v>
      </c>
      <c r="AY193" s="181" t="s">
        <v>120</v>
      </c>
      <c r="BK193" s="183">
        <f>SUM(BK194:BK205)</f>
        <v>0</v>
      </c>
    </row>
    <row r="194" spans="2:65" s="1" customFormat="1" ht="25.5" customHeight="1">
      <c r="B194" s="40"/>
      <c r="C194" s="186" t="s">
        <v>300</v>
      </c>
      <c r="D194" s="186" t="s">
        <v>122</v>
      </c>
      <c r="E194" s="187" t="s">
        <v>301</v>
      </c>
      <c r="F194" s="188" t="s">
        <v>302</v>
      </c>
      <c r="G194" s="189" t="s">
        <v>179</v>
      </c>
      <c r="H194" s="190">
        <v>15.101000000000001</v>
      </c>
      <c r="I194" s="191"/>
      <c r="J194" s="192">
        <f>ROUND(I194*H194,2)</f>
        <v>0</v>
      </c>
      <c r="K194" s="188" t="s">
        <v>126</v>
      </c>
      <c r="L194" s="60"/>
      <c r="M194" s="193" t="s">
        <v>21</v>
      </c>
      <c r="N194" s="194" t="s">
        <v>40</v>
      </c>
      <c r="O194" s="41"/>
      <c r="P194" s="195">
        <f>O194*H194</f>
        <v>0</v>
      </c>
      <c r="Q194" s="195">
        <v>0</v>
      </c>
      <c r="R194" s="195">
        <f>Q194*H194</f>
        <v>0</v>
      </c>
      <c r="S194" s="195">
        <v>0</v>
      </c>
      <c r="T194" s="196">
        <f>S194*H194</f>
        <v>0</v>
      </c>
      <c r="AR194" s="23" t="s">
        <v>127</v>
      </c>
      <c r="AT194" s="23" t="s">
        <v>122</v>
      </c>
      <c r="AU194" s="23" t="s">
        <v>79</v>
      </c>
      <c r="AY194" s="23" t="s">
        <v>120</v>
      </c>
      <c r="BE194" s="197">
        <f>IF(N194="základní",J194,0)</f>
        <v>0</v>
      </c>
      <c r="BF194" s="197">
        <f>IF(N194="snížená",J194,0)</f>
        <v>0</v>
      </c>
      <c r="BG194" s="197">
        <f>IF(N194="zákl. přenesená",J194,0)</f>
        <v>0</v>
      </c>
      <c r="BH194" s="197">
        <f>IF(N194="sníž. přenesená",J194,0)</f>
        <v>0</v>
      </c>
      <c r="BI194" s="197">
        <f>IF(N194="nulová",J194,0)</f>
        <v>0</v>
      </c>
      <c r="BJ194" s="23" t="s">
        <v>77</v>
      </c>
      <c r="BK194" s="197">
        <f>ROUND(I194*H194,2)</f>
        <v>0</v>
      </c>
      <c r="BL194" s="23" t="s">
        <v>127</v>
      </c>
      <c r="BM194" s="23" t="s">
        <v>303</v>
      </c>
    </row>
    <row r="195" spans="2:65" s="1" customFormat="1" ht="94.5">
      <c r="B195" s="40"/>
      <c r="C195" s="62"/>
      <c r="D195" s="198" t="s">
        <v>128</v>
      </c>
      <c r="E195" s="62"/>
      <c r="F195" s="199" t="s">
        <v>304</v>
      </c>
      <c r="G195" s="62"/>
      <c r="H195" s="62"/>
      <c r="I195" s="157"/>
      <c r="J195" s="62"/>
      <c r="K195" s="62"/>
      <c r="L195" s="60"/>
      <c r="M195" s="200"/>
      <c r="N195" s="41"/>
      <c r="O195" s="41"/>
      <c r="P195" s="41"/>
      <c r="Q195" s="41"/>
      <c r="R195" s="41"/>
      <c r="S195" s="41"/>
      <c r="T195" s="77"/>
      <c r="AT195" s="23" t="s">
        <v>128</v>
      </c>
      <c r="AU195" s="23" t="s">
        <v>79</v>
      </c>
    </row>
    <row r="196" spans="2:65" s="1" customFormat="1" ht="25.5" customHeight="1">
      <c r="B196" s="40"/>
      <c r="C196" s="186" t="s">
        <v>216</v>
      </c>
      <c r="D196" s="186" t="s">
        <v>122</v>
      </c>
      <c r="E196" s="187" t="s">
        <v>305</v>
      </c>
      <c r="F196" s="188" t="s">
        <v>306</v>
      </c>
      <c r="G196" s="189" t="s">
        <v>179</v>
      </c>
      <c r="H196" s="190">
        <v>286.91899999999998</v>
      </c>
      <c r="I196" s="191"/>
      <c r="J196" s="192">
        <f>ROUND(I196*H196,2)</f>
        <v>0</v>
      </c>
      <c r="K196" s="188" t="s">
        <v>126</v>
      </c>
      <c r="L196" s="60"/>
      <c r="M196" s="193" t="s">
        <v>21</v>
      </c>
      <c r="N196" s="194" t="s">
        <v>40</v>
      </c>
      <c r="O196" s="41"/>
      <c r="P196" s="195">
        <f>O196*H196</f>
        <v>0</v>
      </c>
      <c r="Q196" s="195">
        <v>0</v>
      </c>
      <c r="R196" s="195">
        <f>Q196*H196</f>
        <v>0</v>
      </c>
      <c r="S196" s="195">
        <v>0</v>
      </c>
      <c r="T196" s="196">
        <f>S196*H196</f>
        <v>0</v>
      </c>
      <c r="AR196" s="23" t="s">
        <v>127</v>
      </c>
      <c r="AT196" s="23" t="s">
        <v>122</v>
      </c>
      <c r="AU196" s="23" t="s">
        <v>79</v>
      </c>
      <c r="AY196" s="23" t="s">
        <v>120</v>
      </c>
      <c r="BE196" s="197">
        <f>IF(N196="základní",J196,0)</f>
        <v>0</v>
      </c>
      <c r="BF196" s="197">
        <f>IF(N196="snížená",J196,0)</f>
        <v>0</v>
      </c>
      <c r="BG196" s="197">
        <f>IF(N196="zákl. přenesená",J196,0)</f>
        <v>0</v>
      </c>
      <c r="BH196" s="197">
        <f>IF(N196="sníž. přenesená",J196,0)</f>
        <v>0</v>
      </c>
      <c r="BI196" s="197">
        <f>IF(N196="nulová",J196,0)</f>
        <v>0</v>
      </c>
      <c r="BJ196" s="23" t="s">
        <v>77</v>
      </c>
      <c r="BK196" s="197">
        <f>ROUND(I196*H196,2)</f>
        <v>0</v>
      </c>
      <c r="BL196" s="23" t="s">
        <v>127</v>
      </c>
      <c r="BM196" s="23" t="s">
        <v>307</v>
      </c>
    </row>
    <row r="197" spans="2:65" s="1" customFormat="1" ht="94.5">
      <c r="B197" s="40"/>
      <c r="C197" s="62"/>
      <c r="D197" s="198" t="s">
        <v>128</v>
      </c>
      <c r="E197" s="62"/>
      <c r="F197" s="199" t="s">
        <v>304</v>
      </c>
      <c r="G197" s="62"/>
      <c r="H197" s="62"/>
      <c r="I197" s="157"/>
      <c r="J197" s="62"/>
      <c r="K197" s="62"/>
      <c r="L197" s="60"/>
      <c r="M197" s="200"/>
      <c r="N197" s="41"/>
      <c r="O197" s="41"/>
      <c r="P197" s="41"/>
      <c r="Q197" s="41"/>
      <c r="R197" s="41"/>
      <c r="S197" s="41"/>
      <c r="T197" s="77"/>
      <c r="AT197" s="23" t="s">
        <v>128</v>
      </c>
      <c r="AU197" s="23" t="s">
        <v>79</v>
      </c>
    </row>
    <row r="198" spans="2:65" s="11" customFormat="1">
      <c r="B198" s="201"/>
      <c r="C198" s="202"/>
      <c r="D198" s="198" t="s">
        <v>139</v>
      </c>
      <c r="E198" s="203" t="s">
        <v>21</v>
      </c>
      <c r="F198" s="204" t="s">
        <v>308</v>
      </c>
      <c r="G198" s="202"/>
      <c r="H198" s="205">
        <v>286.91899999999998</v>
      </c>
      <c r="I198" s="206"/>
      <c r="J198" s="202"/>
      <c r="K198" s="202"/>
      <c r="L198" s="207"/>
      <c r="M198" s="208"/>
      <c r="N198" s="209"/>
      <c r="O198" s="209"/>
      <c r="P198" s="209"/>
      <c r="Q198" s="209"/>
      <c r="R198" s="209"/>
      <c r="S198" s="209"/>
      <c r="T198" s="210"/>
      <c r="AT198" s="211" t="s">
        <v>139</v>
      </c>
      <c r="AU198" s="211" t="s">
        <v>79</v>
      </c>
      <c r="AV198" s="11" t="s">
        <v>79</v>
      </c>
      <c r="AW198" s="11" t="s">
        <v>33</v>
      </c>
      <c r="AX198" s="11" t="s">
        <v>69</v>
      </c>
      <c r="AY198" s="211" t="s">
        <v>120</v>
      </c>
    </row>
    <row r="199" spans="2:65" s="12" customFormat="1">
      <c r="B199" s="212"/>
      <c r="C199" s="213"/>
      <c r="D199" s="198" t="s">
        <v>139</v>
      </c>
      <c r="E199" s="214" t="s">
        <v>21</v>
      </c>
      <c r="F199" s="215" t="s">
        <v>141</v>
      </c>
      <c r="G199" s="213"/>
      <c r="H199" s="216">
        <v>286.91899999999998</v>
      </c>
      <c r="I199" s="217"/>
      <c r="J199" s="213"/>
      <c r="K199" s="213"/>
      <c r="L199" s="218"/>
      <c r="M199" s="219"/>
      <c r="N199" s="220"/>
      <c r="O199" s="220"/>
      <c r="P199" s="220"/>
      <c r="Q199" s="220"/>
      <c r="R199" s="220"/>
      <c r="S199" s="220"/>
      <c r="T199" s="221"/>
      <c r="AT199" s="222" t="s">
        <v>139</v>
      </c>
      <c r="AU199" s="222" t="s">
        <v>79</v>
      </c>
      <c r="AV199" s="12" t="s">
        <v>127</v>
      </c>
      <c r="AW199" s="12" t="s">
        <v>33</v>
      </c>
      <c r="AX199" s="12" t="s">
        <v>77</v>
      </c>
      <c r="AY199" s="222" t="s">
        <v>120</v>
      </c>
    </row>
    <row r="200" spans="2:65" s="1" customFormat="1" ht="16.5" customHeight="1">
      <c r="B200" s="40"/>
      <c r="C200" s="186" t="s">
        <v>309</v>
      </c>
      <c r="D200" s="186" t="s">
        <v>122</v>
      </c>
      <c r="E200" s="187" t="s">
        <v>310</v>
      </c>
      <c r="F200" s="188" t="s">
        <v>311</v>
      </c>
      <c r="G200" s="189" t="s">
        <v>179</v>
      </c>
      <c r="H200" s="190">
        <v>0.67500000000000004</v>
      </c>
      <c r="I200" s="191"/>
      <c r="J200" s="192">
        <f>ROUND(I200*H200,2)</f>
        <v>0</v>
      </c>
      <c r="K200" s="188" t="s">
        <v>126</v>
      </c>
      <c r="L200" s="60"/>
      <c r="M200" s="193" t="s">
        <v>21</v>
      </c>
      <c r="N200" s="194" t="s">
        <v>40</v>
      </c>
      <c r="O200" s="41"/>
      <c r="P200" s="195">
        <f>O200*H200</f>
        <v>0</v>
      </c>
      <c r="Q200" s="195">
        <v>0</v>
      </c>
      <c r="R200" s="195">
        <f>Q200*H200</f>
        <v>0</v>
      </c>
      <c r="S200" s="195">
        <v>0</v>
      </c>
      <c r="T200" s="196">
        <f>S200*H200</f>
        <v>0</v>
      </c>
      <c r="AR200" s="23" t="s">
        <v>127</v>
      </c>
      <c r="AT200" s="23" t="s">
        <v>122</v>
      </c>
      <c r="AU200" s="23" t="s">
        <v>79</v>
      </c>
      <c r="AY200" s="23" t="s">
        <v>120</v>
      </c>
      <c r="BE200" s="197">
        <f>IF(N200="základní",J200,0)</f>
        <v>0</v>
      </c>
      <c r="BF200" s="197">
        <f>IF(N200="snížená",J200,0)</f>
        <v>0</v>
      </c>
      <c r="BG200" s="197">
        <f>IF(N200="zákl. přenesená",J200,0)</f>
        <v>0</v>
      </c>
      <c r="BH200" s="197">
        <f>IF(N200="sníž. přenesená",J200,0)</f>
        <v>0</v>
      </c>
      <c r="BI200" s="197">
        <f>IF(N200="nulová",J200,0)</f>
        <v>0</v>
      </c>
      <c r="BJ200" s="23" t="s">
        <v>77</v>
      </c>
      <c r="BK200" s="197">
        <f>ROUND(I200*H200,2)</f>
        <v>0</v>
      </c>
      <c r="BL200" s="23" t="s">
        <v>127</v>
      </c>
      <c r="BM200" s="23" t="s">
        <v>312</v>
      </c>
    </row>
    <row r="201" spans="2:65" s="1" customFormat="1" ht="67.5">
      <c r="B201" s="40"/>
      <c r="C201" s="62"/>
      <c r="D201" s="198" t="s">
        <v>128</v>
      </c>
      <c r="E201" s="62"/>
      <c r="F201" s="199" t="s">
        <v>313</v>
      </c>
      <c r="G201" s="62"/>
      <c r="H201" s="62"/>
      <c r="I201" s="157"/>
      <c r="J201" s="62"/>
      <c r="K201" s="62"/>
      <c r="L201" s="60"/>
      <c r="M201" s="200"/>
      <c r="N201" s="41"/>
      <c r="O201" s="41"/>
      <c r="P201" s="41"/>
      <c r="Q201" s="41"/>
      <c r="R201" s="41"/>
      <c r="S201" s="41"/>
      <c r="T201" s="77"/>
      <c r="AT201" s="23" t="s">
        <v>128</v>
      </c>
      <c r="AU201" s="23" t="s">
        <v>79</v>
      </c>
    </row>
    <row r="202" spans="2:65" s="1" customFormat="1" ht="25.5" customHeight="1">
      <c r="B202" s="40"/>
      <c r="C202" s="186" t="s">
        <v>221</v>
      </c>
      <c r="D202" s="186" t="s">
        <v>122</v>
      </c>
      <c r="E202" s="187" t="s">
        <v>314</v>
      </c>
      <c r="F202" s="188" t="s">
        <v>315</v>
      </c>
      <c r="G202" s="189" t="s">
        <v>179</v>
      </c>
      <c r="H202" s="190">
        <v>14.426</v>
      </c>
      <c r="I202" s="191"/>
      <c r="J202" s="192">
        <f>ROUND(I202*H202,2)</f>
        <v>0</v>
      </c>
      <c r="K202" s="188" t="s">
        <v>126</v>
      </c>
      <c r="L202" s="60"/>
      <c r="M202" s="193" t="s">
        <v>21</v>
      </c>
      <c r="N202" s="194" t="s">
        <v>40</v>
      </c>
      <c r="O202" s="41"/>
      <c r="P202" s="195">
        <f>O202*H202</f>
        <v>0</v>
      </c>
      <c r="Q202" s="195">
        <v>0</v>
      </c>
      <c r="R202" s="195">
        <f>Q202*H202</f>
        <v>0</v>
      </c>
      <c r="S202" s="195">
        <v>0</v>
      </c>
      <c r="T202" s="196">
        <f>S202*H202</f>
        <v>0</v>
      </c>
      <c r="AR202" s="23" t="s">
        <v>127</v>
      </c>
      <c r="AT202" s="23" t="s">
        <v>122</v>
      </c>
      <c r="AU202" s="23" t="s">
        <v>79</v>
      </c>
      <c r="AY202" s="23" t="s">
        <v>120</v>
      </c>
      <c r="BE202" s="197">
        <f>IF(N202="základní",J202,0)</f>
        <v>0</v>
      </c>
      <c r="BF202" s="197">
        <f>IF(N202="snížená",J202,0)</f>
        <v>0</v>
      </c>
      <c r="BG202" s="197">
        <f>IF(N202="zákl. přenesená",J202,0)</f>
        <v>0</v>
      </c>
      <c r="BH202" s="197">
        <f>IF(N202="sníž. přenesená",J202,0)</f>
        <v>0</v>
      </c>
      <c r="BI202" s="197">
        <f>IF(N202="nulová",J202,0)</f>
        <v>0</v>
      </c>
      <c r="BJ202" s="23" t="s">
        <v>77</v>
      </c>
      <c r="BK202" s="197">
        <f>ROUND(I202*H202,2)</f>
        <v>0</v>
      </c>
      <c r="BL202" s="23" t="s">
        <v>127</v>
      </c>
      <c r="BM202" s="23" t="s">
        <v>316</v>
      </c>
    </row>
    <row r="203" spans="2:65" s="1" customFormat="1" ht="67.5">
      <c r="B203" s="40"/>
      <c r="C203" s="62"/>
      <c r="D203" s="198" t="s">
        <v>128</v>
      </c>
      <c r="E203" s="62"/>
      <c r="F203" s="199" t="s">
        <v>313</v>
      </c>
      <c r="G203" s="62"/>
      <c r="H203" s="62"/>
      <c r="I203" s="157"/>
      <c r="J203" s="62"/>
      <c r="K203" s="62"/>
      <c r="L203" s="60"/>
      <c r="M203" s="200"/>
      <c r="N203" s="41"/>
      <c r="O203" s="41"/>
      <c r="P203" s="41"/>
      <c r="Q203" s="41"/>
      <c r="R203" s="41"/>
      <c r="S203" s="41"/>
      <c r="T203" s="77"/>
      <c r="AT203" s="23" t="s">
        <v>128</v>
      </c>
      <c r="AU203" s="23" t="s">
        <v>79</v>
      </c>
    </row>
    <row r="204" spans="2:65" s="1" customFormat="1" ht="25.5" customHeight="1">
      <c r="B204" s="40"/>
      <c r="C204" s="186" t="s">
        <v>317</v>
      </c>
      <c r="D204" s="186" t="s">
        <v>122</v>
      </c>
      <c r="E204" s="187" t="s">
        <v>318</v>
      </c>
      <c r="F204" s="188" t="s">
        <v>319</v>
      </c>
      <c r="G204" s="189" t="s">
        <v>179</v>
      </c>
      <c r="H204" s="190">
        <v>981.274</v>
      </c>
      <c r="I204" s="191"/>
      <c r="J204" s="192">
        <f>ROUND(I204*H204,2)</f>
        <v>0</v>
      </c>
      <c r="K204" s="188" t="s">
        <v>126</v>
      </c>
      <c r="L204" s="60"/>
      <c r="M204" s="193" t="s">
        <v>21</v>
      </c>
      <c r="N204" s="194" t="s">
        <v>40</v>
      </c>
      <c r="O204" s="41"/>
      <c r="P204" s="195">
        <f>O204*H204</f>
        <v>0</v>
      </c>
      <c r="Q204" s="195">
        <v>0</v>
      </c>
      <c r="R204" s="195">
        <f>Q204*H204</f>
        <v>0</v>
      </c>
      <c r="S204" s="195">
        <v>0</v>
      </c>
      <c r="T204" s="196">
        <f>S204*H204</f>
        <v>0</v>
      </c>
      <c r="AR204" s="23" t="s">
        <v>127</v>
      </c>
      <c r="AT204" s="23" t="s">
        <v>122</v>
      </c>
      <c r="AU204" s="23" t="s">
        <v>79</v>
      </c>
      <c r="AY204" s="23" t="s">
        <v>120</v>
      </c>
      <c r="BE204" s="197">
        <f>IF(N204="základní",J204,0)</f>
        <v>0</v>
      </c>
      <c r="BF204" s="197">
        <f>IF(N204="snížená",J204,0)</f>
        <v>0</v>
      </c>
      <c r="BG204" s="197">
        <f>IF(N204="zákl. přenesená",J204,0)</f>
        <v>0</v>
      </c>
      <c r="BH204" s="197">
        <f>IF(N204="sníž. přenesená",J204,0)</f>
        <v>0</v>
      </c>
      <c r="BI204" s="197">
        <f>IF(N204="nulová",J204,0)</f>
        <v>0</v>
      </c>
      <c r="BJ204" s="23" t="s">
        <v>77</v>
      </c>
      <c r="BK204" s="197">
        <f>ROUND(I204*H204,2)</f>
        <v>0</v>
      </c>
      <c r="BL204" s="23" t="s">
        <v>127</v>
      </c>
      <c r="BM204" s="23" t="s">
        <v>320</v>
      </c>
    </row>
    <row r="205" spans="2:65" s="1" customFormat="1" ht="40.5">
      <c r="B205" s="40"/>
      <c r="C205" s="62"/>
      <c r="D205" s="198" t="s">
        <v>128</v>
      </c>
      <c r="E205" s="62"/>
      <c r="F205" s="199" t="s">
        <v>321</v>
      </c>
      <c r="G205" s="62"/>
      <c r="H205" s="62"/>
      <c r="I205" s="157"/>
      <c r="J205" s="62"/>
      <c r="K205" s="62"/>
      <c r="L205" s="60"/>
      <c r="M205" s="200"/>
      <c r="N205" s="41"/>
      <c r="O205" s="41"/>
      <c r="P205" s="41"/>
      <c r="Q205" s="41"/>
      <c r="R205" s="41"/>
      <c r="S205" s="41"/>
      <c r="T205" s="77"/>
      <c r="AT205" s="23" t="s">
        <v>128</v>
      </c>
      <c r="AU205" s="23" t="s">
        <v>79</v>
      </c>
    </row>
    <row r="206" spans="2:65" s="10" customFormat="1" ht="37.35" customHeight="1">
      <c r="B206" s="170"/>
      <c r="C206" s="171"/>
      <c r="D206" s="172" t="s">
        <v>68</v>
      </c>
      <c r="E206" s="173" t="s">
        <v>322</v>
      </c>
      <c r="F206" s="173" t="s">
        <v>323</v>
      </c>
      <c r="G206" s="171"/>
      <c r="H206" s="171"/>
      <c r="I206" s="174"/>
      <c r="J206" s="175">
        <f>BK206</f>
        <v>0</v>
      </c>
      <c r="K206" s="171"/>
      <c r="L206" s="176"/>
      <c r="M206" s="177"/>
      <c r="N206" s="178"/>
      <c r="O206" s="178"/>
      <c r="P206" s="179">
        <f>P207</f>
        <v>0</v>
      </c>
      <c r="Q206" s="178"/>
      <c r="R206" s="179">
        <f>R207</f>
        <v>0</v>
      </c>
      <c r="S206" s="178"/>
      <c r="T206" s="180">
        <f>T207</f>
        <v>0</v>
      </c>
      <c r="AR206" s="181" t="s">
        <v>147</v>
      </c>
      <c r="AT206" s="182" t="s">
        <v>68</v>
      </c>
      <c r="AU206" s="182" t="s">
        <v>69</v>
      </c>
      <c r="AY206" s="181" t="s">
        <v>120</v>
      </c>
      <c r="BK206" s="183">
        <f>BK207</f>
        <v>0</v>
      </c>
    </row>
    <row r="207" spans="2:65" s="10" customFormat="1" ht="19.899999999999999" customHeight="1">
      <c r="B207" s="170"/>
      <c r="C207" s="171"/>
      <c r="D207" s="172" t="s">
        <v>68</v>
      </c>
      <c r="E207" s="184" t="s">
        <v>324</v>
      </c>
      <c r="F207" s="184" t="s">
        <v>325</v>
      </c>
      <c r="G207" s="171"/>
      <c r="H207" s="171"/>
      <c r="I207" s="174"/>
      <c r="J207" s="185">
        <f>BK207</f>
        <v>0</v>
      </c>
      <c r="K207" s="171"/>
      <c r="L207" s="176"/>
      <c r="M207" s="177"/>
      <c r="N207" s="178"/>
      <c r="O207" s="178"/>
      <c r="P207" s="179">
        <f>P208</f>
        <v>0</v>
      </c>
      <c r="Q207" s="178"/>
      <c r="R207" s="179">
        <f>R208</f>
        <v>0</v>
      </c>
      <c r="S207" s="178"/>
      <c r="T207" s="180">
        <f>T208</f>
        <v>0</v>
      </c>
      <c r="AR207" s="181" t="s">
        <v>147</v>
      </c>
      <c r="AT207" s="182" t="s">
        <v>68</v>
      </c>
      <c r="AU207" s="182" t="s">
        <v>77</v>
      </c>
      <c r="AY207" s="181" t="s">
        <v>120</v>
      </c>
      <c r="BK207" s="183">
        <f>BK208</f>
        <v>0</v>
      </c>
    </row>
    <row r="208" spans="2:65" s="1" customFormat="1" ht="16.5" customHeight="1">
      <c r="B208" s="40"/>
      <c r="C208" s="186" t="s">
        <v>224</v>
      </c>
      <c r="D208" s="186" t="s">
        <v>122</v>
      </c>
      <c r="E208" s="187" t="s">
        <v>326</v>
      </c>
      <c r="F208" s="188" t="s">
        <v>327</v>
      </c>
      <c r="G208" s="189" t="s">
        <v>328</v>
      </c>
      <c r="H208" s="190">
        <v>1</v>
      </c>
      <c r="I208" s="191"/>
      <c r="J208" s="192">
        <f>ROUND(I208*H208,2)</f>
        <v>0</v>
      </c>
      <c r="K208" s="188" t="s">
        <v>126</v>
      </c>
      <c r="L208" s="60"/>
      <c r="M208" s="193" t="s">
        <v>21</v>
      </c>
      <c r="N208" s="243" t="s">
        <v>40</v>
      </c>
      <c r="O208" s="244"/>
      <c r="P208" s="245">
        <f>O208*H208</f>
        <v>0</v>
      </c>
      <c r="Q208" s="245">
        <v>0</v>
      </c>
      <c r="R208" s="245">
        <f>Q208*H208</f>
        <v>0</v>
      </c>
      <c r="S208" s="245">
        <v>0</v>
      </c>
      <c r="T208" s="246">
        <f>S208*H208</f>
        <v>0</v>
      </c>
      <c r="AR208" s="23" t="s">
        <v>127</v>
      </c>
      <c r="AT208" s="23" t="s">
        <v>122</v>
      </c>
      <c r="AU208" s="23" t="s">
        <v>79</v>
      </c>
      <c r="AY208" s="23" t="s">
        <v>120</v>
      </c>
      <c r="BE208" s="197">
        <f>IF(N208="základní",J208,0)</f>
        <v>0</v>
      </c>
      <c r="BF208" s="197">
        <f>IF(N208="snížená",J208,0)</f>
        <v>0</v>
      </c>
      <c r="BG208" s="197">
        <f>IF(N208="zákl. přenesená",J208,0)</f>
        <v>0</v>
      </c>
      <c r="BH208" s="197">
        <f>IF(N208="sníž. přenesená",J208,0)</f>
        <v>0</v>
      </c>
      <c r="BI208" s="197">
        <f>IF(N208="nulová",J208,0)</f>
        <v>0</v>
      </c>
      <c r="BJ208" s="23" t="s">
        <v>77</v>
      </c>
      <c r="BK208" s="197">
        <f>ROUND(I208*H208,2)</f>
        <v>0</v>
      </c>
      <c r="BL208" s="23" t="s">
        <v>127</v>
      </c>
      <c r="BM208" s="23" t="s">
        <v>329</v>
      </c>
    </row>
    <row r="209" spans="2:12" s="1" customFormat="1" ht="6.95" customHeight="1">
      <c r="B209" s="55"/>
      <c r="C209" s="56"/>
      <c r="D209" s="56"/>
      <c r="E209" s="56"/>
      <c r="F209" s="56"/>
      <c r="G209" s="56"/>
      <c r="H209" s="56"/>
      <c r="I209" s="134"/>
      <c r="J209" s="56"/>
      <c r="K209" s="56"/>
      <c r="L209" s="60"/>
    </row>
  </sheetData>
  <sheetProtection sheet="1" objects="1" scenarios="1" formatColumns="0" formatRows="0" autoFilter="0"/>
  <autoFilter ref="C83:K208"/>
  <mergeCells count="10">
    <mergeCell ref="E76:H76"/>
    <mergeCell ref="G1:H1"/>
    <mergeCell ref="E45:H45"/>
    <mergeCell ref="E47:H47"/>
    <mergeCell ref="J51:J52"/>
    <mergeCell ref="E74:H74"/>
    <mergeCell ref="L2:V2"/>
    <mergeCell ref="E7:H7"/>
    <mergeCell ref="E9:H9"/>
    <mergeCell ref="E24:H24"/>
  </mergeCells>
  <phoneticPr fontId="0" type="noConversion"/>
  <hyperlinks>
    <hyperlink ref="F1:G1" location="C2" display="1) Krycí list soupisu"/>
    <hyperlink ref="G1:H1" location="C54" display="2) Rekapitulace"/>
    <hyperlink ref="J1" location="C83"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sheetPr>
    <pageSetUpPr fitToPage="1"/>
  </sheetPr>
  <dimension ref="A1:BR202"/>
  <sheetViews>
    <sheetView showGridLines="0" tabSelected="1" workbookViewId="0">
      <pane ySplit="1" topLeftCell="A179" activePane="bottomLeft" state="frozen"/>
      <selection pane="bottomLeft" activeCell="I187" sqref="I187"/>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9" customWidth="1"/>
    <col min="10" max="10" width="23.5" customWidth="1"/>
    <col min="11" max="11" width="15.5" customWidth="1"/>
    <col min="13" max="18" width="9.33203125" hidden="1" customWidth="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70" ht="21.75" customHeight="1">
      <c r="A1" s="20"/>
      <c r="B1" s="110"/>
      <c r="C1" s="110"/>
      <c r="D1" s="111" t="s">
        <v>1</v>
      </c>
      <c r="E1" s="110"/>
      <c r="F1" s="112" t="s">
        <v>83</v>
      </c>
      <c r="G1" s="371" t="s">
        <v>84</v>
      </c>
      <c r="H1" s="371"/>
      <c r="I1" s="113"/>
      <c r="J1" s="112" t="s">
        <v>85</v>
      </c>
      <c r="K1" s="111" t="s">
        <v>86</v>
      </c>
      <c r="L1" s="112" t="s">
        <v>87</v>
      </c>
      <c r="M1" s="112"/>
      <c r="N1" s="112"/>
      <c r="O1" s="112"/>
      <c r="P1" s="112"/>
      <c r="Q1" s="112"/>
      <c r="R1" s="112"/>
      <c r="S1" s="112"/>
      <c r="T1" s="112"/>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36"/>
      <c r="M2" s="336"/>
      <c r="N2" s="336"/>
      <c r="O2" s="336"/>
      <c r="P2" s="336"/>
      <c r="Q2" s="336"/>
      <c r="R2" s="336"/>
      <c r="S2" s="336"/>
      <c r="T2" s="336"/>
      <c r="U2" s="336"/>
      <c r="V2" s="336"/>
      <c r="AT2" s="23" t="s">
        <v>82</v>
      </c>
    </row>
    <row r="3" spans="1:70" ht="6.95" customHeight="1">
      <c r="B3" s="24"/>
      <c r="C3" s="25"/>
      <c r="D3" s="25"/>
      <c r="E3" s="25"/>
      <c r="F3" s="25"/>
      <c r="G3" s="25"/>
      <c r="H3" s="25"/>
      <c r="I3" s="114"/>
      <c r="J3" s="25"/>
      <c r="K3" s="26"/>
      <c r="AT3" s="23" t="s">
        <v>79</v>
      </c>
    </row>
    <row r="4" spans="1:70" ht="36.950000000000003" customHeight="1">
      <c r="B4" s="27"/>
      <c r="C4" s="28"/>
      <c r="D4" s="29" t="s">
        <v>88</v>
      </c>
      <c r="E4" s="28"/>
      <c r="F4" s="28"/>
      <c r="G4" s="28"/>
      <c r="H4" s="28"/>
      <c r="I4" s="115"/>
      <c r="J4" s="28"/>
      <c r="K4" s="30"/>
      <c r="M4" s="31" t="s">
        <v>12</v>
      </c>
      <c r="AT4" s="23" t="s">
        <v>6</v>
      </c>
    </row>
    <row r="5" spans="1:70" ht="6.95" customHeight="1">
      <c r="B5" s="27"/>
      <c r="C5" s="28"/>
      <c r="D5" s="28"/>
      <c r="E5" s="28"/>
      <c r="F5" s="28"/>
      <c r="G5" s="28"/>
      <c r="H5" s="28"/>
      <c r="I5" s="115"/>
      <c r="J5" s="28"/>
      <c r="K5" s="30"/>
    </row>
    <row r="6" spans="1:70" ht="15">
      <c r="B6" s="27"/>
      <c r="C6" s="28"/>
      <c r="D6" s="36" t="s">
        <v>18</v>
      </c>
      <c r="E6" s="28"/>
      <c r="F6" s="28"/>
      <c r="G6" s="28"/>
      <c r="H6" s="28"/>
      <c r="I6" s="115"/>
      <c r="J6" s="28"/>
      <c r="K6" s="30"/>
    </row>
    <row r="7" spans="1:70" ht="16.5" customHeight="1">
      <c r="B7" s="27"/>
      <c r="C7" s="28"/>
      <c r="D7" s="28"/>
      <c r="E7" s="366" t="str">
        <f ca="1">'Rekapitulace stavby'!K6</f>
        <v>VZRM - Multifunkční hřiště Havraň</v>
      </c>
      <c r="F7" s="367"/>
      <c r="G7" s="367"/>
      <c r="H7" s="367"/>
      <c r="I7" s="115"/>
      <c r="J7" s="28"/>
      <c r="K7" s="30"/>
    </row>
    <row r="8" spans="1:70" s="1" customFormat="1" ht="15">
      <c r="B8" s="40"/>
      <c r="C8" s="41"/>
      <c r="D8" s="36" t="s">
        <v>89</v>
      </c>
      <c r="E8" s="41"/>
      <c r="F8" s="41"/>
      <c r="G8" s="41"/>
      <c r="H8" s="41"/>
      <c r="I8" s="116"/>
      <c r="J8" s="41"/>
      <c r="K8" s="44"/>
    </row>
    <row r="9" spans="1:70" s="1" customFormat="1" ht="36.950000000000003" customHeight="1">
      <c r="B9" s="40"/>
      <c r="C9" s="41"/>
      <c r="D9" s="41"/>
      <c r="E9" s="368" t="s">
        <v>330</v>
      </c>
      <c r="F9" s="369"/>
      <c r="G9" s="369"/>
      <c r="H9" s="369"/>
      <c r="I9" s="116"/>
      <c r="J9" s="41"/>
      <c r="K9" s="44"/>
    </row>
    <row r="10" spans="1:70" s="1" customFormat="1">
      <c r="B10" s="40"/>
      <c r="C10" s="41"/>
      <c r="D10" s="41"/>
      <c r="E10" s="41"/>
      <c r="F10" s="41"/>
      <c r="G10" s="41"/>
      <c r="H10" s="41"/>
      <c r="I10" s="116"/>
      <c r="J10" s="41"/>
      <c r="K10" s="44"/>
    </row>
    <row r="11" spans="1:70" s="1" customFormat="1" ht="14.45" customHeight="1">
      <c r="B11" s="40"/>
      <c r="C11" s="41"/>
      <c r="D11" s="36" t="s">
        <v>20</v>
      </c>
      <c r="E11" s="41"/>
      <c r="F11" s="34" t="s">
        <v>21</v>
      </c>
      <c r="G11" s="41"/>
      <c r="H11" s="41"/>
      <c r="I11" s="117" t="s">
        <v>22</v>
      </c>
      <c r="J11" s="34" t="s">
        <v>21</v>
      </c>
      <c r="K11" s="44"/>
    </row>
    <row r="12" spans="1:70" s="1" customFormat="1" ht="14.45" customHeight="1">
      <c r="B12" s="40"/>
      <c r="C12" s="41"/>
      <c r="D12" s="36" t="s">
        <v>23</v>
      </c>
      <c r="E12" s="41"/>
      <c r="F12" s="34" t="s">
        <v>24</v>
      </c>
      <c r="G12" s="41"/>
      <c r="H12" s="41"/>
      <c r="I12" s="117" t="s">
        <v>25</v>
      </c>
      <c r="J12" s="118" t="str">
        <f ca="1">'Rekapitulace stavby'!AN8</f>
        <v>11. 1. 2018</v>
      </c>
      <c r="K12" s="44"/>
    </row>
    <row r="13" spans="1:70" s="1" customFormat="1" ht="10.9" customHeight="1">
      <c r="B13" s="40"/>
      <c r="C13" s="41"/>
      <c r="D13" s="41"/>
      <c r="E13" s="41"/>
      <c r="F13" s="41"/>
      <c r="G13" s="41"/>
      <c r="H13" s="41"/>
      <c r="I13" s="116"/>
      <c r="J13" s="41"/>
      <c r="K13" s="44"/>
    </row>
    <row r="14" spans="1:70" s="1" customFormat="1" ht="14.45" customHeight="1">
      <c r="B14" s="40"/>
      <c r="C14" s="41"/>
      <c r="D14" s="36" t="s">
        <v>27</v>
      </c>
      <c r="E14" s="41"/>
      <c r="F14" s="41"/>
      <c r="G14" s="41"/>
      <c r="H14" s="41"/>
      <c r="I14" s="117" t="s">
        <v>28</v>
      </c>
      <c r="J14" s="34" t="str">
        <f ca="1">IF('Rekapitulace stavby'!AN10="","",'Rekapitulace stavby'!AN10)</f>
        <v/>
      </c>
      <c r="K14" s="44"/>
    </row>
    <row r="15" spans="1:70" s="1" customFormat="1" ht="18" customHeight="1">
      <c r="B15" s="40"/>
      <c r="C15" s="41"/>
      <c r="D15" s="41"/>
      <c r="E15" s="34" t="str">
        <f ca="1">IF('Rekapitulace stavby'!E11="","",'Rekapitulace stavby'!E11)</f>
        <v xml:space="preserve"> </v>
      </c>
      <c r="F15" s="41"/>
      <c r="G15" s="41"/>
      <c r="H15" s="41"/>
      <c r="I15" s="117" t="s">
        <v>29</v>
      </c>
      <c r="J15" s="34" t="str">
        <f ca="1">IF('Rekapitulace stavby'!AN11="","",'Rekapitulace stavby'!AN11)</f>
        <v/>
      </c>
      <c r="K15" s="44"/>
    </row>
    <row r="16" spans="1:70" s="1" customFormat="1" ht="6.95" customHeight="1">
      <c r="B16" s="40"/>
      <c r="C16" s="41"/>
      <c r="D16" s="41"/>
      <c r="E16" s="41"/>
      <c r="F16" s="41"/>
      <c r="G16" s="41"/>
      <c r="H16" s="41"/>
      <c r="I16" s="116"/>
      <c r="J16" s="41"/>
      <c r="K16" s="44"/>
    </row>
    <row r="17" spans="2:11" s="1" customFormat="1" ht="14.45" customHeight="1">
      <c r="B17" s="40"/>
      <c r="C17" s="41"/>
      <c r="D17" s="36" t="s">
        <v>30</v>
      </c>
      <c r="E17" s="41"/>
      <c r="F17" s="41"/>
      <c r="G17" s="41"/>
      <c r="H17" s="41"/>
      <c r="I17" s="117" t="s">
        <v>28</v>
      </c>
      <c r="J17" s="34" t="str">
        <f ca="1">IF('Rekapitulace stavby'!AN13="Vyplň údaj","",IF('Rekapitulace stavby'!AN13="","",'Rekapitulace stavby'!AN13))</f>
        <v/>
      </c>
      <c r="K17" s="44"/>
    </row>
    <row r="18" spans="2:11" s="1" customFormat="1" ht="18" customHeight="1">
      <c r="B18" s="40"/>
      <c r="C18" s="41"/>
      <c r="D18" s="41"/>
      <c r="E18" s="34" t="str">
        <f ca="1">IF('Rekapitulace stavby'!E14="Vyplň údaj","",IF('Rekapitulace stavby'!E14="","",'Rekapitulace stavby'!E14))</f>
        <v/>
      </c>
      <c r="F18" s="41"/>
      <c r="G18" s="41"/>
      <c r="H18" s="41"/>
      <c r="I18" s="117" t="s">
        <v>29</v>
      </c>
      <c r="J18" s="34" t="str">
        <f ca="1">IF('Rekapitulace stavby'!AN14="Vyplň údaj","",IF('Rekapitulace stavby'!AN14="","",'Rekapitulace stavby'!AN14))</f>
        <v/>
      </c>
      <c r="K18" s="44"/>
    </row>
    <row r="19" spans="2:11" s="1" customFormat="1" ht="6.95" customHeight="1">
      <c r="B19" s="40"/>
      <c r="C19" s="41"/>
      <c r="D19" s="41"/>
      <c r="E19" s="41"/>
      <c r="F19" s="41"/>
      <c r="G19" s="41"/>
      <c r="H19" s="41"/>
      <c r="I19" s="116"/>
      <c r="J19" s="41"/>
      <c r="K19" s="44"/>
    </row>
    <row r="20" spans="2:11" s="1" customFormat="1" ht="14.45" customHeight="1">
      <c r="B20" s="40"/>
      <c r="C20" s="41"/>
      <c r="D20" s="36" t="s">
        <v>32</v>
      </c>
      <c r="E20" s="41"/>
      <c r="F20" s="41"/>
      <c r="G20" s="41"/>
      <c r="H20" s="41"/>
      <c r="I20" s="117" t="s">
        <v>28</v>
      </c>
      <c r="J20" s="34" t="str">
        <f ca="1">IF('Rekapitulace stavby'!AN16="","",'Rekapitulace stavby'!AN16)</f>
        <v/>
      </c>
      <c r="K20" s="44"/>
    </row>
    <row r="21" spans="2:11" s="1" customFormat="1" ht="18" customHeight="1">
      <c r="B21" s="40"/>
      <c r="C21" s="41"/>
      <c r="D21" s="41"/>
      <c r="E21" s="34" t="str">
        <f ca="1">IF('Rekapitulace stavby'!E17="","",'Rekapitulace stavby'!E17)</f>
        <v xml:space="preserve"> </v>
      </c>
      <c r="F21" s="41"/>
      <c r="G21" s="41"/>
      <c r="H21" s="41"/>
      <c r="I21" s="117" t="s">
        <v>29</v>
      </c>
      <c r="J21" s="34" t="str">
        <f ca="1">IF('Rekapitulace stavby'!AN17="","",'Rekapitulace stavby'!AN17)</f>
        <v/>
      </c>
      <c r="K21" s="44"/>
    </row>
    <row r="22" spans="2:11" s="1" customFormat="1" ht="6.95" customHeight="1">
      <c r="B22" s="40"/>
      <c r="C22" s="41"/>
      <c r="D22" s="41"/>
      <c r="E22" s="41"/>
      <c r="F22" s="41"/>
      <c r="G22" s="41"/>
      <c r="H22" s="41"/>
      <c r="I22" s="116"/>
      <c r="J22" s="41"/>
      <c r="K22" s="44"/>
    </row>
    <row r="23" spans="2:11" s="1" customFormat="1" ht="14.45" customHeight="1">
      <c r="B23" s="40"/>
      <c r="C23" s="41"/>
      <c r="D23" s="36" t="s">
        <v>34</v>
      </c>
      <c r="E23" s="41"/>
      <c r="F23" s="41"/>
      <c r="G23" s="41"/>
      <c r="H23" s="41"/>
      <c r="I23" s="116"/>
      <c r="J23" s="41"/>
      <c r="K23" s="44"/>
    </row>
    <row r="24" spans="2:11" s="6" customFormat="1" ht="16.5" customHeight="1">
      <c r="B24" s="119"/>
      <c r="C24" s="120"/>
      <c r="D24" s="120"/>
      <c r="E24" s="362" t="s">
        <v>21</v>
      </c>
      <c r="F24" s="362"/>
      <c r="G24" s="362"/>
      <c r="H24" s="362"/>
      <c r="I24" s="121"/>
      <c r="J24" s="120"/>
      <c r="K24" s="122"/>
    </row>
    <row r="25" spans="2:11" s="1" customFormat="1" ht="6.95" customHeight="1">
      <c r="B25" s="40"/>
      <c r="C25" s="41"/>
      <c r="D25" s="41"/>
      <c r="E25" s="41"/>
      <c r="F25" s="41"/>
      <c r="G25" s="41"/>
      <c r="H25" s="41"/>
      <c r="I25" s="116"/>
      <c r="J25" s="41"/>
      <c r="K25" s="44"/>
    </row>
    <row r="26" spans="2:11" s="1" customFormat="1" ht="6.95" customHeight="1">
      <c r="B26" s="40"/>
      <c r="C26" s="41"/>
      <c r="D26" s="83"/>
      <c r="E26" s="83"/>
      <c r="F26" s="83"/>
      <c r="G26" s="83"/>
      <c r="H26" s="83"/>
      <c r="I26" s="123"/>
      <c r="J26" s="83"/>
      <c r="K26" s="124"/>
    </row>
    <row r="27" spans="2:11" s="1" customFormat="1" ht="25.35" customHeight="1">
      <c r="B27" s="40"/>
      <c r="C27" s="41"/>
      <c r="D27" s="125" t="s">
        <v>35</v>
      </c>
      <c r="E27" s="41"/>
      <c r="F27" s="41"/>
      <c r="G27" s="41"/>
      <c r="H27" s="41"/>
      <c r="I27" s="116"/>
      <c r="J27" s="126">
        <f>ROUND(J88,2)</f>
        <v>0</v>
      </c>
      <c r="K27" s="44"/>
    </row>
    <row r="28" spans="2:11" s="1" customFormat="1" ht="6.95" customHeight="1">
      <c r="B28" s="40"/>
      <c r="C28" s="41"/>
      <c r="D28" s="83"/>
      <c r="E28" s="83"/>
      <c r="F28" s="83"/>
      <c r="G28" s="83"/>
      <c r="H28" s="83"/>
      <c r="I28" s="123"/>
      <c r="J28" s="83"/>
      <c r="K28" s="124"/>
    </row>
    <row r="29" spans="2:11" s="1" customFormat="1" ht="14.45" customHeight="1">
      <c r="B29" s="40"/>
      <c r="C29" s="41"/>
      <c r="D29" s="41"/>
      <c r="E29" s="41"/>
      <c r="F29" s="45" t="s">
        <v>37</v>
      </c>
      <c r="G29" s="41"/>
      <c r="H29" s="41"/>
      <c r="I29" s="127" t="s">
        <v>36</v>
      </c>
      <c r="J29" s="45" t="s">
        <v>38</v>
      </c>
      <c r="K29" s="44"/>
    </row>
    <row r="30" spans="2:11" s="1" customFormat="1" ht="14.45" customHeight="1">
      <c r="B30" s="40"/>
      <c r="C30" s="41"/>
      <c r="D30" s="48" t="s">
        <v>39</v>
      </c>
      <c r="E30" s="48" t="s">
        <v>40</v>
      </c>
      <c r="F30" s="128">
        <f>ROUND(SUM(BE88:BE201), 2)</f>
        <v>0</v>
      </c>
      <c r="G30" s="41"/>
      <c r="H30" s="41"/>
      <c r="I30" s="129">
        <v>0.21</v>
      </c>
      <c r="J30" s="128">
        <f>ROUND(ROUND((SUM(BE88:BE201)), 2)*I30, 2)</f>
        <v>0</v>
      </c>
      <c r="K30" s="44"/>
    </row>
    <row r="31" spans="2:11" s="1" customFormat="1" ht="14.45" customHeight="1">
      <c r="B31" s="40"/>
      <c r="C31" s="41"/>
      <c r="D31" s="41"/>
      <c r="E31" s="48" t="s">
        <v>41</v>
      </c>
      <c r="F31" s="128">
        <f>ROUND(SUM(BF88:BF201), 2)</f>
        <v>0</v>
      </c>
      <c r="G31" s="41"/>
      <c r="H31" s="41"/>
      <c r="I31" s="129">
        <v>0.15</v>
      </c>
      <c r="J31" s="128">
        <f>ROUND(ROUND((SUM(BF88:BF201)), 2)*I31, 2)</f>
        <v>0</v>
      </c>
      <c r="K31" s="44"/>
    </row>
    <row r="32" spans="2:11" s="1" customFormat="1" ht="14.45" hidden="1" customHeight="1">
      <c r="B32" s="40"/>
      <c r="C32" s="41"/>
      <c r="D32" s="41"/>
      <c r="E32" s="48" t="s">
        <v>42</v>
      </c>
      <c r="F32" s="128">
        <f>ROUND(SUM(BG88:BG201), 2)</f>
        <v>0</v>
      </c>
      <c r="G32" s="41"/>
      <c r="H32" s="41"/>
      <c r="I32" s="129">
        <v>0.21</v>
      </c>
      <c r="J32" s="128">
        <v>0</v>
      </c>
      <c r="K32" s="44"/>
    </row>
    <row r="33" spans="2:11" s="1" customFormat="1" ht="14.45" hidden="1" customHeight="1">
      <c r="B33" s="40"/>
      <c r="C33" s="41"/>
      <c r="D33" s="41"/>
      <c r="E33" s="48" t="s">
        <v>43</v>
      </c>
      <c r="F33" s="128">
        <f>ROUND(SUM(BH88:BH201), 2)</f>
        <v>0</v>
      </c>
      <c r="G33" s="41"/>
      <c r="H33" s="41"/>
      <c r="I33" s="129">
        <v>0.15</v>
      </c>
      <c r="J33" s="128">
        <v>0</v>
      </c>
      <c r="K33" s="44"/>
    </row>
    <row r="34" spans="2:11" s="1" customFormat="1" ht="14.45" hidden="1" customHeight="1">
      <c r="B34" s="40"/>
      <c r="C34" s="41"/>
      <c r="D34" s="41"/>
      <c r="E34" s="48" t="s">
        <v>44</v>
      </c>
      <c r="F34" s="128">
        <f>ROUND(SUM(BI88:BI201), 2)</f>
        <v>0</v>
      </c>
      <c r="G34" s="41"/>
      <c r="H34" s="41"/>
      <c r="I34" s="129">
        <v>0</v>
      </c>
      <c r="J34" s="128">
        <v>0</v>
      </c>
      <c r="K34" s="44"/>
    </row>
    <row r="35" spans="2:11" s="1" customFormat="1" ht="6.95" customHeight="1">
      <c r="B35" s="40"/>
      <c r="C35" s="41"/>
      <c r="D35" s="41"/>
      <c r="E35" s="41"/>
      <c r="F35" s="41"/>
      <c r="G35" s="41"/>
      <c r="H35" s="41"/>
      <c r="I35" s="116"/>
      <c r="J35" s="41"/>
      <c r="K35" s="44"/>
    </row>
    <row r="36" spans="2:11" s="1" customFormat="1" ht="25.35" customHeight="1">
      <c r="B36" s="40"/>
      <c r="C36" s="50"/>
      <c r="D36" s="51" t="s">
        <v>45</v>
      </c>
      <c r="E36" s="52"/>
      <c r="F36" s="52"/>
      <c r="G36" s="130" t="s">
        <v>46</v>
      </c>
      <c r="H36" s="53" t="s">
        <v>47</v>
      </c>
      <c r="I36" s="131"/>
      <c r="J36" s="132">
        <f>SUM(J27:J34)</f>
        <v>0</v>
      </c>
      <c r="K36" s="133"/>
    </row>
    <row r="37" spans="2:11" s="1" customFormat="1" ht="14.45" customHeight="1">
      <c r="B37" s="55"/>
      <c r="C37" s="56"/>
      <c r="D37" s="56"/>
      <c r="E37" s="56"/>
      <c r="F37" s="56"/>
      <c r="G37" s="56"/>
      <c r="H37" s="56"/>
      <c r="I37" s="134"/>
      <c r="J37" s="56"/>
      <c r="K37" s="57"/>
    </row>
    <row r="41" spans="2:11" s="1" customFormat="1" ht="6.95" customHeight="1">
      <c r="B41" s="135"/>
      <c r="C41" s="136"/>
      <c r="D41" s="136"/>
      <c r="E41" s="136"/>
      <c r="F41" s="136"/>
      <c r="G41" s="136"/>
      <c r="H41" s="136"/>
      <c r="I41" s="137"/>
      <c r="J41" s="136"/>
      <c r="K41" s="138"/>
    </row>
    <row r="42" spans="2:11" s="1" customFormat="1" ht="36.950000000000003" customHeight="1">
      <c r="B42" s="40"/>
      <c r="C42" s="29" t="s">
        <v>91</v>
      </c>
      <c r="D42" s="41"/>
      <c r="E42" s="41"/>
      <c r="F42" s="41"/>
      <c r="G42" s="41"/>
      <c r="H42" s="41"/>
      <c r="I42" s="116"/>
      <c r="J42" s="41"/>
      <c r="K42" s="44"/>
    </row>
    <row r="43" spans="2:11" s="1" customFormat="1" ht="6.95" customHeight="1">
      <c r="B43" s="40"/>
      <c r="C43" s="41"/>
      <c r="D43" s="41"/>
      <c r="E43" s="41"/>
      <c r="F43" s="41"/>
      <c r="G43" s="41"/>
      <c r="H43" s="41"/>
      <c r="I43" s="116"/>
      <c r="J43" s="41"/>
      <c r="K43" s="44"/>
    </row>
    <row r="44" spans="2:11" s="1" customFormat="1" ht="14.45" customHeight="1">
      <c r="B44" s="40"/>
      <c r="C44" s="36" t="s">
        <v>18</v>
      </c>
      <c r="D44" s="41"/>
      <c r="E44" s="41"/>
      <c r="F44" s="41"/>
      <c r="G44" s="41"/>
      <c r="H44" s="41"/>
      <c r="I44" s="116"/>
      <c r="J44" s="41"/>
      <c r="K44" s="44"/>
    </row>
    <row r="45" spans="2:11" s="1" customFormat="1" ht="16.5" customHeight="1">
      <c r="B45" s="40"/>
      <c r="C45" s="41"/>
      <c r="D45" s="41"/>
      <c r="E45" s="366" t="str">
        <f>E7</f>
        <v>VZRM - Multifunkční hřiště Havraň</v>
      </c>
      <c r="F45" s="367"/>
      <c r="G45" s="367"/>
      <c r="H45" s="367"/>
      <c r="I45" s="116"/>
      <c r="J45" s="41"/>
      <c r="K45" s="44"/>
    </row>
    <row r="46" spans="2:11" s="1" customFormat="1" ht="14.45" customHeight="1">
      <c r="B46" s="40"/>
      <c r="C46" s="36" t="s">
        <v>89</v>
      </c>
      <c r="D46" s="41"/>
      <c r="E46" s="41"/>
      <c r="F46" s="41"/>
      <c r="G46" s="41"/>
      <c r="H46" s="41"/>
      <c r="I46" s="116"/>
      <c r="J46" s="41"/>
      <c r="K46" s="44"/>
    </row>
    <row r="47" spans="2:11" s="1" customFormat="1" ht="17.25" customHeight="1">
      <c r="B47" s="40"/>
      <c r="C47" s="41"/>
      <c r="D47" s="41"/>
      <c r="E47" s="368" t="str">
        <f>E9</f>
        <v>hřiště - Multifunkčn - hřiště - Multifunkční hři...</v>
      </c>
      <c r="F47" s="369"/>
      <c r="G47" s="369"/>
      <c r="H47" s="369"/>
      <c r="I47" s="116"/>
      <c r="J47" s="41"/>
      <c r="K47" s="44"/>
    </row>
    <row r="48" spans="2:11" s="1" customFormat="1" ht="6.95" customHeight="1">
      <c r="B48" s="40"/>
      <c r="C48" s="41"/>
      <c r="D48" s="41"/>
      <c r="E48" s="41"/>
      <c r="F48" s="41"/>
      <c r="G48" s="41"/>
      <c r="H48" s="41"/>
      <c r="I48" s="116"/>
      <c r="J48" s="41"/>
      <c r="K48" s="44"/>
    </row>
    <row r="49" spans="2:47" s="1" customFormat="1" ht="18" customHeight="1">
      <c r="B49" s="40"/>
      <c r="C49" s="36" t="s">
        <v>23</v>
      </c>
      <c r="D49" s="41"/>
      <c r="E49" s="41"/>
      <c r="F49" s="34" t="str">
        <f>F12</f>
        <v xml:space="preserve"> </v>
      </c>
      <c r="G49" s="41"/>
      <c r="H49" s="41"/>
      <c r="I49" s="117" t="s">
        <v>25</v>
      </c>
      <c r="J49" s="118" t="str">
        <f>IF(J12="","",J12)</f>
        <v>11. 1. 2018</v>
      </c>
      <c r="K49" s="44"/>
    </row>
    <row r="50" spans="2:47" s="1" customFormat="1" ht="6.95" customHeight="1">
      <c r="B50" s="40"/>
      <c r="C50" s="41"/>
      <c r="D50" s="41"/>
      <c r="E50" s="41"/>
      <c r="F50" s="41"/>
      <c r="G50" s="41"/>
      <c r="H50" s="41"/>
      <c r="I50" s="116"/>
      <c r="J50" s="41"/>
      <c r="K50" s="44"/>
    </row>
    <row r="51" spans="2:47" s="1" customFormat="1" ht="15">
      <c r="B51" s="40"/>
      <c r="C51" s="36" t="s">
        <v>27</v>
      </c>
      <c r="D51" s="41"/>
      <c r="E51" s="41"/>
      <c r="F51" s="34" t="str">
        <f>E15</f>
        <v xml:space="preserve"> </v>
      </c>
      <c r="G51" s="41"/>
      <c r="H51" s="41"/>
      <c r="I51" s="117" t="s">
        <v>32</v>
      </c>
      <c r="J51" s="362" t="str">
        <f>E21</f>
        <v xml:space="preserve"> </v>
      </c>
      <c r="K51" s="44"/>
    </row>
    <row r="52" spans="2:47" s="1" customFormat="1" ht="14.45" customHeight="1">
      <c r="B52" s="40"/>
      <c r="C52" s="36" t="s">
        <v>30</v>
      </c>
      <c r="D52" s="41"/>
      <c r="E52" s="41"/>
      <c r="F52" s="34" t="str">
        <f>IF(E18="","",E18)</f>
        <v/>
      </c>
      <c r="G52" s="41"/>
      <c r="H52" s="41"/>
      <c r="I52" s="116"/>
      <c r="J52" s="363"/>
      <c r="K52" s="44"/>
    </row>
    <row r="53" spans="2:47" s="1" customFormat="1" ht="10.35" customHeight="1">
      <c r="B53" s="40"/>
      <c r="C53" s="41"/>
      <c r="D53" s="41"/>
      <c r="E53" s="41"/>
      <c r="F53" s="41"/>
      <c r="G53" s="41"/>
      <c r="H53" s="41"/>
      <c r="I53" s="116"/>
      <c r="J53" s="41"/>
      <c r="K53" s="44"/>
    </row>
    <row r="54" spans="2:47" s="1" customFormat="1" ht="29.25" customHeight="1">
      <c r="B54" s="40"/>
      <c r="C54" s="139" t="s">
        <v>92</v>
      </c>
      <c r="D54" s="50"/>
      <c r="E54" s="50"/>
      <c r="F54" s="50"/>
      <c r="G54" s="50"/>
      <c r="H54" s="50"/>
      <c r="I54" s="140"/>
      <c r="J54" s="141" t="s">
        <v>93</v>
      </c>
      <c r="K54" s="54"/>
    </row>
    <row r="55" spans="2:47" s="1" customFormat="1" ht="10.35" customHeight="1">
      <c r="B55" s="40"/>
      <c r="C55" s="41"/>
      <c r="D55" s="41"/>
      <c r="E55" s="41"/>
      <c r="F55" s="41"/>
      <c r="G55" s="41"/>
      <c r="H55" s="41"/>
      <c r="I55" s="116"/>
      <c r="J55" s="41"/>
      <c r="K55" s="44"/>
    </row>
    <row r="56" spans="2:47" s="1" customFormat="1" ht="29.25" customHeight="1">
      <c r="B56" s="40"/>
      <c r="C56" s="142" t="s">
        <v>94</v>
      </c>
      <c r="D56" s="41"/>
      <c r="E56" s="41"/>
      <c r="F56" s="41"/>
      <c r="G56" s="41"/>
      <c r="H56" s="41"/>
      <c r="I56" s="116"/>
      <c r="J56" s="126">
        <f>J88</f>
        <v>0</v>
      </c>
      <c r="K56" s="44"/>
      <c r="AU56" s="23" t="s">
        <v>95</v>
      </c>
    </row>
    <row r="57" spans="2:47" s="7" customFormat="1" ht="24.95" customHeight="1">
      <c r="B57" s="143"/>
      <c r="C57" s="144"/>
      <c r="D57" s="145" t="s">
        <v>96</v>
      </c>
      <c r="E57" s="146"/>
      <c r="F57" s="146"/>
      <c r="G57" s="146"/>
      <c r="H57" s="146"/>
      <c r="I57" s="147"/>
      <c r="J57" s="148">
        <f>J89</f>
        <v>0</v>
      </c>
      <c r="K57" s="149"/>
    </row>
    <row r="58" spans="2:47" s="8" customFormat="1" ht="19.899999999999999" customHeight="1">
      <c r="B58" s="150"/>
      <c r="C58" s="151"/>
      <c r="D58" s="152" t="s">
        <v>97</v>
      </c>
      <c r="E58" s="153"/>
      <c r="F58" s="153"/>
      <c r="G58" s="153"/>
      <c r="H58" s="153"/>
      <c r="I58" s="154"/>
      <c r="J58" s="155">
        <f>J90</f>
        <v>0</v>
      </c>
      <c r="K58" s="156"/>
    </row>
    <row r="59" spans="2:47" s="8" customFormat="1" ht="19.899999999999999" customHeight="1">
      <c r="B59" s="150"/>
      <c r="C59" s="151"/>
      <c r="D59" s="152" t="s">
        <v>331</v>
      </c>
      <c r="E59" s="153"/>
      <c r="F59" s="153"/>
      <c r="G59" s="153"/>
      <c r="H59" s="153"/>
      <c r="I59" s="154"/>
      <c r="J59" s="155">
        <f>J140</f>
        <v>0</v>
      </c>
      <c r="K59" s="156"/>
    </row>
    <row r="60" spans="2:47" s="8" customFormat="1" ht="19.899999999999999" customHeight="1">
      <c r="B60" s="150"/>
      <c r="C60" s="151"/>
      <c r="D60" s="152" t="s">
        <v>332</v>
      </c>
      <c r="E60" s="153"/>
      <c r="F60" s="153"/>
      <c r="G60" s="153"/>
      <c r="H60" s="153"/>
      <c r="I60" s="154"/>
      <c r="J60" s="155">
        <f>J144</f>
        <v>0</v>
      </c>
      <c r="K60" s="156"/>
    </row>
    <row r="61" spans="2:47" s="8" customFormat="1" ht="19.899999999999999" customHeight="1">
      <c r="B61" s="150"/>
      <c r="C61" s="151"/>
      <c r="D61" s="152" t="s">
        <v>98</v>
      </c>
      <c r="E61" s="153"/>
      <c r="F61" s="153"/>
      <c r="G61" s="153"/>
      <c r="H61" s="153"/>
      <c r="I61" s="154"/>
      <c r="J61" s="155">
        <f>J151</f>
        <v>0</v>
      </c>
      <c r="K61" s="156"/>
    </row>
    <row r="62" spans="2:47" s="8" customFormat="1" ht="19.899999999999999" customHeight="1">
      <c r="B62" s="150"/>
      <c r="C62" s="151"/>
      <c r="D62" s="152" t="s">
        <v>99</v>
      </c>
      <c r="E62" s="153"/>
      <c r="F62" s="153"/>
      <c r="G62" s="153"/>
      <c r="H62" s="153"/>
      <c r="I62" s="154"/>
      <c r="J62" s="155">
        <f>J174</f>
        <v>0</v>
      </c>
      <c r="K62" s="156"/>
    </row>
    <row r="63" spans="2:47" s="8" customFormat="1" ht="19.899999999999999" customHeight="1">
      <c r="B63" s="150"/>
      <c r="C63" s="151"/>
      <c r="D63" s="152" t="s">
        <v>100</v>
      </c>
      <c r="E63" s="153"/>
      <c r="F63" s="153"/>
      <c r="G63" s="153"/>
      <c r="H63" s="153"/>
      <c r="I63" s="154"/>
      <c r="J63" s="155">
        <f>J181</f>
        <v>0</v>
      </c>
      <c r="K63" s="156"/>
    </row>
    <row r="64" spans="2:47" s="8" customFormat="1" ht="19.899999999999999" customHeight="1">
      <c r="B64" s="150"/>
      <c r="C64" s="151"/>
      <c r="D64" s="152" t="s">
        <v>333</v>
      </c>
      <c r="E64" s="153"/>
      <c r="F64" s="153"/>
      <c r="G64" s="153"/>
      <c r="H64" s="153"/>
      <c r="I64" s="154"/>
      <c r="J64" s="155">
        <f>J191</f>
        <v>0</v>
      </c>
      <c r="K64" s="156"/>
    </row>
    <row r="65" spans="2:12" s="7" customFormat="1" ht="24.95" customHeight="1">
      <c r="B65" s="143"/>
      <c r="C65" s="144"/>
      <c r="D65" s="145" t="s">
        <v>334</v>
      </c>
      <c r="E65" s="146"/>
      <c r="F65" s="146"/>
      <c r="G65" s="146"/>
      <c r="H65" s="146"/>
      <c r="I65" s="147"/>
      <c r="J65" s="148">
        <f>J193</f>
        <v>0</v>
      </c>
      <c r="K65" s="149"/>
    </row>
    <row r="66" spans="2:12" s="8" customFormat="1" ht="19.899999999999999" customHeight="1">
      <c r="B66" s="150"/>
      <c r="C66" s="151"/>
      <c r="D66" s="152" t="s">
        <v>335</v>
      </c>
      <c r="E66" s="153"/>
      <c r="F66" s="153"/>
      <c r="G66" s="153"/>
      <c r="H66" s="153"/>
      <c r="I66" s="154"/>
      <c r="J66" s="155">
        <f>J194</f>
        <v>0</v>
      </c>
      <c r="K66" s="156"/>
    </row>
    <row r="67" spans="2:12" s="7" customFormat="1" ht="24.95" customHeight="1">
      <c r="B67" s="143"/>
      <c r="C67" s="144"/>
      <c r="D67" s="145" t="s">
        <v>102</v>
      </c>
      <c r="E67" s="146"/>
      <c r="F67" s="146"/>
      <c r="G67" s="146"/>
      <c r="H67" s="146"/>
      <c r="I67" s="147"/>
      <c r="J67" s="148">
        <f>J199</f>
        <v>0</v>
      </c>
      <c r="K67" s="149"/>
    </row>
    <row r="68" spans="2:12" s="8" customFormat="1" ht="19.899999999999999" customHeight="1">
      <c r="B68" s="150"/>
      <c r="C68" s="151"/>
      <c r="D68" s="152" t="s">
        <v>103</v>
      </c>
      <c r="E68" s="153"/>
      <c r="F68" s="153"/>
      <c r="G68" s="153"/>
      <c r="H68" s="153"/>
      <c r="I68" s="154"/>
      <c r="J68" s="155">
        <f>J200</f>
        <v>0</v>
      </c>
      <c r="K68" s="156"/>
    </row>
    <row r="69" spans="2:12" s="1" customFormat="1" ht="21.75" customHeight="1">
      <c r="B69" s="40"/>
      <c r="C69" s="41"/>
      <c r="D69" s="41"/>
      <c r="E69" s="41"/>
      <c r="F69" s="41"/>
      <c r="G69" s="41"/>
      <c r="H69" s="41"/>
      <c r="I69" s="116"/>
      <c r="J69" s="41"/>
      <c r="K69" s="44"/>
    </row>
    <row r="70" spans="2:12" s="1" customFormat="1" ht="6.95" customHeight="1">
      <c r="B70" s="55"/>
      <c r="C70" s="56"/>
      <c r="D70" s="56"/>
      <c r="E70" s="56"/>
      <c r="F70" s="56"/>
      <c r="G70" s="56"/>
      <c r="H70" s="56"/>
      <c r="I70" s="134"/>
      <c r="J70" s="56"/>
      <c r="K70" s="57"/>
    </row>
    <row r="74" spans="2:12" s="1" customFormat="1" ht="6.95" customHeight="1">
      <c r="B74" s="58"/>
      <c r="C74" s="59"/>
      <c r="D74" s="59"/>
      <c r="E74" s="59"/>
      <c r="F74" s="59"/>
      <c r="G74" s="59"/>
      <c r="H74" s="59"/>
      <c r="I74" s="137"/>
      <c r="J74" s="59"/>
      <c r="K74" s="59"/>
      <c r="L74" s="60"/>
    </row>
    <row r="75" spans="2:12" s="1" customFormat="1" ht="36.950000000000003" customHeight="1">
      <c r="B75" s="40"/>
      <c r="C75" s="61" t="s">
        <v>104</v>
      </c>
      <c r="D75" s="62"/>
      <c r="E75" s="62"/>
      <c r="F75" s="62"/>
      <c r="G75" s="62"/>
      <c r="H75" s="62"/>
      <c r="I75" s="157"/>
      <c r="J75" s="62"/>
      <c r="K75" s="62"/>
      <c r="L75" s="60"/>
    </row>
    <row r="76" spans="2:12" s="1" customFormat="1" ht="6.95" customHeight="1">
      <c r="B76" s="40"/>
      <c r="C76" s="62"/>
      <c r="D76" s="62"/>
      <c r="E76" s="62"/>
      <c r="F76" s="62"/>
      <c r="G76" s="62"/>
      <c r="H76" s="62"/>
      <c r="I76" s="157"/>
      <c r="J76" s="62"/>
      <c r="K76" s="62"/>
      <c r="L76" s="60"/>
    </row>
    <row r="77" spans="2:12" s="1" customFormat="1" ht="14.45" customHeight="1">
      <c r="B77" s="40"/>
      <c r="C77" s="64" t="s">
        <v>18</v>
      </c>
      <c r="D77" s="62"/>
      <c r="E77" s="62"/>
      <c r="F77" s="62"/>
      <c r="G77" s="62"/>
      <c r="H77" s="62"/>
      <c r="I77" s="157"/>
      <c r="J77" s="62"/>
      <c r="K77" s="62"/>
      <c r="L77" s="60"/>
    </row>
    <row r="78" spans="2:12" s="1" customFormat="1" ht="16.5" customHeight="1">
      <c r="B78" s="40"/>
      <c r="C78" s="62"/>
      <c r="D78" s="62"/>
      <c r="E78" s="364" t="str">
        <f>E7</f>
        <v>VZRM - Multifunkční hřiště Havraň</v>
      </c>
      <c r="F78" s="365"/>
      <c r="G78" s="365"/>
      <c r="H78" s="365"/>
      <c r="I78" s="157"/>
      <c r="J78" s="62"/>
      <c r="K78" s="62"/>
      <c r="L78" s="60"/>
    </row>
    <row r="79" spans="2:12" s="1" customFormat="1" ht="14.45" customHeight="1">
      <c r="B79" s="40"/>
      <c r="C79" s="64" t="s">
        <v>89</v>
      </c>
      <c r="D79" s="62"/>
      <c r="E79" s="62"/>
      <c r="F79" s="62"/>
      <c r="G79" s="62"/>
      <c r="H79" s="62"/>
      <c r="I79" s="157"/>
      <c r="J79" s="62"/>
      <c r="K79" s="62"/>
      <c r="L79" s="60"/>
    </row>
    <row r="80" spans="2:12" s="1" customFormat="1" ht="17.25" customHeight="1">
      <c r="B80" s="40"/>
      <c r="C80" s="62"/>
      <c r="D80" s="62"/>
      <c r="E80" s="339" t="str">
        <f>E9</f>
        <v>hřiště - Multifunkčn - hřiště - Multifunkční hři...</v>
      </c>
      <c r="F80" s="370"/>
      <c r="G80" s="370"/>
      <c r="H80" s="370"/>
      <c r="I80" s="157"/>
      <c r="J80" s="62"/>
      <c r="K80" s="62"/>
      <c r="L80" s="60"/>
    </row>
    <row r="81" spans="2:65" s="1" customFormat="1" ht="6.95" customHeight="1">
      <c r="B81" s="40"/>
      <c r="C81" s="62"/>
      <c r="D81" s="62"/>
      <c r="E81" s="62"/>
      <c r="F81" s="62"/>
      <c r="G81" s="62"/>
      <c r="H81" s="62"/>
      <c r="I81" s="157"/>
      <c r="J81" s="62"/>
      <c r="K81" s="62"/>
      <c r="L81" s="60"/>
    </row>
    <row r="82" spans="2:65" s="1" customFormat="1" ht="18" customHeight="1">
      <c r="B82" s="40"/>
      <c r="C82" s="64" t="s">
        <v>23</v>
      </c>
      <c r="D82" s="62"/>
      <c r="E82" s="62"/>
      <c r="F82" s="158" t="str">
        <f>F12</f>
        <v xml:space="preserve"> </v>
      </c>
      <c r="G82" s="62"/>
      <c r="H82" s="62"/>
      <c r="I82" s="159" t="s">
        <v>25</v>
      </c>
      <c r="J82" s="72" t="str">
        <f>IF(J12="","",J12)</f>
        <v>11. 1. 2018</v>
      </c>
      <c r="K82" s="62"/>
      <c r="L82" s="60"/>
    </row>
    <row r="83" spans="2:65" s="1" customFormat="1" ht="6.95" customHeight="1">
      <c r="B83" s="40"/>
      <c r="C83" s="62"/>
      <c r="D83" s="62"/>
      <c r="E83" s="62"/>
      <c r="F83" s="62"/>
      <c r="G83" s="62"/>
      <c r="H83" s="62"/>
      <c r="I83" s="157"/>
      <c r="J83" s="62"/>
      <c r="K83" s="62"/>
      <c r="L83" s="60"/>
    </row>
    <row r="84" spans="2:65" s="1" customFormat="1" ht="15">
      <c r="B84" s="40"/>
      <c r="C84" s="64" t="s">
        <v>27</v>
      </c>
      <c r="D84" s="62"/>
      <c r="E84" s="62"/>
      <c r="F84" s="158" t="str">
        <f>E15</f>
        <v xml:space="preserve"> </v>
      </c>
      <c r="G84" s="62"/>
      <c r="H84" s="62"/>
      <c r="I84" s="159" t="s">
        <v>32</v>
      </c>
      <c r="J84" s="158" t="str">
        <f>E21</f>
        <v xml:space="preserve"> </v>
      </c>
      <c r="K84" s="62"/>
      <c r="L84" s="60"/>
    </row>
    <row r="85" spans="2:65" s="1" customFormat="1" ht="14.45" customHeight="1">
      <c r="B85" s="40"/>
      <c r="C85" s="64" t="s">
        <v>30</v>
      </c>
      <c r="D85" s="62"/>
      <c r="E85" s="62"/>
      <c r="F85" s="158" t="str">
        <f>IF(E18="","",E18)</f>
        <v/>
      </c>
      <c r="G85" s="62"/>
      <c r="H85" s="62"/>
      <c r="I85" s="157"/>
      <c r="J85" s="62"/>
      <c r="K85" s="62"/>
      <c r="L85" s="60"/>
    </row>
    <row r="86" spans="2:65" s="1" customFormat="1" ht="10.35" customHeight="1">
      <c r="B86" s="40"/>
      <c r="C86" s="62"/>
      <c r="D86" s="62"/>
      <c r="E86" s="62"/>
      <c r="F86" s="62"/>
      <c r="G86" s="62"/>
      <c r="H86" s="62"/>
      <c r="I86" s="157"/>
      <c r="J86" s="62"/>
      <c r="K86" s="62"/>
      <c r="L86" s="60"/>
    </row>
    <row r="87" spans="2:65" s="9" customFormat="1" ht="29.25" customHeight="1">
      <c r="B87" s="160"/>
      <c r="C87" s="161" t="s">
        <v>105</v>
      </c>
      <c r="D87" s="162" t="s">
        <v>54</v>
      </c>
      <c r="E87" s="162" t="s">
        <v>50</v>
      </c>
      <c r="F87" s="162" t="s">
        <v>106</v>
      </c>
      <c r="G87" s="162" t="s">
        <v>107</v>
      </c>
      <c r="H87" s="162" t="s">
        <v>108</v>
      </c>
      <c r="I87" s="163" t="s">
        <v>109</v>
      </c>
      <c r="J87" s="162" t="s">
        <v>93</v>
      </c>
      <c r="K87" s="164" t="s">
        <v>110</v>
      </c>
      <c r="L87" s="165"/>
      <c r="M87" s="79" t="s">
        <v>111</v>
      </c>
      <c r="N87" s="80" t="s">
        <v>39</v>
      </c>
      <c r="O87" s="80" t="s">
        <v>112</v>
      </c>
      <c r="P87" s="80" t="s">
        <v>113</v>
      </c>
      <c r="Q87" s="80" t="s">
        <v>114</v>
      </c>
      <c r="R87" s="80" t="s">
        <v>115</v>
      </c>
      <c r="S87" s="80" t="s">
        <v>116</v>
      </c>
      <c r="T87" s="81" t="s">
        <v>117</v>
      </c>
    </row>
    <row r="88" spans="2:65" s="1" customFormat="1" ht="29.25" customHeight="1">
      <c r="B88" s="40"/>
      <c r="C88" s="85" t="s">
        <v>94</v>
      </c>
      <c r="D88" s="62"/>
      <c r="E88" s="62"/>
      <c r="F88" s="62"/>
      <c r="G88" s="62"/>
      <c r="H88" s="62"/>
      <c r="I88" s="157"/>
      <c r="J88" s="166">
        <f>BK88</f>
        <v>0</v>
      </c>
      <c r="K88" s="62"/>
      <c r="L88" s="60"/>
      <c r="M88" s="82"/>
      <c r="N88" s="83"/>
      <c r="O88" s="83"/>
      <c r="P88" s="167">
        <f>P89+P193+P199</f>
        <v>0</v>
      </c>
      <c r="Q88" s="83"/>
      <c r="R88" s="167">
        <f>R89+R193+R199</f>
        <v>0</v>
      </c>
      <c r="S88" s="83"/>
      <c r="T88" s="168">
        <f>T89+T193+T199</f>
        <v>0</v>
      </c>
      <c r="AT88" s="23" t="s">
        <v>68</v>
      </c>
      <c r="AU88" s="23" t="s">
        <v>95</v>
      </c>
      <c r="BK88" s="169">
        <f>BK89+BK193+BK199</f>
        <v>0</v>
      </c>
    </row>
    <row r="89" spans="2:65" s="10" customFormat="1" ht="37.35" customHeight="1">
      <c r="B89" s="170"/>
      <c r="C89" s="171"/>
      <c r="D89" s="172" t="s">
        <v>68</v>
      </c>
      <c r="E89" s="173" t="s">
        <v>118</v>
      </c>
      <c r="F89" s="173" t="s">
        <v>119</v>
      </c>
      <c r="G89" s="171"/>
      <c r="H89" s="171"/>
      <c r="I89" s="174"/>
      <c r="J89" s="175">
        <f>BK89</f>
        <v>0</v>
      </c>
      <c r="K89" s="171"/>
      <c r="L89" s="176"/>
      <c r="M89" s="177"/>
      <c r="N89" s="178"/>
      <c r="O89" s="178"/>
      <c r="P89" s="179">
        <f>P90+P140+P144+P151+P174+P181+P191</f>
        <v>0</v>
      </c>
      <c r="Q89" s="178"/>
      <c r="R89" s="179">
        <f>R90+R140+R144+R151+R174+R181+R191</f>
        <v>0</v>
      </c>
      <c r="S89" s="178"/>
      <c r="T89" s="180">
        <f>T90+T140+T144+T151+T174+T181+T191</f>
        <v>0</v>
      </c>
      <c r="AR89" s="181" t="s">
        <v>77</v>
      </c>
      <c r="AT89" s="182" t="s">
        <v>68</v>
      </c>
      <c r="AU89" s="182" t="s">
        <v>69</v>
      </c>
      <c r="AY89" s="181" t="s">
        <v>120</v>
      </c>
      <c r="BK89" s="183">
        <f>BK90+BK140+BK144+BK151+BK174+BK181+BK191</f>
        <v>0</v>
      </c>
    </row>
    <row r="90" spans="2:65" s="10" customFormat="1" ht="19.899999999999999" customHeight="1">
      <c r="B90" s="170"/>
      <c r="C90" s="171"/>
      <c r="D90" s="172" t="s">
        <v>68</v>
      </c>
      <c r="E90" s="184" t="s">
        <v>77</v>
      </c>
      <c r="F90" s="184" t="s">
        <v>121</v>
      </c>
      <c r="G90" s="171"/>
      <c r="H90" s="171"/>
      <c r="I90" s="174"/>
      <c r="J90" s="185">
        <f>BK90</f>
        <v>0</v>
      </c>
      <c r="K90" s="171"/>
      <c r="L90" s="176"/>
      <c r="M90" s="177"/>
      <c r="N90" s="178"/>
      <c r="O90" s="178"/>
      <c r="P90" s="179">
        <f>SUM(P91:P139)</f>
        <v>0</v>
      </c>
      <c r="Q90" s="178"/>
      <c r="R90" s="179">
        <f>SUM(R91:R139)</f>
        <v>0</v>
      </c>
      <c r="S90" s="178"/>
      <c r="T90" s="180">
        <f>SUM(T91:T139)</f>
        <v>0</v>
      </c>
      <c r="AR90" s="181" t="s">
        <v>77</v>
      </c>
      <c r="AT90" s="182" t="s">
        <v>68</v>
      </c>
      <c r="AU90" s="182" t="s">
        <v>77</v>
      </c>
      <c r="AY90" s="181" t="s">
        <v>120</v>
      </c>
      <c r="BK90" s="183">
        <f>SUM(BK91:BK139)</f>
        <v>0</v>
      </c>
    </row>
    <row r="91" spans="2:65" s="1" customFormat="1" ht="38.25" customHeight="1">
      <c r="B91" s="40"/>
      <c r="C91" s="186" t="s">
        <v>77</v>
      </c>
      <c r="D91" s="186" t="s">
        <v>122</v>
      </c>
      <c r="E91" s="187" t="s">
        <v>134</v>
      </c>
      <c r="F91" s="188" t="s">
        <v>135</v>
      </c>
      <c r="G91" s="189" t="s">
        <v>136</v>
      </c>
      <c r="H91" s="190">
        <v>67.02</v>
      </c>
      <c r="I91" s="191"/>
      <c r="J91" s="192">
        <f>ROUND(I91*H91,2)</f>
        <v>0</v>
      </c>
      <c r="K91" s="188" t="s">
        <v>126</v>
      </c>
      <c r="L91" s="60"/>
      <c r="M91" s="193" t="s">
        <v>21</v>
      </c>
      <c r="N91" s="194" t="s">
        <v>40</v>
      </c>
      <c r="O91" s="41"/>
      <c r="P91" s="195">
        <f>O91*H91</f>
        <v>0</v>
      </c>
      <c r="Q91" s="195">
        <v>0</v>
      </c>
      <c r="R91" s="195">
        <f>Q91*H91</f>
        <v>0</v>
      </c>
      <c r="S91" s="195">
        <v>0</v>
      </c>
      <c r="T91" s="196">
        <f>S91*H91</f>
        <v>0</v>
      </c>
      <c r="AR91" s="23" t="s">
        <v>127</v>
      </c>
      <c r="AT91" s="23" t="s">
        <v>122</v>
      </c>
      <c r="AU91" s="23" t="s">
        <v>79</v>
      </c>
      <c r="AY91" s="23" t="s">
        <v>120</v>
      </c>
      <c r="BE91" s="197">
        <f>IF(N91="základní",J91,0)</f>
        <v>0</v>
      </c>
      <c r="BF91" s="197">
        <f>IF(N91="snížená",J91,0)</f>
        <v>0</v>
      </c>
      <c r="BG91" s="197">
        <f>IF(N91="zákl. přenesená",J91,0)</f>
        <v>0</v>
      </c>
      <c r="BH91" s="197">
        <f>IF(N91="sníž. přenesená",J91,0)</f>
        <v>0</v>
      </c>
      <c r="BI91" s="197">
        <f>IF(N91="nulová",J91,0)</f>
        <v>0</v>
      </c>
      <c r="BJ91" s="23" t="s">
        <v>77</v>
      </c>
      <c r="BK91" s="197">
        <f>ROUND(I91*H91,2)</f>
        <v>0</v>
      </c>
      <c r="BL91" s="23" t="s">
        <v>127</v>
      </c>
      <c r="BM91" s="23" t="s">
        <v>79</v>
      </c>
    </row>
    <row r="92" spans="2:65" s="11" customFormat="1">
      <c r="B92" s="201"/>
      <c r="C92" s="202"/>
      <c r="D92" s="198" t="s">
        <v>139</v>
      </c>
      <c r="E92" s="203" t="s">
        <v>21</v>
      </c>
      <c r="F92" s="204" t="s">
        <v>336</v>
      </c>
      <c r="G92" s="202"/>
      <c r="H92" s="205">
        <v>67.02</v>
      </c>
      <c r="I92" s="206"/>
      <c r="J92" s="202"/>
      <c r="K92" s="202"/>
      <c r="L92" s="207"/>
      <c r="M92" s="208"/>
      <c r="N92" s="209"/>
      <c r="O92" s="209"/>
      <c r="P92" s="209"/>
      <c r="Q92" s="209"/>
      <c r="R92" s="209"/>
      <c r="S92" s="209"/>
      <c r="T92" s="210"/>
      <c r="AT92" s="211" t="s">
        <v>139</v>
      </c>
      <c r="AU92" s="211" t="s">
        <v>79</v>
      </c>
      <c r="AV92" s="11" t="s">
        <v>79</v>
      </c>
      <c r="AW92" s="11" t="s">
        <v>33</v>
      </c>
      <c r="AX92" s="11" t="s">
        <v>69</v>
      </c>
      <c r="AY92" s="211" t="s">
        <v>120</v>
      </c>
    </row>
    <row r="93" spans="2:65" s="12" customFormat="1">
      <c r="B93" s="212"/>
      <c r="C93" s="213"/>
      <c r="D93" s="198" t="s">
        <v>139</v>
      </c>
      <c r="E93" s="214" t="s">
        <v>21</v>
      </c>
      <c r="F93" s="215" t="s">
        <v>141</v>
      </c>
      <c r="G93" s="213"/>
      <c r="H93" s="216">
        <v>67.02</v>
      </c>
      <c r="I93" s="217"/>
      <c r="J93" s="213"/>
      <c r="K93" s="213"/>
      <c r="L93" s="218"/>
      <c r="M93" s="219"/>
      <c r="N93" s="220"/>
      <c r="O93" s="220"/>
      <c r="P93" s="220"/>
      <c r="Q93" s="220"/>
      <c r="R93" s="220"/>
      <c r="S93" s="220"/>
      <c r="T93" s="221"/>
      <c r="AT93" s="222" t="s">
        <v>139</v>
      </c>
      <c r="AU93" s="222" t="s">
        <v>79</v>
      </c>
      <c r="AV93" s="12" t="s">
        <v>127</v>
      </c>
      <c r="AW93" s="12" t="s">
        <v>33</v>
      </c>
      <c r="AX93" s="12" t="s">
        <v>77</v>
      </c>
      <c r="AY93" s="222" t="s">
        <v>120</v>
      </c>
    </row>
    <row r="94" spans="2:65" s="1" customFormat="1" ht="38.25" customHeight="1">
      <c r="B94" s="40"/>
      <c r="C94" s="186" t="s">
        <v>79</v>
      </c>
      <c r="D94" s="186" t="s">
        <v>122</v>
      </c>
      <c r="E94" s="187" t="s">
        <v>337</v>
      </c>
      <c r="F94" s="188" t="s">
        <v>338</v>
      </c>
      <c r="G94" s="189" t="s">
        <v>136</v>
      </c>
      <c r="H94" s="190">
        <v>211.381</v>
      </c>
      <c r="I94" s="191"/>
      <c r="J94" s="192">
        <f>ROUND(I94*H94,2)</f>
        <v>0</v>
      </c>
      <c r="K94" s="188" t="s">
        <v>126</v>
      </c>
      <c r="L94" s="60"/>
      <c r="M94" s="193" t="s">
        <v>21</v>
      </c>
      <c r="N94" s="194" t="s">
        <v>40</v>
      </c>
      <c r="O94" s="41"/>
      <c r="P94" s="195">
        <f>O94*H94</f>
        <v>0</v>
      </c>
      <c r="Q94" s="195">
        <v>0</v>
      </c>
      <c r="R94" s="195">
        <f>Q94*H94</f>
        <v>0</v>
      </c>
      <c r="S94" s="195">
        <v>0</v>
      </c>
      <c r="T94" s="196">
        <f>S94*H94</f>
        <v>0</v>
      </c>
      <c r="AR94" s="23" t="s">
        <v>127</v>
      </c>
      <c r="AT94" s="23" t="s">
        <v>122</v>
      </c>
      <c r="AU94" s="23" t="s">
        <v>79</v>
      </c>
      <c r="AY94" s="23" t="s">
        <v>120</v>
      </c>
      <c r="BE94" s="197">
        <f>IF(N94="základní",J94,0)</f>
        <v>0</v>
      </c>
      <c r="BF94" s="197">
        <f>IF(N94="snížená",J94,0)</f>
        <v>0</v>
      </c>
      <c r="BG94" s="197">
        <f>IF(N94="zákl. přenesená",J94,0)</f>
        <v>0</v>
      </c>
      <c r="BH94" s="197">
        <f>IF(N94="sníž. přenesená",J94,0)</f>
        <v>0</v>
      </c>
      <c r="BI94" s="197">
        <f>IF(N94="nulová",J94,0)</f>
        <v>0</v>
      </c>
      <c r="BJ94" s="23" t="s">
        <v>77</v>
      </c>
      <c r="BK94" s="197">
        <f>ROUND(I94*H94,2)</f>
        <v>0</v>
      </c>
      <c r="BL94" s="23" t="s">
        <v>127</v>
      </c>
      <c r="BM94" s="23" t="s">
        <v>127</v>
      </c>
    </row>
    <row r="95" spans="2:65" s="11" customFormat="1">
      <c r="B95" s="201"/>
      <c r="C95" s="202"/>
      <c r="D95" s="198" t="s">
        <v>139</v>
      </c>
      <c r="E95" s="203" t="s">
        <v>21</v>
      </c>
      <c r="F95" s="204" t="s">
        <v>339</v>
      </c>
      <c r="G95" s="202"/>
      <c r="H95" s="205">
        <v>211.381</v>
      </c>
      <c r="I95" s="206"/>
      <c r="J95" s="202"/>
      <c r="K95" s="202"/>
      <c r="L95" s="207"/>
      <c r="M95" s="208"/>
      <c r="N95" s="209"/>
      <c r="O95" s="209"/>
      <c r="P95" s="209"/>
      <c r="Q95" s="209"/>
      <c r="R95" s="209"/>
      <c r="S95" s="209"/>
      <c r="T95" s="210"/>
      <c r="AT95" s="211" t="s">
        <v>139</v>
      </c>
      <c r="AU95" s="211" t="s">
        <v>79</v>
      </c>
      <c r="AV95" s="11" t="s">
        <v>79</v>
      </c>
      <c r="AW95" s="11" t="s">
        <v>33</v>
      </c>
      <c r="AX95" s="11" t="s">
        <v>69</v>
      </c>
      <c r="AY95" s="211" t="s">
        <v>120</v>
      </c>
    </row>
    <row r="96" spans="2:65" s="12" customFormat="1">
      <c r="B96" s="212"/>
      <c r="C96" s="213"/>
      <c r="D96" s="198" t="s">
        <v>139</v>
      </c>
      <c r="E96" s="214" t="s">
        <v>21</v>
      </c>
      <c r="F96" s="215" t="s">
        <v>141</v>
      </c>
      <c r="G96" s="213"/>
      <c r="H96" s="216">
        <v>211.381</v>
      </c>
      <c r="I96" s="217"/>
      <c r="J96" s="213"/>
      <c r="K96" s="213"/>
      <c r="L96" s="218"/>
      <c r="M96" s="219"/>
      <c r="N96" s="220"/>
      <c r="O96" s="220"/>
      <c r="P96" s="220"/>
      <c r="Q96" s="220"/>
      <c r="R96" s="220"/>
      <c r="S96" s="220"/>
      <c r="T96" s="221"/>
      <c r="AT96" s="222" t="s">
        <v>139</v>
      </c>
      <c r="AU96" s="222" t="s">
        <v>79</v>
      </c>
      <c r="AV96" s="12" t="s">
        <v>127</v>
      </c>
      <c r="AW96" s="12" t="s">
        <v>33</v>
      </c>
      <c r="AX96" s="12" t="s">
        <v>77</v>
      </c>
      <c r="AY96" s="222" t="s">
        <v>120</v>
      </c>
    </row>
    <row r="97" spans="2:65" s="1" customFormat="1" ht="38.25" customHeight="1">
      <c r="B97" s="40"/>
      <c r="C97" s="186" t="s">
        <v>133</v>
      </c>
      <c r="D97" s="186" t="s">
        <v>122</v>
      </c>
      <c r="E97" s="187" t="s">
        <v>340</v>
      </c>
      <c r="F97" s="188" t="s">
        <v>341</v>
      </c>
      <c r="G97" s="189" t="s">
        <v>136</v>
      </c>
      <c r="H97" s="190">
        <v>63.414000000000001</v>
      </c>
      <c r="I97" s="191"/>
      <c r="J97" s="192">
        <f>ROUND(I97*H97,2)</f>
        <v>0</v>
      </c>
      <c r="K97" s="188" t="s">
        <v>126</v>
      </c>
      <c r="L97" s="60"/>
      <c r="M97" s="193" t="s">
        <v>21</v>
      </c>
      <c r="N97" s="194" t="s">
        <v>40</v>
      </c>
      <c r="O97" s="41"/>
      <c r="P97" s="195">
        <f>O97*H97</f>
        <v>0</v>
      </c>
      <c r="Q97" s="195">
        <v>0</v>
      </c>
      <c r="R97" s="195">
        <f>Q97*H97</f>
        <v>0</v>
      </c>
      <c r="S97" s="195">
        <v>0</v>
      </c>
      <c r="T97" s="196">
        <f>S97*H97</f>
        <v>0</v>
      </c>
      <c r="AR97" s="23" t="s">
        <v>127</v>
      </c>
      <c r="AT97" s="23" t="s">
        <v>122</v>
      </c>
      <c r="AU97" s="23" t="s">
        <v>79</v>
      </c>
      <c r="AY97" s="23" t="s">
        <v>120</v>
      </c>
      <c r="BE97" s="197">
        <f>IF(N97="základní",J97,0)</f>
        <v>0</v>
      </c>
      <c r="BF97" s="197">
        <f>IF(N97="snížená",J97,0)</f>
        <v>0</v>
      </c>
      <c r="BG97" s="197">
        <f>IF(N97="zákl. přenesená",J97,0)</f>
        <v>0</v>
      </c>
      <c r="BH97" s="197">
        <f>IF(N97="sníž. přenesená",J97,0)</f>
        <v>0</v>
      </c>
      <c r="BI97" s="197">
        <f>IF(N97="nulová",J97,0)</f>
        <v>0</v>
      </c>
      <c r="BJ97" s="23" t="s">
        <v>77</v>
      </c>
      <c r="BK97" s="197">
        <f>ROUND(I97*H97,2)</f>
        <v>0</v>
      </c>
      <c r="BL97" s="23" t="s">
        <v>127</v>
      </c>
      <c r="BM97" s="23" t="s">
        <v>137</v>
      </c>
    </row>
    <row r="98" spans="2:65" s="11" customFormat="1">
      <c r="B98" s="201"/>
      <c r="C98" s="202"/>
      <c r="D98" s="198" t="s">
        <v>139</v>
      </c>
      <c r="E98" s="203" t="s">
        <v>21</v>
      </c>
      <c r="F98" s="204" t="s">
        <v>342</v>
      </c>
      <c r="G98" s="202"/>
      <c r="H98" s="205">
        <v>63.414000000000001</v>
      </c>
      <c r="I98" s="206"/>
      <c r="J98" s="202"/>
      <c r="K98" s="202"/>
      <c r="L98" s="207"/>
      <c r="M98" s="208"/>
      <c r="N98" s="209"/>
      <c r="O98" s="209"/>
      <c r="P98" s="209"/>
      <c r="Q98" s="209"/>
      <c r="R98" s="209"/>
      <c r="S98" s="209"/>
      <c r="T98" s="210"/>
      <c r="AT98" s="211" t="s">
        <v>139</v>
      </c>
      <c r="AU98" s="211" t="s">
        <v>79</v>
      </c>
      <c r="AV98" s="11" t="s">
        <v>79</v>
      </c>
      <c r="AW98" s="11" t="s">
        <v>33</v>
      </c>
      <c r="AX98" s="11" t="s">
        <v>69</v>
      </c>
      <c r="AY98" s="211" t="s">
        <v>120</v>
      </c>
    </row>
    <row r="99" spans="2:65" s="12" customFormat="1">
      <c r="B99" s="212"/>
      <c r="C99" s="213"/>
      <c r="D99" s="198" t="s">
        <v>139</v>
      </c>
      <c r="E99" s="214" t="s">
        <v>21</v>
      </c>
      <c r="F99" s="215" t="s">
        <v>141</v>
      </c>
      <c r="G99" s="213"/>
      <c r="H99" s="216">
        <v>63.414000000000001</v>
      </c>
      <c r="I99" s="217"/>
      <c r="J99" s="213"/>
      <c r="K99" s="213"/>
      <c r="L99" s="218"/>
      <c r="M99" s="219"/>
      <c r="N99" s="220"/>
      <c r="O99" s="220"/>
      <c r="P99" s="220"/>
      <c r="Q99" s="220"/>
      <c r="R99" s="220"/>
      <c r="S99" s="220"/>
      <c r="T99" s="221"/>
      <c r="AT99" s="222" t="s">
        <v>139</v>
      </c>
      <c r="AU99" s="222" t="s">
        <v>79</v>
      </c>
      <c r="AV99" s="12" t="s">
        <v>127</v>
      </c>
      <c r="AW99" s="12" t="s">
        <v>33</v>
      </c>
      <c r="AX99" s="12" t="s">
        <v>77</v>
      </c>
      <c r="AY99" s="222" t="s">
        <v>120</v>
      </c>
    </row>
    <row r="100" spans="2:65" s="1" customFormat="1" ht="38.25" customHeight="1">
      <c r="B100" s="40"/>
      <c r="C100" s="186" t="s">
        <v>127</v>
      </c>
      <c r="D100" s="186" t="s">
        <v>122</v>
      </c>
      <c r="E100" s="187" t="s">
        <v>343</v>
      </c>
      <c r="F100" s="188" t="s">
        <v>344</v>
      </c>
      <c r="G100" s="189" t="s">
        <v>136</v>
      </c>
      <c r="H100" s="190">
        <v>15.178000000000001</v>
      </c>
      <c r="I100" s="191"/>
      <c r="J100" s="192">
        <f>ROUND(I100*H100,2)</f>
        <v>0</v>
      </c>
      <c r="K100" s="188" t="s">
        <v>126</v>
      </c>
      <c r="L100" s="60"/>
      <c r="M100" s="193" t="s">
        <v>21</v>
      </c>
      <c r="N100" s="194" t="s">
        <v>40</v>
      </c>
      <c r="O100" s="41"/>
      <c r="P100" s="195">
        <f>O100*H100</f>
        <v>0</v>
      </c>
      <c r="Q100" s="195">
        <v>0</v>
      </c>
      <c r="R100" s="195">
        <f>Q100*H100</f>
        <v>0</v>
      </c>
      <c r="S100" s="195">
        <v>0</v>
      </c>
      <c r="T100" s="196">
        <f>S100*H100</f>
        <v>0</v>
      </c>
      <c r="AR100" s="23" t="s">
        <v>127</v>
      </c>
      <c r="AT100" s="23" t="s">
        <v>122</v>
      </c>
      <c r="AU100" s="23" t="s">
        <v>79</v>
      </c>
      <c r="AY100" s="23" t="s">
        <v>120</v>
      </c>
      <c r="BE100" s="197">
        <f>IF(N100="základní",J100,0)</f>
        <v>0</v>
      </c>
      <c r="BF100" s="197">
        <f>IF(N100="snížená",J100,0)</f>
        <v>0</v>
      </c>
      <c r="BG100" s="197">
        <f>IF(N100="zákl. přenesená",J100,0)</f>
        <v>0</v>
      </c>
      <c r="BH100" s="197">
        <f>IF(N100="sníž. přenesená",J100,0)</f>
        <v>0</v>
      </c>
      <c r="BI100" s="197">
        <f>IF(N100="nulová",J100,0)</f>
        <v>0</v>
      </c>
      <c r="BJ100" s="23" t="s">
        <v>77</v>
      </c>
      <c r="BK100" s="197">
        <f>ROUND(I100*H100,2)</f>
        <v>0</v>
      </c>
      <c r="BL100" s="23" t="s">
        <v>127</v>
      </c>
      <c r="BM100" s="23" t="s">
        <v>144</v>
      </c>
    </row>
    <row r="101" spans="2:65" s="11" customFormat="1">
      <c r="B101" s="201"/>
      <c r="C101" s="202"/>
      <c r="D101" s="198" t="s">
        <v>139</v>
      </c>
      <c r="E101" s="203" t="s">
        <v>21</v>
      </c>
      <c r="F101" s="204" t="s">
        <v>345</v>
      </c>
      <c r="G101" s="202"/>
      <c r="H101" s="205">
        <v>4.1779999999999999</v>
      </c>
      <c r="I101" s="206"/>
      <c r="J101" s="202"/>
      <c r="K101" s="202"/>
      <c r="L101" s="207"/>
      <c r="M101" s="208"/>
      <c r="N101" s="209"/>
      <c r="O101" s="209"/>
      <c r="P101" s="209"/>
      <c r="Q101" s="209"/>
      <c r="R101" s="209"/>
      <c r="S101" s="209"/>
      <c r="T101" s="210"/>
      <c r="AT101" s="211" t="s">
        <v>139</v>
      </c>
      <c r="AU101" s="211" t="s">
        <v>79</v>
      </c>
      <c r="AV101" s="11" t="s">
        <v>79</v>
      </c>
      <c r="AW101" s="11" t="s">
        <v>33</v>
      </c>
      <c r="AX101" s="11" t="s">
        <v>69</v>
      </c>
      <c r="AY101" s="211" t="s">
        <v>120</v>
      </c>
    </row>
    <row r="102" spans="2:65" s="11" customFormat="1">
      <c r="B102" s="201"/>
      <c r="C102" s="202"/>
      <c r="D102" s="198" t="s">
        <v>139</v>
      </c>
      <c r="E102" s="203" t="s">
        <v>21</v>
      </c>
      <c r="F102" s="204" t="s">
        <v>346</v>
      </c>
      <c r="G102" s="202"/>
      <c r="H102" s="205">
        <v>11</v>
      </c>
      <c r="I102" s="206"/>
      <c r="J102" s="202"/>
      <c r="K102" s="202"/>
      <c r="L102" s="207"/>
      <c r="M102" s="208"/>
      <c r="N102" s="209"/>
      <c r="O102" s="209"/>
      <c r="P102" s="209"/>
      <c r="Q102" s="209"/>
      <c r="R102" s="209"/>
      <c r="S102" s="209"/>
      <c r="T102" s="210"/>
      <c r="AT102" s="211" t="s">
        <v>139</v>
      </c>
      <c r="AU102" s="211" t="s">
        <v>79</v>
      </c>
      <c r="AV102" s="11" t="s">
        <v>79</v>
      </c>
      <c r="AW102" s="11" t="s">
        <v>33</v>
      </c>
      <c r="AX102" s="11" t="s">
        <v>69</v>
      </c>
      <c r="AY102" s="211" t="s">
        <v>120</v>
      </c>
    </row>
    <row r="103" spans="2:65" s="12" customFormat="1">
      <c r="B103" s="212"/>
      <c r="C103" s="213"/>
      <c r="D103" s="198" t="s">
        <v>139</v>
      </c>
      <c r="E103" s="214" t="s">
        <v>21</v>
      </c>
      <c r="F103" s="215" t="s">
        <v>141</v>
      </c>
      <c r="G103" s="213"/>
      <c r="H103" s="216">
        <v>15.178000000000001</v>
      </c>
      <c r="I103" s="217"/>
      <c r="J103" s="213"/>
      <c r="K103" s="213"/>
      <c r="L103" s="218"/>
      <c r="M103" s="219"/>
      <c r="N103" s="220"/>
      <c r="O103" s="220"/>
      <c r="P103" s="220"/>
      <c r="Q103" s="220"/>
      <c r="R103" s="220"/>
      <c r="S103" s="220"/>
      <c r="T103" s="221"/>
      <c r="AT103" s="222" t="s">
        <v>139</v>
      </c>
      <c r="AU103" s="222" t="s">
        <v>79</v>
      </c>
      <c r="AV103" s="12" t="s">
        <v>127</v>
      </c>
      <c r="AW103" s="12" t="s">
        <v>33</v>
      </c>
      <c r="AX103" s="12" t="s">
        <v>77</v>
      </c>
      <c r="AY103" s="222" t="s">
        <v>120</v>
      </c>
    </row>
    <row r="104" spans="2:65" s="1" customFormat="1" ht="38.25" customHeight="1">
      <c r="B104" s="40"/>
      <c r="C104" s="186" t="s">
        <v>147</v>
      </c>
      <c r="D104" s="186" t="s">
        <v>122</v>
      </c>
      <c r="E104" s="187" t="s">
        <v>347</v>
      </c>
      <c r="F104" s="188" t="s">
        <v>348</v>
      </c>
      <c r="G104" s="189" t="s">
        <v>136</v>
      </c>
      <c r="H104" s="190">
        <v>4.5529999999999999</v>
      </c>
      <c r="I104" s="191"/>
      <c r="J104" s="192">
        <f>ROUND(I104*H104,2)</f>
        <v>0</v>
      </c>
      <c r="K104" s="188" t="s">
        <v>126</v>
      </c>
      <c r="L104" s="60"/>
      <c r="M104" s="193" t="s">
        <v>21</v>
      </c>
      <c r="N104" s="194" t="s">
        <v>40</v>
      </c>
      <c r="O104" s="41"/>
      <c r="P104" s="195">
        <f>O104*H104</f>
        <v>0</v>
      </c>
      <c r="Q104" s="195">
        <v>0</v>
      </c>
      <c r="R104" s="195">
        <f>Q104*H104</f>
        <v>0</v>
      </c>
      <c r="S104" s="195">
        <v>0</v>
      </c>
      <c r="T104" s="196">
        <f>S104*H104</f>
        <v>0</v>
      </c>
      <c r="AR104" s="23" t="s">
        <v>127</v>
      </c>
      <c r="AT104" s="23" t="s">
        <v>122</v>
      </c>
      <c r="AU104" s="23" t="s">
        <v>79</v>
      </c>
      <c r="AY104" s="23" t="s">
        <v>120</v>
      </c>
      <c r="BE104" s="197">
        <f>IF(N104="základní",J104,0)</f>
        <v>0</v>
      </c>
      <c r="BF104" s="197">
        <f>IF(N104="snížená",J104,0)</f>
        <v>0</v>
      </c>
      <c r="BG104" s="197">
        <f>IF(N104="zákl. přenesená",J104,0)</f>
        <v>0</v>
      </c>
      <c r="BH104" s="197">
        <f>IF(N104="sníž. přenesená",J104,0)</f>
        <v>0</v>
      </c>
      <c r="BI104" s="197">
        <f>IF(N104="nulová",J104,0)</f>
        <v>0</v>
      </c>
      <c r="BJ104" s="23" t="s">
        <v>77</v>
      </c>
      <c r="BK104" s="197">
        <f>ROUND(I104*H104,2)</f>
        <v>0</v>
      </c>
      <c r="BL104" s="23" t="s">
        <v>127</v>
      </c>
      <c r="BM104" s="23" t="s">
        <v>150</v>
      </c>
    </row>
    <row r="105" spans="2:65" s="11" customFormat="1">
      <c r="B105" s="201"/>
      <c r="C105" s="202"/>
      <c r="D105" s="198" t="s">
        <v>139</v>
      </c>
      <c r="E105" s="203" t="s">
        <v>21</v>
      </c>
      <c r="F105" s="204" t="s">
        <v>349</v>
      </c>
      <c r="G105" s="202"/>
      <c r="H105" s="205">
        <v>4.5529999999999999</v>
      </c>
      <c r="I105" s="206"/>
      <c r="J105" s="202"/>
      <c r="K105" s="202"/>
      <c r="L105" s="207"/>
      <c r="M105" s="208"/>
      <c r="N105" s="209"/>
      <c r="O105" s="209"/>
      <c r="P105" s="209"/>
      <c r="Q105" s="209"/>
      <c r="R105" s="209"/>
      <c r="S105" s="209"/>
      <c r="T105" s="210"/>
      <c r="AT105" s="211" t="s">
        <v>139</v>
      </c>
      <c r="AU105" s="211" t="s">
        <v>79</v>
      </c>
      <c r="AV105" s="11" t="s">
        <v>79</v>
      </c>
      <c r="AW105" s="11" t="s">
        <v>33</v>
      </c>
      <c r="AX105" s="11" t="s">
        <v>69</v>
      </c>
      <c r="AY105" s="211" t="s">
        <v>120</v>
      </c>
    </row>
    <row r="106" spans="2:65" s="12" customFormat="1">
      <c r="B106" s="212"/>
      <c r="C106" s="213"/>
      <c r="D106" s="198" t="s">
        <v>139</v>
      </c>
      <c r="E106" s="214" t="s">
        <v>21</v>
      </c>
      <c r="F106" s="215" t="s">
        <v>141</v>
      </c>
      <c r="G106" s="213"/>
      <c r="H106" s="216">
        <v>4.5529999999999999</v>
      </c>
      <c r="I106" s="217"/>
      <c r="J106" s="213"/>
      <c r="K106" s="213"/>
      <c r="L106" s="218"/>
      <c r="M106" s="219"/>
      <c r="N106" s="220"/>
      <c r="O106" s="220"/>
      <c r="P106" s="220"/>
      <c r="Q106" s="220"/>
      <c r="R106" s="220"/>
      <c r="S106" s="220"/>
      <c r="T106" s="221"/>
      <c r="AT106" s="222" t="s">
        <v>139</v>
      </c>
      <c r="AU106" s="222" t="s">
        <v>79</v>
      </c>
      <c r="AV106" s="12" t="s">
        <v>127</v>
      </c>
      <c r="AW106" s="12" t="s">
        <v>33</v>
      </c>
      <c r="AX106" s="12" t="s">
        <v>77</v>
      </c>
      <c r="AY106" s="222" t="s">
        <v>120</v>
      </c>
    </row>
    <row r="107" spans="2:65" s="1" customFormat="1" ht="25.5" customHeight="1">
      <c r="B107" s="40"/>
      <c r="C107" s="186" t="s">
        <v>137</v>
      </c>
      <c r="D107" s="186" t="s">
        <v>122</v>
      </c>
      <c r="E107" s="187" t="s">
        <v>152</v>
      </c>
      <c r="F107" s="188" t="s">
        <v>153</v>
      </c>
      <c r="G107" s="189" t="s">
        <v>136</v>
      </c>
      <c r="H107" s="190">
        <v>56.784999999999997</v>
      </c>
      <c r="I107" s="191"/>
      <c r="J107" s="192">
        <f>ROUND(I107*H107,2)</f>
        <v>0</v>
      </c>
      <c r="K107" s="188" t="s">
        <v>126</v>
      </c>
      <c r="L107" s="60"/>
      <c r="M107" s="193" t="s">
        <v>21</v>
      </c>
      <c r="N107" s="194" t="s">
        <v>40</v>
      </c>
      <c r="O107" s="41"/>
      <c r="P107" s="195">
        <f>O107*H107</f>
        <v>0</v>
      </c>
      <c r="Q107" s="195">
        <v>0</v>
      </c>
      <c r="R107" s="195">
        <f>Q107*H107</f>
        <v>0</v>
      </c>
      <c r="S107" s="195">
        <v>0</v>
      </c>
      <c r="T107" s="196">
        <f>S107*H107</f>
        <v>0</v>
      </c>
      <c r="AR107" s="23" t="s">
        <v>127</v>
      </c>
      <c r="AT107" s="23" t="s">
        <v>122</v>
      </c>
      <c r="AU107" s="23" t="s">
        <v>79</v>
      </c>
      <c r="AY107" s="23" t="s">
        <v>120</v>
      </c>
      <c r="BE107" s="197">
        <f>IF(N107="základní",J107,0)</f>
        <v>0</v>
      </c>
      <c r="BF107" s="197">
        <f>IF(N107="snížená",J107,0)</f>
        <v>0</v>
      </c>
      <c r="BG107" s="197">
        <f>IF(N107="zákl. přenesená",J107,0)</f>
        <v>0</v>
      </c>
      <c r="BH107" s="197">
        <f>IF(N107="sníž. přenesená",J107,0)</f>
        <v>0</v>
      </c>
      <c r="BI107" s="197">
        <f>IF(N107="nulová",J107,0)</f>
        <v>0</v>
      </c>
      <c r="BJ107" s="23" t="s">
        <v>77</v>
      </c>
      <c r="BK107" s="197">
        <f>ROUND(I107*H107,2)</f>
        <v>0</v>
      </c>
      <c r="BL107" s="23" t="s">
        <v>127</v>
      </c>
      <c r="BM107" s="23" t="s">
        <v>154</v>
      </c>
    </row>
    <row r="108" spans="2:65" s="11" customFormat="1">
      <c r="B108" s="201"/>
      <c r="C108" s="202"/>
      <c r="D108" s="198" t="s">
        <v>139</v>
      </c>
      <c r="E108" s="203" t="s">
        <v>21</v>
      </c>
      <c r="F108" s="204" t="s">
        <v>350</v>
      </c>
      <c r="G108" s="202"/>
      <c r="H108" s="205">
        <v>35.4</v>
      </c>
      <c r="I108" s="206"/>
      <c r="J108" s="202"/>
      <c r="K108" s="202"/>
      <c r="L108" s="207"/>
      <c r="M108" s="208"/>
      <c r="N108" s="209"/>
      <c r="O108" s="209"/>
      <c r="P108" s="209"/>
      <c r="Q108" s="209"/>
      <c r="R108" s="209"/>
      <c r="S108" s="209"/>
      <c r="T108" s="210"/>
      <c r="AT108" s="211" t="s">
        <v>139</v>
      </c>
      <c r="AU108" s="211" t="s">
        <v>79</v>
      </c>
      <c r="AV108" s="11" t="s">
        <v>79</v>
      </c>
      <c r="AW108" s="11" t="s">
        <v>33</v>
      </c>
      <c r="AX108" s="11" t="s">
        <v>69</v>
      </c>
      <c r="AY108" s="211" t="s">
        <v>120</v>
      </c>
    </row>
    <row r="109" spans="2:65" s="11" customFormat="1">
      <c r="B109" s="201"/>
      <c r="C109" s="202"/>
      <c r="D109" s="198" t="s">
        <v>139</v>
      </c>
      <c r="E109" s="203" t="s">
        <v>21</v>
      </c>
      <c r="F109" s="204" t="s">
        <v>351</v>
      </c>
      <c r="G109" s="202"/>
      <c r="H109" s="205">
        <v>9.51</v>
      </c>
      <c r="I109" s="206"/>
      <c r="J109" s="202"/>
      <c r="K109" s="202"/>
      <c r="L109" s="207"/>
      <c r="M109" s="208"/>
      <c r="N109" s="209"/>
      <c r="O109" s="209"/>
      <c r="P109" s="209"/>
      <c r="Q109" s="209"/>
      <c r="R109" s="209"/>
      <c r="S109" s="209"/>
      <c r="T109" s="210"/>
      <c r="AT109" s="211" t="s">
        <v>139</v>
      </c>
      <c r="AU109" s="211" t="s">
        <v>79</v>
      </c>
      <c r="AV109" s="11" t="s">
        <v>79</v>
      </c>
      <c r="AW109" s="11" t="s">
        <v>33</v>
      </c>
      <c r="AX109" s="11" t="s">
        <v>69</v>
      </c>
      <c r="AY109" s="211" t="s">
        <v>120</v>
      </c>
    </row>
    <row r="110" spans="2:65" s="11" customFormat="1">
      <c r="B110" s="201"/>
      <c r="C110" s="202"/>
      <c r="D110" s="198" t="s">
        <v>139</v>
      </c>
      <c r="E110" s="203" t="s">
        <v>21</v>
      </c>
      <c r="F110" s="204" t="s">
        <v>352</v>
      </c>
      <c r="G110" s="202"/>
      <c r="H110" s="205">
        <v>11.875</v>
      </c>
      <c r="I110" s="206"/>
      <c r="J110" s="202"/>
      <c r="K110" s="202"/>
      <c r="L110" s="207"/>
      <c r="M110" s="208"/>
      <c r="N110" s="209"/>
      <c r="O110" s="209"/>
      <c r="P110" s="209"/>
      <c r="Q110" s="209"/>
      <c r="R110" s="209"/>
      <c r="S110" s="209"/>
      <c r="T110" s="210"/>
      <c r="AT110" s="211" t="s">
        <v>139</v>
      </c>
      <c r="AU110" s="211" t="s">
        <v>79</v>
      </c>
      <c r="AV110" s="11" t="s">
        <v>79</v>
      </c>
      <c r="AW110" s="11" t="s">
        <v>33</v>
      </c>
      <c r="AX110" s="11" t="s">
        <v>69</v>
      </c>
      <c r="AY110" s="211" t="s">
        <v>120</v>
      </c>
    </row>
    <row r="111" spans="2:65" s="12" customFormat="1">
      <c r="B111" s="212"/>
      <c r="C111" s="213"/>
      <c r="D111" s="198" t="s">
        <v>139</v>
      </c>
      <c r="E111" s="214" t="s">
        <v>21</v>
      </c>
      <c r="F111" s="215" t="s">
        <v>141</v>
      </c>
      <c r="G111" s="213"/>
      <c r="H111" s="216">
        <v>56.784999999999997</v>
      </c>
      <c r="I111" s="217"/>
      <c r="J111" s="213"/>
      <c r="K111" s="213"/>
      <c r="L111" s="218"/>
      <c r="M111" s="219"/>
      <c r="N111" s="220"/>
      <c r="O111" s="220"/>
      <c r="P111" s="220"/>
      <c r="Q111" s="220"/>
      <c r="R111" s="220"/>
      <c r="S111" s="220"/>
      <c r="T111" s="221"/>
      <c r="AT111" s="222" t="s">
        <v>139</v>
      </c>
      <c r="AU111" s="222" t="s">
        <v>79</v>
      </c>
      <c r="AV111" s="12" t="s">
        <v>127</v>
      </c>
      <c r="AW111" s="12" t="s">
        <v>33</v>
      </c>
      <c r="AX111" s="12" t="s">
        <v>77</v>
      </c>
      <c r="AY111" s="222" t="s">
        <v>120</v>
      </c>
    </row>
    <row r="112" spans="2:65" s="1" customFormat="1" ht="38.25" customHeight="1">
      <c r="B112" s="40"/>
      <c r="C112" s="186" t="s">
        <v>156</v>
      </c>
      <c r="D112" s="186" t="s">
        <v>122</v>
      </c>
      <c r="E112" s="187" t="s">
        <v>157</v>
      </c>
      <c r="F112" s="188" t="s">
        <v>158</v>
      </c>
      <c r="G112" s="189" t="s">
        <v>136</v>
      </c>
      <c r="H112" s="190">
        <v>17.036000000000001</v>
      </c>
      <c r="I112" s="191"/>
      <c r="J112" s="192">
        <f>ROUND(I112*H112,2)</f>
        <v>0</v>
      </c>
      <c r="K112" s="188" t="s">
        <v>126</v>
      </c>
      <c r="L112" s="60"/>
      <c r="M112" s="193" t="s">
        <v>21</v>
      </c>
      <c r="N112" s="194" t="s">
        <v>40</v>
      </c>
      <c r="O112" s="41"/>
      <c r="P112" s="195">
        <f>O112*H112</f>
        <v>0</v>
      </c>
      <c r="Q112" s="195">
        <v>0</v>
      </c>
      <c r="R112" s="195">
        <f>Q112*H112</f>
        <v>0</v>
      </c>
      <c r="S112" s="195">
        <v>0</v>
      </c>
      <c r="T112" s="196">
        <f>S112*H112</f>
        <v>0</v>
      </c>
      <c r="AR112" s="23" t="s">
        <v>127</v>
      </c>
      <c r="AT112" s="23" t="s">
        <v>122</v>
      </c>
      <c r="AU112" s="23" t="s">
        <v>79</v>
      </c>
      <c r="AY112" s="23" t="s">
        <v>120</v>
      </c>
      <c r="BE112" s="197">
        <f>IF(N112="základní",J112,0)</f>
        <v>0</v>
      </c>
      <c r="BF112" s="197">
        <f>IF(N112="snížená",J112,0)</f>
        <v>0</v>
      </c>
      <c r="BG112" s="197">
        <f>IF(N112="zákl. přenesená",J112,0)</f>
        <v>0</v>
      </c>
      <c r="BH112" s="197">
        <f>IF(N112="sníž. přenesená",J112,0)</f>
        <v>0</v>
      </c>
      <c r="BI112" s="197">
        <f>IF(N112="nulová",J112,0)</f>
        <v>0</v>
      </c>
      <c r="BJ112" s="23" t="s">
        <v>77</v>
      </c>
      <c r="BK112" s="197">
        <f>ROUND(I112*H112,2)</f>
        <v>0</v>
      </c>
      <c r="BL112" s="23" t="s">
        <v>127</v>
      </c>
      <c r="BM112" s="23" t="s">
        <v>159</v>
      </c>
    </row>
    <row r="113" spans="2:65" s="11" customFormat="1">
      <c r="B113" s="201"/>
      <c r="C113" s="202"/>
      <c r="D113" s="198" t="s">
        <v>139</v>
      </c>
      <c r="E113" s="203" t="s">
        <v>21</v>
      </c>
      <c r="F113" s="204" t="s">
        <v>353</v>
      </c>
      <c r="G113" s="202"/>
      <c r="H113" s="205">
        <v>17.036000000000001</v>
      </c>
      <c r="I113" s="206"/>
      <c r="J113" s="202"/>
      <c r="K113" s="202"/>
      <c r="L113" s="207"/>
      <c r="M113" s="208"/>
      <c r="N113" s="209"/>
      <c r="O113" s="209"/>
      <c r="P113" s="209"/>
      <c r="Q113" s="209"/>
      <c r="R113" s="209"/>
      <c r="S113" s="209"/>
      <c r="T113" s="210"/>
      <c r="AT113" s="211" t="s">
        <v>139</v>
      </c>
      <c r="AU113" s="211" t="s">
        <v>79</v>
      </c>
      <c r="AV113" s="11" t="s">
        <v>79</v>
      </c>
      <c r="AW113" s="11" t="s">
        <v>33</v>
      </c>
      <c r="AX113" s="11" t="s">
        <v>69</v>
      </c>
      <c r="AY113" s="211" t="s">
        <v>120</v>
      </c>
    </row>
    <row r="114" spans="2:65" s="12" customFormat="1">
      <c r="B114" s="212"/>
      <c r="C114" s="213"/>
      <c r="D114" s="198" t="s">
        <v>139</v>
      </c>
      <c r="E114" s="214" t="s">
        <v>21</v>
      </c>
      <c r="F114" s="215" t="s">
        <v>141</v>
      </c>
      <c r="G114" s="213"/>
      <c r="H114" s="216">
        <v>17.036000000000001</v>
      </c>
      <c r="I114" s="217"/>
      <c r="J114" s="213"/>
      <c r="K114" s="213"/>
      <c r="L114" s="218"/>
      <c r="M114" s="219"/>
      <c r="N114" s="220"/>
      <c r="O114" s="220"/>
      <c r="P114" s="220"/>
      <c r="Q114" s="220"/>
      <c r="R114" s="220"/>
      <c r="S114" s="220"/>
      <c r="T114" s="221"/>
      <c r="AT114" s="222" t="s">
        <v>139</v>
      </c>
      <c r="AU114" s="222" t="s">
        <v>79</v>
      </c>
      <c r="AV114" s="12" t="s">
        <v>127</v>
      </c>
      <c r="AW114" s="12" t="s">
        <v>33</v>
      </c>
      <c r="AX114" s="12" t="s">
        <v>77</v>
      </c>
      <c r="AY114" s="222" t="s">
        <v>120</v>
      </c>
    </row>
    <row r="115" spans="2:65" s="1" customFormat="1" ht="38.25" customHeight="1">
      <c r="B115" s="40"/>
      <c r="C115" s="186" t="s">
        <v>144</v>
      </c>
      <c r="D115" s="186" t="s">
        <v>122</v>
      </c>
      <c r="E115" s="187" t="s">
        <v>161</v>
      </c>
      <c r="F115" s="188" t="s">
        <v>162</v>
      </c>
      <c r="G115" s="189" t="s">
        <v>136</v>
      </c>
      <c r="H115" s="190">
        <v>283.34399999999999</v>
      </c>
      <c r="I115" s="191"/>
      <c r="J115" s="192">
        <f>ROUND(I115*H115,2)</f>
        <v>0</v>
      </c>
      <c r="K115" s="188" t="s">
        <v>126</v>
      </c>
      <c r="L115" s="60"/>
      <c r="M115" s="193" t="s">
        <v>21</v>
      </c>
      <c r="N115" s="194" t="s">
        <v>40</v>
      </c>
      <c r="O115" s="41"/>
      <c r="P115" s="195">
        <f>O115*H115</f>
        <v>0</v>
      </c>
      <c r="Q115" s="195">
        <v>0</v>
      </c>
      <c r="R115" s="195">
        <f>Q115*H115</f>
        <v>0</v>
      </c>
      <c r="S115" s="195">
        <v>0</v>
      </c>
      <c r="T115" s="196">
        <f>S115*H115</f>
        <v>0</v>
      </c>
      <c r="AR115" s="23" t="s">
        <v>127</v>
      </c>
      <c r="AT115" s="23" t="s">
        <v>122</v>
      </c>
      <c r="AU115" s="23" t="s">
        <v>79</v>
      </c>
      <c r="AY115" s="23" t="s">
        <v>120</v>
      </c>
      <c r="BE115" s="197">
        <f>IF(N115="základní",J115,0)</f>
        <v>0</v>
      </c>
      <c r="BF115" s="197">
        <f>IF(N115="snížená",J115,0)</f>
        <v>0</v>
      </c>
      <c r="BG115" s="197">
        <f>IF(N115="zákl. přenesená",J115,0)</f>
        <v>0</v>
      </c>
      <c r="BH115" s="197">
        <f>IF(N115="sníž. přenesená",J115,0)</f>
        <v>0</v>
      </c>
      <c r="BI115" s="197">
        <f>IF(N115="nulová",J115,0)</f>
        <v>0</v>
      </c>
      <c r="BJ115" s="23" t="s">
        <v>77</v>
      </c>
      <c r="BK115" s="197">
        <f>ROUND(I115*H115,2)</f>
        <v>0</v>
      </c>
      <c r="BL115" s="23" t="s">
        <v>127</v>
      </c>
      <c r="BM115" s="23" t="s">
        <v>163</v>
      </c>
    </row>
    <row r="116" spans="2:65" s="11" customFormat="1">
      <c r="B116" s="201"/>
      <c r="C116" s="202"/>
      <c r="D116" s="198" t="s">
        <v>139</v>
      </c>
      <c r="E116" s="203" t="s">
        <v>21</v>
      </c>
      <c r="F116" s="204" t="s">
        <v>354</v>
      </c>
      <c r="G116" s="202"/>
      <c r="H116" s="205">
        <v>283.34399999999999</v>
      </c>
      <c r="I116" s="206"/>
      <c r="J116" s="202"/>
      <c r="K116" s="202"/>
      <c r="L116" s="207"/>
      <c r="M116" s="208"/>
      <c r="N116" s="209"/>
      <c r="O116" s="209"/>
      <c r="P116" s="209"/>
      <c r="Q116" s="209"/>
      <c r="R116" s="209"/>
      <c r="S116" s="209"/>
      <c r="T116" s="210"/>
      <c r="AT116" s="211" t="s">
        <v>139</v>
      </c>
      <c r="AU116" s="211" t="s">
        <v>79</v>
      </c>
      <c r="AV116" s="11" t="s">
        <v>79</v>
      </c>
      <c r="AW116" s="11" t="s">
        <v>33</v>
      </c>
      <c r="AX116" s="11" t="s">
        <v>69</v>
      </c>
      <c r="AY116" s="211" t="s">
        <v>120</v>
      </c>
    </row>
    <row r="117" spans="2:65" s="12" customFormat="1">
      <c r="B117" s="212"/>
      <c r="C117" s="213"/>
      <c r="D117" s="198" t="s">
        <v>139</v>
      </c>
      <c r="E117" s="214" t="s">
        <v>21</v>
      </c>
      <c r="F117" s="215" t="s">
        <v>141</v>
      </c>
      <c r="G117" s="213"/>
      <c r="H117" s="216">
        <v>283.34399999999999</v>
      </c>
      <c r="I117" s="217"/>
      <c r="J117" s="213"/>
      <c r="K117" s="213"/>
      <c r="L117" s="218"/>
      <c r="M117" s="219"/>
      <c r="N117" s="220"/>
      <c r="O117" s="220"/>
      <c r="P117" s="220"/>
      <c r="Q117" s="220"/>
      <c r="R117" s="220"/>
      <c r="S117" s="220"/>
      <c r="T117" s="221"/>
      <c r="AT117" s="222" t="s">
        <v>139</v>
      </c>
      <c r="AU117" s="222" t="s">
        <v>79</v>
      </c>
      <c r="AV117" s="12" t="s">
        <v>127</v>
      </c>
      <c r="AW117" s="12" t="s">
        <v>33</v>
      </c>
      <c r="AX117" s="12" t="s">
        <v>77</v>
      </c>
      <c r="AY117" s="222" t="s">
        <v>120</v>
      </c>
    </row>
    <row r="118" spans="2:65" s="1" customFormat="1" ht="25.5" customHeight="1">
      <c r="B118" s="40"/>
      <c r="C118" s="186" t="s">
        <v>165</v>
      </c>
      <c r="D118" s="186" t="s">
        <v>122</v>
      </c>
      <c r="E118" s="187" t="s">
        <v>355</v>
      </c>
      <c r="F118" s="188" t="s">
        <v>356</v>
      </c>
      <c r="G118" s="189" t="s">
        <v>136</v>
      </c>
      <c r="H118" s="190">
        <v>67.02</v>
      </c>
      <c r="I118" s="191"/>
      <c r="J118" s="192">
        <f>ROUND(I118*H118,2)</f>
        <v>0</v>
      </c>
      <c r="K118" s="188" t="s">
        <v>126</v>
      </c>
      <c r="L118" s="60"/>
      <c r="M118" s="193" t="s">
        <v>21</v>
      </c>
      <c r="N118" s="194" t="s">
        <v>40</v>
      </c>
      <c r="O118" s="41"/>
      <c r="P118" s="195">
        <f>O118*H118</f>
        <v>0</v>
      </c>
      <c r="Q118" s="195">
        <v>0</v>
      </c>
      <c r="R118" s="195">
        <f>Q118*H118</f>
        <v>0</v>
      </c>
      <c r="S118" s="195">
        <v>0</v>
      </c>
      <c r="T118" s="196">
        <f>S118*H118</f>
        <v>0</v>
      </c>
      <c r="AR118" s="23" t="s">
        <v>127</v>
      </c>
      <c r="AT118" s="23" t="s">
        <v>122</v>
      </c>
      <c r="AU118" s="23" t="s">
        <v>79</v>
      </c>
      <c r="AY118" s="23" t="s">
        <v>120</v>
      </c>
      <c r="BE118" s="197">
        <f>IF(N118="základní",J118,0)</f>
        <v>0</v>
      </c>
      <c r="BF118" s="197">
        <f>IF(N118="snížená",J118,0)</f>
        <v>0</v>
      </c>
      <c r="BG118" s="197">
        <f>IF(N118="zákl. přenesená",J118,0)</f>
        <v>0</v>
      </c>
      <c r="BH118" s="197">
        <f>IF(N118="sníž. přenesená",J118,0)</f>
        <v>0</v>
      </c>
      <c r="BI118" s="197">
        <f>IF(N118="nulová",J118,0)</f>
        <v>0</v>
      </c>
      <c r="BJ118" s="23" t="s">
        <v>77</v>
      </c>
      <c r="BK118" s="197">
        <f>ROUND(I118*H118,2)</f>
        <v>0</v>
      </c>
      <c r="BL118" s="23" t="s">
        <v>127</v>
      </c>
      <c r="BM118" s="23" t="s">
        <v>168</v>
      </c>
    </row>
    <row r="119" spans="2:65" s="11" customFormat="1">
      <c r="B119" s="201"/>
      <c r="C119" s="202"/>
      <c r="D119" s="198" t="s">
        <v>139</v>
      </c>
      <c r="E119" s="203" t="s">
        <v>21</v>
      </c>
      <c r="F119" s="204" t="s">
        <v>357</v>
      </c>
      <c r="G119" s="202"/>
      <c r="H119" s="205">
        <v>67.02</v>
      </c>
      <c r="I119" s="206"/>
      <c r="J119" s="202"/>
      <c r="K119" s="202"/>
      <c r="L119" s="207"/>
      <c r="M119" s="208"/>
      <c r="N119" s="209"/>
      <c r="O119" s="209"/>
      <c r="P119" s="209"/>
      <c r="Q119" s="209"/>
      <c r="R119" s="209"/>
      <c r="S119" s="209"/>
      <c r="T119" s="210"/>
      <c r="AT119" s="211" t="s">
        <v>139</v>
      </c>
      <c r="AU119" s="211" t="s">
        <v>79</v>
      </c>
      <c r="AV119" s="11" t="s">
        <v>79</v>
      </c>
      <c r="AW119" s="11" t="s">
        <v>33</v>
      </c>
      <c r="AX119" s="11" t="s">
        <v>69</v>
      </c>
      <c r="AY119" s="211" t="s">
        <v>120</v>
      </c>
    </row>
    <row r="120" spans="2:65" s="12" customFormat="1">
      <c r="B120" s="212"/>
      <c r="C120" s="213"/>
      <c r="D120" s="198" t="s">
        <v>139</v>
      </c>
      <c r="E120" s="214" t="s">
        <v>21</v>
      </c>
      <c r="F120" s="215" t="s">
        <v>141</v>
      </c>
      <c r="G120" s="213"/>
      <c r="H120" s="216">
        <v>67.02</v>
      </c>
      <c r="I120" s="217"/>
      <c r="J120" s="213"/>
      <c r="K120" s="213"/>
      <c r="L120" s="218"/>
      <c r="M120" s="219"/>
      <c r="N120" s="220"/>
      <c r="O120" s="220"/>
      <c r="P120" s="220"/>
      <c r="Q120" s="220"/>
      <c r="R120" s="220"/>
      <c r="S120" s="220"/>
      <c r="T120" s="221"/>
      <c r="AT120" s="222" t="s">
        <v>139</v>
      </c>
      <c r="AU120" s="222" t="s">
        <v>79</v>
      </c>
      <c r="AV120" s="12" t="s">
        <v>127</v>
      </c>
      <c r="AW120" s="12" t="s">
        <v>33</v>
      </c>
      <c r="AX120" s="12" t="s">
        <v>77</v>
      </c>
      <c r="AY120" s="222" t="s">
        <v>120</v>
      </c>
    </row>
    <row r="121" spans="2:65" s="1" customFormat="1" ht="16.5" customHeight="1">
      <c r="B121" s="40"/>
      <c r="C121" s="186" t="s">
        <v>150</v>
      </c>
      <c r="D121" s="186" t="s">
        <v>122</v>
      </c>
      <c r="E121" s="187" t="s">
        <v>177</v>
      </c>
      <c r="F121" s="188" t="s">
        <v>178</v>
      </c>
      <c r="G121" s="189" t="s">
        <v>179</v>
      </c>
      <c r="H121" s="190">
        <v>510.01900000000001</v>
      </c>
      <c r="I121" s="191"/>
      <c r="J121" s="192">
        <f>ROUND(I121*H121,2)</f>
        <v>0</v>
      </c>
      <c r="K121" s="188" t="s">
        <v>126</v>
      </c>
      <c r="L121" s="60"/>
      <c r="M121" s="193" t="s">
        <v>21</v>
      </c>
      <c r="N121" s="194" t="s">
        <v>40</v>
      </c>
      <c r="O121" s="41"/>
      <c r="P121" s="195">
        <f>O121*H121</f>
        <v>0</v>
      </c>
      <c r="Q121" s="195">
        <v>0</v>
      </c>
      <c r="R121" s="195">
        <f>Q121*H121</f>
        <v>0</v>
      </c>
      <c r="S121" s="195">
        <v>0</v>
      </c>
      <c r="T121" s="196">
        <f>S121*H121</f>
        <v>0</v>
      </c>
      <c r="AR121" s="23" t="s">
        <v>127</v>
      </c>
      <c r="AT121" s="23" t="s">
        <v>122</v>
      </c>
      <c r="AU121" s="23" t="s">
        <v>79</v>
      </c>
      <c r="AY121" s="23" t="s">
        <v>120</v>
      </c>
      <c r="BE121" s="197">
        <f>IF(N121="základní",J121,0)</f>
        <v>0</v>
      </c>
      <c r="BF121" s="197">
        <f>IF(N121="snížená",J121,0)</f>
        <v>0</v>
      </c>
      <c r="BG121" s="197">
        <f>IF(N121="zákl. přenesená",J121,0)</f>
        <v>0</v>
      </c>
      <c r="BH121" s="197">
        <f>IF(N121="sníž. přenesená",J121,0)</f>
        <v>0</v>
      </c>
      <c r="BI121" s="197">
        <f>IF(N121="nulová",J121,0)</f>
        <v>0</v>
      </c>
      <c r="BJ121" s="23" t="s">
        <v>77</v>
      </c>
      <c r="BK121" s="197">
        <f>ROUND(I121*H121,2)</f>
        <v>0</v>
      </c>
      <c r="BL121" s="23" t="s">
        <v>127</v>
      </c>
      <c r="BM121" s="23" t="s">
        <v>173</v>
      </c>
    </row>
    <row r="122" spans="2:65" s="11" customFormat="1">
      <c r="B122" s="201"/>
      <c r="C122" s="202"/>
      <c r="D122" s="198" t="s">
        <v>139</v>
      </c>
      <c r="E122" s="203" t="s">
        <v>21</v>
      </c>
      <c r="F122" s="204" t="s">
        <v>358</v>
      </c>
      <c r="G122" s="202"/>
      <c r="H122" s="205">
        <v>510.01900000000001</v>
      </c>
      <c r="I122" s="206"/>
      <c r="J122" s="202"/>
      <c r="K122" s="202"/>
      <c r="L122" s="207"/>
      <c r="M122" s="208"/>
      <c r="N122" s="209"/>
      <c r="O122" s="209"/>
      <c r="P122" s="209"/>
      <c r="Q122" s="209"/>
      <c r="R122" s="209"/>
      <c r="S122" s="209"/>
      <c r="T122" s="210"/>
      <c r="AT122" s="211" t="s">
        <v>139</v>
      </c>
      <c r="AU122" s="211" t="s">
        <v>79</v>
      </c>
      <c r="AV122" s="11" t="s">
        <v>79</v>
      </c>
      <c r="AW122" s="11" t="s">
        <v>33</v>
      </c>
      <c r="AX122" s="11" t="s">
        <v>69</v>
      </c>
      <c r="AY122" s="211" t="s">
        <v>120</v>
      </c>
    </row>
    <row r="123" spans="2:65" s="12" customFormat="1">
      <c r="B123" s="212"/>
      <c r="C123" s="213"/>
      <c r="D123" s="198" t="s">
        <v>139</v>
      </c>
      <c r="E123" s="214" t="s">
        <v>21</v>
      </c>
      <c r="F123" s="215" t="s">
        <v>141</v>
      </c>
      <c r="G123" s="213"/>
      <c r="H123" s="216">
        <v>510.01900000000001</v>
      </c>
      <c r="I123" s="217"/>
      <c r="J123" s="213"/>
      <c r="K123" s="213"/>
      <c r="L123" s="218"/>
      <c r="M123" s="219"/>
      <c r="N123" s="220"/>
      <c r="O123" s="220"/>
      <c r="P123" s="220"/>
      <c r="Q123" s="220"/>
      <c r="R123" s="220"/>
      <c r="S123" s="220"/>
      <c r="T123" s="221"/>
      <c r="AT123" s="222" t="s">
        <v>139</v>
      </c>
      <c r="AU123" s="222" t="s">
        <v>79</v>
      </c>
      <c r="AV123" s="12" t="s">
        <v>127</v>
      </c>
      <c r="AW123" s="12" t="s">
        <v>33</v>
      </c>
      <c r="AX123" s="12" t="s">
        <v>77</v>
      </c>
      <c r="AY123" s="222" t="s">
        <v>120</v>
      </c>
    </row>
    <row r="124" spans="2:65" s="1" customFormat="1" ht="38.25" customHeight="1">
      <c r="B124" s="40"/>
      <c r="C124" s="186" t="s">
        <v>176</v>
      </c>
      <c r="D124" s="186" t="s">
        <v>122</v>
      </c>
      <c r="E124" s="187" t="s">
        <v>359</v>
      </c>
      <c r="F124" s="188" t="s">
        <v>360</v>
      </c>
      <c r="G124" s="189" t="s">
        <v>136</v>
      </c>
      <c r="H124" s="190">
        <v>44.91</v>
      </c>
      <c r="I124" s="191"/>
      <c r="J124" s="192">
        <f>ROUND(I124*H124,2)</f>
        <v>0</v>
      </c>
      <c r="K124" s="188" t="s">
        <v>126</v>
      </c>
      <c r="L124" s="60"/>
      <c r="M124" s="193" t="s">
        <v>21</v>
      </c>
      <c r="N124" s="194" t="s">
        <v>40</v>
      </c>
      <c r="O124" s="41"/>
      <c r="P124" s="195">
        <f>O124*H124</f>
        <v>0</v>
      </c>
      <c r="Q124" s="195">
        <v>0</v>
      </c>
      <c r="R124" s="195">
        <f>Q124*H124</f>
        <v>0</v>
      </c>
      <c r="S124" s="195">
        <v>0</v>
      </c>
      <c r="T124" s="196">
        <f>S124*H124</f>
        <v>0</v>
      </c>
      <c r="AR124" s="23" t="s">
        <v>127</v>
      </c>
      <c r="AT124" s="23" t="s">
        <v>122</v>
      </c>
      <c r="AU124" s="23" t="s">
        <v>79</v>
      </c>
      <c r="AY124" s="23" t="s">
        <v>120</v>
      </c>
      <c r="BE124" s="197">
        <f>IF(N124="základní",J124,0)</f>
        <v>0</v>
      </c>
      <c r="BF124" s="197">
        <f>IF(N124="snížená",J124,0)</f>
        <v>0</v>
      </c>
      <c r="BG124" s="197">
        <f>IF(N124="zákl. přenesená",J124,0)</f>
        <v>0</v>
      </c>
      <c r="BH124" s="197">
        <f>IF(N124="sníž. přenesená",J124,0)</f>
        <v>0</v>
      </c>
      <c r="BI124" s="197">
        <f>IF(N124="nulová",J124,0)</f>
        <v>0</v>
      </c>
      <c r="BJ124" s="23" t="s">
        <v>77</v>
      </c>
      <c r="BK124" s="197">
        <f>ROUND(I124*H124,2)</f>
        <v>0</v>
      </c>
      <c r="BL124" s="23" t="s">
        <v>127</v>
      </c>
      <c r="BM124" s="23" t="s">
        <v>180</v>
      </c>
    </row>
    <row r="125" spans="2:65" s="11" customFormat="1">
      <c r="B125" s="201"/>
      <c r="C125" s="202"/>
      <c r="D125" s="198" t="s">
        <v>139</v>
      </c>
      <c r="E125" s="203" t="s">
        <v>21</v>
      </c>
      <c r="F125" s="204" t="s">
        <v>350</v>
      </c>
      <c r="G125" s="202"/>
      <c r="H125" s="205">
        <v>35.4</v>
      </c>
      <c r="I125" s="206"/>
      <c r="J125" s="202"/>
      <c r="K125" s="202"/>
      <c r="L125" s="207"/>
      <c r="M125" s="208"/>
      <c r="N125" s="209"/>
      <c r="O125" s="209"/>
      <c r="P125" s="209"/>
      <c r="Q125" s="209"/>
      <c r="R125" s="209"/>
      <c r="S125" s="209"/>
      <c r="T125" s="210"/>
      <c r="AT125" s="211" t="s">
        <v>139</v>
      </c>
      <c r="AU125" s="211" t="s">
        <v>79</v>
      </c>
      <c r="AV125" s="11" t="s">
        <v>79</v>
      </c>
      <c r="AW125" s="11" t="s">
        <v>33</v>
      </c>
      <c r="AX125" s="11" t="s">
        <v>69</v>
      </c>
      <c r="AY125" s="211" t="s">
        <v>120</v>
      </c>
    </row>
    <row r="126" spans="2:65" s="11" customFormat="1">
      <c r="B126" s="201"/>
      <c r="C126" s="202"/>
      <c r="D126" s="198" t="s">
        <v>139</v>
      </c>
      <c r="E126" s="203" t="s">
        <v>21</v>
      </c>
      <c r="F126" s="204" t="s">
        <v>351</v>
      </c>
      <c r="G126" s="202"/>
      <c r="H126" s="205">
        <v>9.51</v>
      </c>
      <c r="I126" s="206"/>
      <c r="J126" s="202"/>
      <c r="K126" s="202"/>
      <c r="L126" s="207"/>
      <c r="M126" s="208"/>
      <c r="N126" s="209"/>
      <c r="O126" s="209"/>
      <c r="P126" s="209"/>
      <c r="Q126" s="209"/>
      <c r="R126" s="209"/>
      <c r="S126" s="209"/>
      <c r="T126" s="210"/>
      <c r="AT126" s="211" t="s">
        <v>139</v>
      </c>
      <c r="AU126" s="211" t="s">
        <v>79</v>
      </c>
      <c r="AV126" s="11" t="s">
        <v>79</v>
      </c>
      <c r="AW126" s="11" t="s">
        <v>33</v>
      </c>
      <c r="AX126" s="11" t="s">
        <v>69</v>
      </c>
      <c r="AY126" s="211" t="s">
        <v>120</v>
      </c>
    </row>
    <row r="127" spans="2:65" s="12" customFormat="1">
      <c r="B127" s="212"/>
      <c r="C127" s="213"/>
      <c r="D127" s="198" t="s">
        <v>139</v>
      </c>
      <c r="E127" s="214" t="s">
        <v>21</v>
      </c>
      <c r="F127" s="215" t="s">
        <v>141</v>
      </c>
      <c r="G127" s="213"/>
      <c r="H127" s="216">
        <v>44.91</v>
      </c>
      <c r="I127" s="217"/>
      <c r="J127" s="213"/>
      <c r="K127" s="213"/>
      <c r="L127" s="218"/>
      <c r="M127" s="219"/>
      <c r="N127" s="220"/>
      <c r="O127" s="220"/>
      <c r="P127" s="220"/>
      <c r="Q127" s="220"/>
      <c r="R127" s="220"/>
      <c r="S127" s="220"/>
      <c r="T127" s="221"/>
      <c r="AT127" s="222" t="s">
        <v>139</v>
      </c>
      <c r="AU127" s="222" t="s">
        <v>79</v>
      </c>
      <c r="AV127" s="12" t="s">
        <v>127</v>
      </c>
      <c r="AW127" s="12" t="s">
        <v>33</v>
      </c>
      <c r="AX127" s="12" t="s">
        <v>77</v>
      </c>
      <c r="AY127" s="222" t="s">
        <v>120</v>
      </c>
    </row>
    <row r="128" spans="2:65" s="1" customFormat="1" ht="51" customHeight="1">
      <c r="B128" s="40"/>
      <c r="C128" s="223" t="s">
        <v>154</v>
      </c>
      <c r="D128" s="223" t="s">
        <v>197</v>
      </c>
      <c r="E128" s="224" t="s">
        <v>361</v>
      </c>
      <c r="F128" s="225" t="s">
        <v>362</v>
      </c>
      <c r="G128" s="226" t="s">
        <v>179</v>
      </c>
      <c r="H128" s="227">
        <v>81.646000000000001</v>
      </c>
      <c r="I128" s="228"/>
      <c r="J128" s="229">
        <f>ROUND(I128*H128,2)</f>
        <v>0</v>
      </c>
      <c r="K128" s="225" t="s">
        <v>126</v>
      </c>
      <c r="L128" s="230"/>
      <c r="M128" s="231" t="s">
        <v>21</v>
      </c>
      <c r="N128" s="232" t="s">
        <v>40</v>
      </c>
      <c r="O128" s="41"/>
      <c r="P128" s="195">
        <f>O128*H128</f>
        <v>0</v>
      </c>
      <c r="Q128" s="195">
        <v>0</v>
      </c>
      <c r="R128" s="195">
        <f>Q128*H128</f>
        <v>0</v>
      </c>
      <c r="S128" s="195">
        <v>0</v>
      </c>
      <c r="T128" s="196">
        <f>S128*H128</f>
        <v>0</v>
      </c>
      <c r="AR128" s="23" t="s">
        <v>144</v>
      </c>
      <c r="AT128" s="23" t="s">
        <v>197</v>
      </c>
      <c r="AU128" s="23" t="s">
        <v>79</v>
      </c>
      <c r="AY128" s="23" t="s">
        <v>120</v>
      </c>
      <c r="BE128" s="197">
        <f>IF(N128="základní",J128,0)</f>
        <v>0</v>
      </c>
      <c r="BF128" s="197">
        <f>IF(N128="snížená",J128,0)</f>
        <v>0</v>
      </c>
      <c r="BG128" s="197">
        <f>IF(N128="zákl. přenesená",J128,0)</f>
        <v>0</v>
      </c>
      <c r="BH128" s="197">
        <f>IF(N128="sníž. přenesená",J128,0)</f>
        <v>0</v>
      </c>
      <c r="BI128" s="197">
        <f>IF(N128="nulová",J128,0)</f>
        <v>0</v>
      </c>
      <c r="BJ128" s="23" t="s">
        <v>77</v>
      </c>
      <c r="BK128" s="197">
        <f>ROUND(I128*H128,2)</f>
        <v>0</v>
      </c>
      <c r="BL128" s="23" t="s">
        <v>127</v>
      </c>
      <c r="BM128" s="23" t="s">
        <v>185</v>
      </c>
    </row>
    <row r="129" spans="2:65" s="1" customFormat="1" ht="16.5" customHeight="1">
      <c r="B129" s="40"/>
      <c r="C129" s="186" t="s">
        <v>187</v>
      </c>
      <c r="D129" s="186" t="s">
        <v>122</v>
      </c>
      <c r="E129" s="187" t="s">
        <v>193</v>
      </c>
      <c r="F129" s="188" t="s">
        <v>363</v>
      </c>
      <c r="G129" s="189" t="s">
        <v>125</v>
      </c>
      <c r="H129" s="190">
        <v>446.74</v>
      </c>
      <c r="I129" s="191"/>
      <c r="J129" s="192">
        <f>ROUND(I129*H129,2)</f>
        <v>0</v>
      </c>
      <c r="K129" s="188" t="s">
        <v>126</v>
      </c>
      <c r="L129" s="60"/>
      <c r="M129" s="193" t="s">
        <v>21</v>
      </c>
      <c r="N129" s="194" t="s">
        <v>40</v>
      </c>
      <c r="O129" s="41"/>
      <c r="P129" s="195">
        <f>O129*H129</f>
        <v>0</v>
      </c>
      <c r="Q129" s="195">
        <v>0</v>
      </c>
      <c r="R129" s="195">
        <f>Q129*H129</f>
        <v>0</v>
      </c>
      <c r="S129" s="195">
        <v>0</v>
      </c>
      <c r="T129" s="196">
        <f>S129*H129</f>
        <v>0</v>
      </c>
      <c r="AR129" s="23" t="s">
        <v>127</v>
      </c>
      <c r="AT129" s="23" t="s">
        <v>122</v>
      </c>
      <c r="AU129" s="23" t="s">
        <v>79</v>
      </c>
      <c r="AY129" s="23" t="s">
        <v>120</v>
      </c>
      <c r="BE129" s="197">
        <f>IF(N129="základní",J129,0)</f>
        <v>0</v>
      </c>
      <c r="BF129" s="197">
        <f>IF(N129="snížená",J129,0)</f>
        <v>0</v>
      </c>
      <c r="BG129" s="197">
        <f>IF(N129="zákl. přenesená",J129,0)</f>
        <v>0</v>
      </c>
      <c r="BH129" s="197">
        <f>IF(N129="sníž. přenesená",J129,0)</f>
        <v>0</v>
      </c>
      <c r="BI129" s="197">
        <f>IF(N129="nulová",J129,0)</f>
        <v>0</v>
      </c>
      <c r="BJ129" s="23" t="s">
        <v>77</v>
      </c>
      <c r="BK129" s="197">
        <f>ROUND(I129*H129,2)</f>
        <v>0</v>
      </c>
      <c r="BL129" s="23" t="s">
        <v>127</v>
      </c>
      <c r="BM129" s="23" t="s">
        <v>190</v>
      </c>
    </row>
    <row r="130" spans="2:65" s="1" customFormat="1" ht="16.5" customHeight="1">
      <c r="B130" s="40"/>
      <c r="C130" s="223" t="s">
        <v>159</v>
      </c>
      <c r="D130" s="223" t="s">
        <v>197</v>
      </c>
      <c r="E130" s="224" t="s">
        <v>198</v>
      </c>
      <c r="F130" s="225" t="s">
        <v>199</v>
      </c>
      <c r="G130" s="226" t="s">
        <v>200</v>
      </c>
      <c r="H130" s="227">
        <v>11.169</v>
      </c>
      <c r="I130" s="228"/>
      <c r="J130" s="229">
        <f>ROUND(I130*H130,2)</f>
        <v>0</v>
      </c>
      <c r="K130" s="225" t="s">
        <v>126</v>
      </c>
      <c r="L130" s="230"/>
      <c r="M130" s="231" t="s">
        <v>21</v>
      </c>
      <c r="N130" s="232" t="s">
        <v>40</v>
      </c>
      <c r="O130" s="41"/>
      <c r="P130" s="195">
        <f>O130*H130</f>
        <v>0</v>
      </c>
      <c r="Q130" s="195">
        <v>0</v>
      </c>
      <c r="R130" s="195">
        <f>Q130*H130</f>
        <v>0</v>
      </c>
      <c r="S130" s="195">
        <v>0</v>
      </c>
      <c r="T130" s="196">
        <f>S130*H130</f>
        <v>0</v>
      </c>
      <c r="AR130" s="23" t="s">
        <v>144</v>
      </c>
      <c r="AT130" s="23" t="s">
        <v>197</v>
      </c>
      <c r="AU130" s="23" t="s">
        <v>79</v>
      </c>
      <c r="AY130" s="23" t="s">
        <v>120</v>
      </c>
      <c r="BE130" s="197">
        <f>IF(N130="základní",J130,0)</f>
        <v>0</v>
      </c>
      <c r="BF130" s="197">
        <f>IF(N130="snížená",J130,0)</f>
        <v>0</v>
      </c>
      <c r="BG130" s="197">
        <f>IF(N130="zákl. přenesená",J130,0)</f>
        <v>0</v>
      </c>
      <c r="BH130" s="197">
        <f>IF(N130="sníž. přenesená",J130,0)</f>
        <v>0</v>
      </c>
      <c r="BI130" s="197">
        <f>IF(N130="nulová",J130,0)</f>
        <v>0</v>
      </c>
      <c r="BJ130" s="23" t="s">
        <v>77</v>
      </c>
      <c r="BK130" s="197">
        <f>ROUND(I130*H130,2)</f>
        <v>0</v>
      </c>
      <c r="BL130" s="23" t="s">
        <v>127</v>
      </c>
      <c r="BM130" s="23" t="s">
        <v>195</v>
      </c>
    </row>
    <row r="131" spans="2:65" s="11" customFormat="1">
      <c r="B131" s="201"/>
      <c r="C131" s="202"/>
      <c r="D131" s="198" t="s">
        <v>139</v>
      </c>
      <c r="E131" s="203" t="s">
        <v>21</v>
      </c>
      <c r="F131" s="204" t="s">
        <v>364</v>
      </c>
      <c r="G131" s="202"/>
      <c r="H131" s="205">
        <v>11.169</v>
      </c>
      <c r="I131" s="206"/>
      <c r="J131" s="202"/>
      <c r="K131" s="202"/>
      <c r="L131" s="207"/>
      <c r="M131" s="208"/>
      <c r="N131" s="209"/>
      <c r="O131" s="209"/>
      <c r="P131" s="209"/>
      <c r="Q131" s="209"/>
      <c r="R131" s="209"/>
      <c r="S131" s="209"/>
      <c r="T131" s="210"/>
      <c r="AT131" s="211" t="s">
        <v>139</v>
      </c>
      <c r="AU131" s="211" t="s">
        <v>79</v>
      </c>
      <c r="AV131" s="11" t="s">
        <v>79</v>
      </c>
      <c r="AW131" s="11" t="s">
        <v>33</v>
      </c>
      <c r="AX131" s="11" t="s">
        <v>69</v>
      </c>
      <c r="AY131" s="211" t="s">
        <v>120</v>
      </c>
    </row>
    <row r="132" spans="2:65" s="12" customFormat="1">
      <c r="B132" s="212"/>
      <c r="C132" s="213"/>
      <c r="D132" s="198" t="s">
        <v>139</v>
      </c>
      <c r="E132" s="214" t="s">
        <v>21</v>
      </c>
      <c r="F132" s="215" t="s">
        <v>141</v>
      </c>
      <c r="G132" s="213"/>
      <c r="H132" s="216">
        <v>11.169</v>
      </c>
      <c r="I132" s="217"/>
      <c r="J132" s="213"/>
      <c r="K132" s="213"/>
      <c r="L132" s="218"/>
      <c r="M132" s="219"/>
      <c r="N132" s="220"/>
      <c r="O132" s="220"/>
      <c r="P132" s="220"/>
      <c r="Q132" s="220"/>
      <c r="R132" s="220"/>
      <c r="S132" s="220"/>
      <c r="T132" s="221"/>
      <c r="AT132" s="222" t="s">
        <v>139</v>
      </c>
      <c r="AU132" s="222" t="s">
        <v>79</v>
      </c>
      <c r="AV132" s="12" t="s">
        <v>127</v>
      </c>
      <c r="AW132" s="12" t="s">
        <v>33</v>
      </c>
      <c r="AX132" s="12" t="s">
        <v>77</v>
      </c>
      <c r="AY132" s="222" t="s">
        <v>120</v>
      </c>
    </row>
    <row r="133" spans="2:65" s="1" customFormat="1" ht="25.5" customHeight="1">
      <c r="B133" s="40"/>
      <c r="C133" s="186" t="s">
        <v>10</v>
      </c>
      <c r="D133" s="186" t="s">
        <v>122</v>
      </c>
      <c r="E133" s="187" t="s">
        <v>188</v>
      </c>
      <c r="F133" s="188" t="s">
        <v>365</v>
      </c>
      <c r="G133" s="189" t="s">
        <v>125</v>
      </c>
      <c r="H133" s="190">
        <v>446.74</v>
      </c>
      <c r="I133" s="191"/>
      <c r="J133" s="192">
        <f>ROUND(I133*H133,2)</f>
        <v>0</v>
      </c>
      <c r="K133" s="188" t="s">
        <v>126</v>
      </c>
      <c r="L133" s="60"/>
      <c r="M133" s="193" t="s">
        <v>21</v>
      </c>
      <c r="N133" s="194" t="s">
        <v>40</v>
      </c>
      <c r="O133" s="41"/>
      <c r="P133" s="195">
        <f>O133*H133</f>
        <v>0</v>
      </c>
      <c r="Q133" s="195">
        <v>0</v>
      </c>
      <c r="R133" s="195">
        <f>Q133*H133</f>
        <v>0</v>
      </c>
      <c r="S133" s="195">
        <v>0</v>
      </c>
      <c r="T133" s="196">
        <f>S133*H133</f>
        <v>0</v>
      </c>
      <c r="AR133" s="23" t="s">
        <v>127</v>
      </c>
      <c r="AT133" s="23" t="s">
        <v>122</v>
      </c>
      <c r="AU133" s="23" t="s">
        <v>79</v>
      </c>
      <c r="AY133" s="23" t="s">
        <v>120</v>
      </c>
      <c r="BE133" s="197">
        <f>IF(N133="základní",J133,0)</f>
        <v>0</v>
      </c>
      <c r="BF133" s="197">
        <f>IF(N133="snížená",J133,0)</f>
        <v>0</v>
      </c>
      <c r="BG133" s="197">
        <f>IF(N133="zákl. přenesená",J133,0)</f>
        <v>0</v>
      </c>
      <c r="BH133" s="197">
        <f>IF(N133="sníž. přenesená",J133,0)</f>
        <v>0</v>
      </c>
      <c r="BI133" s="197">
        <f>IF(N133="nulová",J133,0)</f>
        <v>0</v>
      </c>
      <c r="BJ133" s="23" t="s">
        <v>77</v>
      </c>
      <c r="BK133" s="197">
        <f>ROUND(I133*H133,2)</f>
        <v>0</v>
      </c>
      <c r="BL133" s="23" t="s">
        <v>127</v>
      </c>
      <c r="BM133" s="23" t="s">
        <v>201</v>
      </c>
    </row>
    <row r="134" spans="2:65" s="11" customFormat="1">
      <c r="B134" s="201"/>
      <c r="C134" s="202"/>
      <c r="D134" s="198" t="s">
        <v>139</v>
      </c>
      <c r="E134" s="203" t="s">
        <v>21</v>
      </c>
      <c r="F134" s="204" t="s">
        <v>366</v>
      </c>
      <c r="G134" s="202"/>
      <c r="H134" s="205">
        <v>446.74</v>
      </c>
      <c r="I134" s="206"/>
      <c r="J134" s="202"/>
      <c r="K134" s="202"/>
      <c r="L134" s="207"/>
      <c r="M134" s="208"/>
      <c r="N134" s="209"/>
      <c r="O134" s="209"/>
      <c r="P134" s="209"/>
      <c r="Q134" s="209"/>
      <c r="R134" s="209"/>
      <c r="S134" s="209"/>
      <c r="T134" s="210"/>
      <c r="AT134" s="211" t="s">
        <v>139</v>
      </c>
      <c r="AU134" s="211" t="s">
        <v>79</v>
      </c>
      <c r="AV134" s="11" t="s">
        <v>79</v>
      </c>
      <c r="AW134" s="11" t="s">
        <v>33</v>
      </c>
      <c r="AX134" s="11" t="s">
        <v>69</v>
      </c>
      <c r="AY134" s="211" t="s">
        <v>120</v>
      </c>
    </row>
    <row r="135" spans="2:65" s="12" customFormat="1">
      <c r="B135" s="212"/>
      <c r="C135" s="213"/>
      <c r="D135" s="198" t="s">
        <v>139</v>
      </c>
      <c r="E135" s="214" t="s">
        <v>21</v>
      </c>
      <c r="F135" s="215" t="s">
        <v>141</v>
      </c>
      <c r="G135" s="213"/>
      <c r="H135" s="216">
        <v>446.74</v>
      </c>
      <c r="I135" s="217"/>
      <c r="J135" s="213"/>
      <c r="K135" s="213"/>
      <c r="L135" s="218"/>
      <c r="M135" s="219"/>
      <c r="N135" s="220"/>
      <c r="O135" s="220"/>
      <c r="P135" s="220"/>
      <c r="Q135" s="220"/>
      <c r="R135" s="220"/>
      <c r="S135" s="220"/>
      <c r="T135" s="221"/>
      <c r="AT135" s="222" t="s">
        <v>139</v>
      </c>
      <c r="AU135" s="222" t="s">
        <v>79</v>
      </c>
      <c r="AV135" s="12" t="s">
        <v>127</v>
      </c>
      <c r="AW135" s="12" t="s">
        <v>33</v>
      </c>
      <c r="AX135" s="12" t="s">
        <v>77</v>
      </c>
      <c r="AY135" s="222" t="s">
        <v>120</v>
      </c>
    </row>
    <row r="136" spans="2:65" s="1" customFormat="1" ht="38.25" customHeight="1">
      <c r="B136" s="40"/>
      <c r="C136" s="186" t="s">
        <v>163</v>
      </c>
      <c r="D136" s="186" t="s">
        <v>122</v>
      </c>
      <c r="E136" s="187" t="s">
        <v>367</v>
      </c>
      <c r="F136" s="188" t="s">
        <v>368</v>
      </c>
      <c r="G136" s="189" t="s">
        <v>125</v>
      </c>
      <c r="H136" s="190">
        <v>446.74</v>
      </c>
      <c r="I136" s="191"/>
      <c r="J136" s="192">
        <f>ROUND(I136*H136,2)</f>
        <v>0</v>
      </c>
      <c r="K136" s="188" t="s">
        <v>126</v>
      </c>
      <c r="L136" s="60"/>
      <c r="M136" s="193" t="s">
        <v>21</v>
      </c>
      <c r="N136" s="194" t="s">
        <v>40</v>
      </c>
      <c r="O136" s="41"/>
      <c r="P136" s="195">
        <f>O136*H136</f>
        <v>0</v>
      </c>
      <c r="Q136" s="195">
        <v>0</v>
      </c>
      <c r="R136" s="195">
        <f>Q136*H136</f>
        <v>0</v>
      </c>
      <c r="S136" s="195">
        <v>0</v>
      </c>
      <c r="T136" s="196">
        <f>S136*H136</f>
        <v>0</v>
      </c>
      <c r="AR136" s="23" t="s">
        <v>127</v>
      </c>
      <c r="AT136" s="23" t="s">
        <v>122</v>
      </c>
      <c r="AU136" s="23" t="s">
        <v>79</v>
      </c>
      <c r="AY136" s="23" t="s">
        <v>120</v>
      </c>
      <c r="BE136" s="197">
        <f>IF(N136="základní",J136,0)</f>
        <v>0</v>
      </c>
      <c r="BF136" s="197">
        <f>IF(N136="snížená",J136,0)</f>
        <v>0</v>
      </c>
      <c r="BG136" s="197">
        <f>IF(N136="zákl. přenesená",J136,0)</f>
        <v>0</v>
      </c>
      <c r="BH136" s="197">
        <f>IF(N136="sníž. přenesená",J136,0)</f>
        <v>0</v>
      </c>
      <c r="BI136" s="197">
        <f>IF(N136="nulová",J136,0)</f>
        <v>0</v>
      </c>
      <c r="BJ136" s="23" t="s">
        <v>77</v>
      </c>
      <c r="BK136" s="197">
        <f>ROUND(I136*H136,2)</f>
        <v>0</v>
      </c>
      <c r="BL136" s="23" t="s">
        <v>127</v>
      </c>
      <c r="BM136" s="23" t="s">
        <v>205</v>
      </c>
    </row>
    <row r="137" spans="2:65" s="1" customFormat="1" ht="25.5" customHeight="1">
      <c r="B137" s="40"/>
      <c r="C137" s="186" t="s">
        <v>207</v>
      </c>
      <c r="D137" s="186" t="s">
        <v>122</v>
      </c>
      <c r="E137" s="187" t="s">
        <v>208</v>
      </c>
      <c r="F137" s="188" t="s">
        <v>209</v>
      </c>
      <c r="G137" s="189" t="s">
        <v>125</v>
      </c>
      <c r="H137" s="190">
        <v>57.09</v>
      </c>
      <c r="I137" s="191"/>
      <c r="J137" s="192">
        <f>ROUND(I137*H137,2)</f>
        <v>0</v>
      </c>
      <c r="K137" s="188" t="s">
        <v>126</v>
      </c>
      <c r="L137" s="60"/>
      <c r="M137" s="193" t="s">
        <v>21</v>
      </c>
      <c r="N137" s="194" t="s">
        <v>40</v>
      </c>
      <c r="O137" s="41"/>
      <c r="P137" s="195">
        <f>O137*H137</f>
        <v>0</v>
      </c>
      <c r="Q137" s="195">
        <v>0</v>
      </c>
      <c r="R137" s="195">
        <f>Q137*H137</f>
        <v>0</v>
      </c>
      <c r="S137" s="195">
        <v>0</v>
      </c>
      <c r="T137" s="196">
        <f>S137*H137</f>
        <v>0</v>
      </c>
      <c r="AR137" s="23" t="s">
        <v>127</v>
      </c>
      <c r="AT137" s="23" t="s">
        <v>122</v>
      </c>
      <c r="AU137" s="23" t="s">
        <v>79</v>
      </c>
      <c r="AY137" s="23" t="s">
        <v>120</v>
      </c>
      <c r="BE137" s="197">
        <f>IF(N137="základní",J137,0)</f>
        <v>0</v>
      </c>
      <c r="BF137" s="197">
        <f>IF(N137="snížená",J137,0)</f>
        <v>0</v>
      </c>
      <c r="BG137" s="197">
        <f>IF(N137="zákl. přenesená",J137,0)</f>
        <v>0</v>
      </c>
      <c r="BH137" s="197">
        <f>IF(N137="sníž. přenesená",J137,0)</f>
        <v>0</v>
      </c>
      <c r="BI137" s="197">
        <f>IF(N137="nulová",J137,0)</f>
        <v>0</v>
      </c>
      <c r="BJ137" s="23" t="s">
        <v>77</v>
      </c>
      <c r="BK137" s="197">
        <f>ROUND(I137*H137,2)</f>
        <v>0</v>
      </c>
      <c r="BL137" s="23" t="s">
        <v>127</v>
      </c>
      <c r="BM137" s="23" t="s">
        <v>210</v>
      </c>
    </row>
    <row r="138" spans="2:65" s="11" customFormat="1">
      <c r="B138" s="201"/>
      <c r="C138" s="202"/>
      <c r="D138" s="198" t="s">
        <v>139</v>
      </c>
      <c r="E138" s="203" t="s">
        <v>21</v>
      </c>
      <c r="F138" s="204" t="s">
        <v>369</v>
      </c>
      <c r="G138" s="202"/>
      <c r="H138" s="205">
        <v>57.09</v>
      </c>
      <c r="I138" s="206"/>
      <c r="J138" s="202"/>
      <c r="K138" s="202"/>
      <c r="L138" s="207"/>
      <c r="M138" s="208"/>
      <c r="N138" s="209"/>
      <c r="O138" s="209"/>
      <c r="P138" s="209"/>
      <c r="Q138" s="209"/>
      <c r="R138" s="209"/>
      <c r="S138" s="209"/>
      <c r="T138" s="210"/>
      <c r="AT138" s="211" t="s">
        <v>139</v>
      </c>
      <c r="AU138" s="211" t="s">
        <v>79</v>
      </c>
      <c r="AV138" s="11" t="s">
        <v>79</v>
      </c>
      <c r="AW138" s="11" t="s">
        <v>33</v>
      </c>
      <c r="AX138" s="11" t="s">
        <v>69</v>
      </c>
      <c r="AY138" s="211" t="s">
        <v>120</v>
      </c>
    </row>
    <row r="139" spans="2:65" s="12" customFormat="1">
      <c r="B139" s="212"/>
      <c r="C139" s="213"/>
      <c r="D139" s="198" t="s">
        <v>139</v>
      </c>
      <c r="E139" s="214" t="s">
        <v>21</v>
      </c>
      <c r="F139" s="215" t="s">
        <v>141</v>
      </c>
      <c r="G139" s="213"/>
      <c r="H139" s="216">
        <v>57.09</v>
      </c>
      <c r="I139" s="217"/>
      <c r="J139" s="213"/>
      <c r="K139" s="213"/>
      <c r="L139" s="218"/>
      <c r="M139" s="219"/>
      <c r="N139" s="220"/>
      <c r="O139" s="220"/>
      <c r="P139" s="220"/>
      <c r="Q139" s="220"/>
      <c r="R139" s="220"/>
      <c r="S139" s="220"/>
      <c r="T139" s="221"/>
      <c r="AT139" s="222" t="s">
        <v>139</v>
      </c>
      <c r="AU139" s="222" t="s">
        <v>79</v>
      </c>
      <c r="AV139" s="12" t="s">
        <v>127</v>
      </c>
      <c r="AW139" s="12" t="s">
        <v>33</v>
      </c>
      <c r="AX139" s="12" t="s">
        <v>77</v>
      </c>
      <c r="AY139" s="222" t="s">
        <v>120</v>
      </c>
    </row>
    <row r="140" spans="2:65" s="10" customFormat="1" ht="29.85" customHeight="1">
      <c r="B140" s="170"/>
      <c r="C140" s="171"/>
      <c r="D140" s="172" t="s">
        <v>68</v>
      </c>
      <c r="E140" s="184" t="s">
        <v>79</v>
      </c>
      <c r="F140" s="184" t="s">
        <v>370</v>
      </c>
      <c r="G140" s="171"/>
      <c r="H140" s="171"/>
      <c r="I140" s="174"/>
      <c r="J140" s="185">
        <f>BK140</f>
        <v>0</v>
      </c>
      <c r="K140" s="171"/>
      <c r="L140" s="176"/>
      <c r="M140" s="177"/>
      <c r="N140" s="178"/>
      <c r="O140" s="178"/>
      <c r="P140" s="179">
        <f>SUM(P141:P143)</f>
        <v>0</v>
      </c>
      <c r="Q140" s="178"/>
      <c r="R140" s="179">
        <f>SUM(R141:R143)</f>
        <v>0</v>
      </c>
      <c r="S140" s="178"/>
      <c r="T140" s="180">
        <f>SUM(T141:T143)</f>
        <v>0</v>
      </c>
      <c r="AR140" s="181" t="s">
        <v>77</v>
      </c>
      <c r="AT140" s="182" t="s">
        <v>68</v>
      </c>
      <c r="AU140" s="182" t="s">
        <v>77</v>
      </c>
      <c r="AY140" s="181" t="s">
        <v>120</v>
      </c>
      <c r="BK140" s="183">
        <f>SUM(BK141:BK143)</f>
        <v>0</v>
      </c>
    </row>
    <row r="141" spans="2:65" s="1" customFormat="1" ht="25.5" customHeight="1">
      <c r="B141" s="40"/>
      <c r="C141" s="186" t="s">
        <v>168</v>
      </c>
      <c r="D141" s="186" t="s">
        <v>122</v>
      </c>
      <c r="E141" s="187" t="s">
        <v>371</v>
      </c>
      <c r="F141" s="188" t="s">
        <v>372</v>
      </c>
      <c r="G141" s="189" t="s">
        <v>136</v>
      </c>
      <c r="H141" s="190">
        <v>5.625</v>
      </c>
      <c r="I141" s="191"/>
      <c r="J141" s="192">
        <f>ROUND(I141*H141,2)</f>
        <v>0</v>
      </c>
      <c r="K141" s="188" t="s">
        <v>126</v>
      </c>
      <c r="L141" s="60"/>
      <c r="M141" s="193" t="s">
        <v>21</v>
      </c>
      <c r="N141" s="194" t="s">
        <v>40</v>
      </c>
      <c r="O141" s="41"/>
      <c r="P141" s="195">
        <f>O141*H141</f>
        <v>0</v>
      </c>
      <c r="Q141" s="195">
        <v>0</v>
      </c>
      <c r="R141" s="195">
        <f>Q141*H141</f>
        <v>0</v>
      </c>
      <c r="S141" s="195">
        <v>0</v>
      </c>
      <c r="T141" s="196">
        <f>S141*H141</f>
        <v>0</v>
      </c>
      <c r="AR141" s="23" t="s">
        <v>127</v>
      </c>
      <c r="AT141" s="23" t="s">
        <v>122</v>
      </c>
      <c r="AU141" s="23" t="s">
        <v>79</v>
      </c>
      <c r="AY141" s="23" t="s">
        <v>120</v>
      </c>
      <c r="BE141" s="197">
        <f>IF(N141="základní",J141,0)</f>
        <v>0</v>
      </c>
      <c r="BF141" s="197">
        <f>IF(N141="snížená",J141,0)</f>
        <v>0</v>
      </c>
      <c r="BG141" s="197">
        <f>IF(N141="zákl. přenesená",J141,0)</f>
        <v>0</v>
      </c>
      <c r="BH141" s="197">
        <f>IF(N141="sníž. přenesená",J141,0)</f>
        <v>0</v>
      </c>
      <c r="BI141" s="197">
        <f>IF(N141="nulová",J141,0)</f>
        <v>0</v>
      </c>
      <c r="BJ141" s="23" t="s">
        <v>77</v>
      </c>
      <c r="BK141" s="197">
        <f>ROUND(I141*H141,2)</f>
        <v>0</v>
      </c>
      <c r="BL141" s="23" t="s">
        <v>127</v>
      </c>
      <c r="BM141" s="23" t="s">
        <v>216</v>
      </c>
    </row>
    <row r="142" spans="2:65" s="11" customFormat="1">
      <c r="B142" s="201"/>
      <c r="C142" s="202"/>
      <c r="D142" s="198" t="s">
        <v>139</v>
      </c>
      <c r="E142" s="203" t="s">
        <v>21</v>
      </c>
      <c r="F142" s="204" t="s">
        <v>373</v>
      </c>
      <c r="G142" s="202"/>
      <c r="H142" s="205">
        <v>5.625</v>
      </c>
      <c r="I142" s="206"/>
      <c r="J142" s="202"/>
      <c r="K142" s="202"/>
      <c r="L142" s="207"/>
      <c r="M142" s="208"/>
      <c r="N142" s="209"/>
      <c r="O142" s="209"/>
      <c r="P142" s="209"/>
      <c r="Q142" s="209"/>
      <c r="R142" s="209"/>
      <c r="S142" s="209"/>
      <c r="T142" s="210"/>
      <c r="AT142" s="211" t="s">
        <v>139</v>
      </c>
      <c r="AU142" s="211" t="s">
        <v>79</v>
      </c>
      <c r="AV142" s="11" t="s">
        <v>79</v>
      </c>
      <c r="AW142" s="11" t="s">
        <v>33</v>
      </c>
      <c r="AX142" s="11" t="s">
        <v>69</v>
      </c>
      <c r="AY142" s="211" t="s">
        <v>120</v>
      </c>
    </row>
    <row r="143" spans="2:65" s="12" customFormat="1">
      <c r="B143" s="212"/>
      <c r="C143" s="213"/>
      <c r="D143" s="198" t="s">
        <v>139</v>
      </c>
      <c r="E143" s="214" t="s">
        <v>21</v>
      </c>
      <c r="F143" s="215" t="s">
        <v>141</v>
      </c>
      <c r="G143" s="213"/>
      <c r="H143" s="216">
        <v>5.625</v>
      </c>
      <c r="I143" s="217"/>
      <c r="J143" s="213"/>
      <c r="K143" s="213"/>
      <c r="L143" s="218"/>
      <c r="M143" s="219"/>
      <c r="N143" s="220"/>
      <c r="O143" s="220"/>
      <c r="P143" s="220"/>
      <c r="Q143" s="220"/>
      <c r="R143" s="220"/>
      <c r="S143" s="220"/>
      <c r="T143" s="221"/>
      <c r="AT143" s="222" t="s">
        <v>139</v>
      </c>
      <c r="AU143" s="222" t="s">
        <v>79</v>
      </c>
      <c r="AV143" s="12" t="s">
        <v>127</v>
      </c>
      <c r="AW143" s="12" t="s">
        <v>33</v>
      </c>
      <c r="AX143" s="12" t="s">
        <v>77</v>
      </c>
      <c r="AY143" s="222" t="s">
        <v>120</v>
      </c>
    </row>
    <row r="144" spans="2:65" s="10" customFormat="1" ht="29.85" customHeight="1">
      <c r="B144" s="170"/>
      <c r="C144" s="171"/>
      <c r="D144" s="172" t="s">
        <v>68</v>
      </c>
      <c r="E144" s="184" t="s">
        <v>133</v>
      </c>
      <c r="F144" s="184" t="s">
        <v>374</v>
      </c>
      <c r="G144" s="171"/>
      <c r="H144" s="171"/>
      <c r="I144" s="174"/>
      <c r="J144" s="185">
        <f>BK144</f>
        <v>0</v>
      </c>
      <c r="K144" s="171"/>
      <c r="L144" s="176"/>
      <c r="M144" s="177"/>
      <c r="N144" s="178"/>
      <c r="O144" s="178"/>
      <c r="P144" s="179">
        <f>SUM(P145:P150)</f>
        <v>0</v>
      </c>
      <c r="Q144" s="178"/>
      <c r="R144" s="179">
        <f>SUM(R145:R150)</f>
        <v>0</v>
      </c>
      <c r="S144" s="178"/>
      <c r="T144" s="180">
        <f>SUM(T145:T150)</f>
        <v>0</v>
      </c>
      <c r="AR144" s="181" t="s">
        <v>77</v>
      </c>
      <c r="AT144" s="182" t="s">
        <v>68</v>
      </c>
      <c r="AU144" s="182" t="s">
        <v>77</v>
      </c>
      <c r="AY144" s="181" t="s">
        <v>120</v>
      </c>
      <c r="BK144" s="183">
        <f>SUM(BK145:BK150)</f>
        <v>0</v>
      </c>
    </row>
    <row r="145" spans="2:65" s="1" customFormat="1" ht="25.5" customHeight="1">
      <c r="B145" s="40"/>
      <c r="C145" s="186" t="s">
        <v>218</v>
      </c>
      <c r="D145" s="186" t="s">
        <v>122</v>
      </c>
      <c r="E145" s="187" t="s">
        <v>375</v>
      </c>
      <c r="F145" s="188" t="s">
        <v>376</v>
      </c>
      <c r="G145" s="189" t="s">
        <v>260</v>
      </c>
      <c r="H145" s="190">
        <v>47.5</v>
      </c>
      <c r="I145" s="191"/>
      <c r="J145" s="192">
        <f>ROUND(I145*H145,2)</f>
        <v>0</v>
      </c>
      <c r="K145" s="188" t="s">
        <v>126</v>
      </c>
      <c r="L145" s="60"/>
      <c r="M145" s="193" t="s">
        <v>21</v>
      </c>
      <c r="N145" s="194" t="s">
        <v>40</v>
      </c>
      <c r="O145" s="41"/>
      <c r="P145" s="195">
        <f>O145*H145</f>
        <v>0</v>
      </c>
      <c r="Q145" s="195">
        <v>0</v>
      </c>
      <c r="R145" s="195">
        <f>Q145*H145</f>
        <v>0</v>
      </c>
      <c r="S145" s="195">
        <v>0</v>
      </c>
      <c r="T145" s="196">
        <f>S145*H145</f>
        <v>0</v>
      </c>
      <c r="AR145" s="23" t="s">
        <v>127</v>
      </c>
      <c r="AT145" s="23" t="s">
        <v>122</v>
      </c>
      <c r="AU145" s="23" t="s">
        <v>79</v>
      </c>
      <c r="AY145" s="23" t="s">
        <v>120</v>
      </c>
      <c r="BE145" s="197">
        <f>IF(N145="základní",J145,0)</f>
        <v>0</v>
      </c>
      <c r="BF145" s="197">
        <f>IF(N145="snížená",J145,0)</f>
        <v>0</v>
      </c>
      <c r="BG145" s="197">
        <f>IF(N145="zákl. přenesená",J145,0)</f>
        <v>0</v>
      </c>
      <c r="BH145" s="197">
        <f>IF(N145="sníž. přenesená",J145,0)</f>
        <v>0</v>
      </c>
      <c r="BI145" s="197">
        <f>IF(N145="nulová",J145,0)</f>
        <v>0</v>
      </c>
      <c r="BJ145" s="23" t="s">
        <v>77</v>
      </c>
      <c r="BK145" s="197">
        <f>ROUND(I145*H145,2)</f>
        <v>0</v>
      </c>
      <c r="BL145" s="23" t="s">
        <v>127</v>
      </c>
      <c r="BM145" s="23" t="s">
        <v>221</v>
      </c>
    </row>
    <row r="146" spans="2:65" s="11" customFormat="1">
      <c r="B146" s="201"/>
      <c r="C146" s="202"/>
      <c r="D146" s="198" t="s">
        <v>139</v>
      </c>
      <c r="E146" s="203" t="s">
        <v>21</v>
      </c>
      <c r="F146" s="204" t="s">
        <v>377</v>
      </c>
      <c r="G146" s="202"/>
      <c r="H146" s="205">
        <v>12</v>
      </c>
      <c r="I146" s="206"/>
      <c r="J146" s="202"/>
      <c r="K146" s="202"/>
      <c r="L146" s="207"/>
      <c r="M146" s="208"/>
      <c r="N146" s="209"/>
      <c r="O146" s="209"/>
      <c r="P146" s="209"/>
      <c r="Q146" s="209"/>
      <c r="R146" s="209"/>
      <c r="S146" s="209"/>
      <c r="T146" s="210"/>
      <c r="AT146" s="211" t="s">
        <v>139</v>
      </c>
      <c r="AU146" s="211" t="s">
        <v>79</v>
      </c>
      <c r="AV146" s="11" t="s">
        <v>79</v>
      </c>
      <c r="AW146" s="11" t="s">
        <v>33</v>
      </c>
      <c r="AX146" s="11" t="s">
        <v>69</v>
      </c>
      <c r="AY146" s="211" t="s">
        <v>120</v>
      </c>
    </row>
    <row r="147" spans="2:65" s="11" customFormat="1">
      <c r="B147" s="201"/>
      <c r="C147" s="202"/>
      <c r="D147" s="198" t="s">
        <v>139</v>
      </c>
      <c r="E147" s="203" t="s">
        <v>21</v>
      </c>
      <c r="F147" s="204" t="s">
        <v>378</v>
      </c>
      <c r="G147" s="202"/>
      <c r="H147" s="205">
        <v>35.5</v>
      </c>
      <c r="I147" s="206"/>
      <c r="J147" s="202"/>
      <c r="K147" s="202"/>
      <c r="L147" s="207"/>
      <c r="M147" s="208"/>
      <c r="N147" s="209"/>
      <c r="O147" s="209"/>
      <c r="P147" s="209"/>
      <c r="Q147" s="209"/>
      <c r="R147" s="209"/>
      <c r="S147" s="209"/>
      <c r="T147" s="210"/>
      <c r="AT147" s="211" t="s">
        <v>139</v>
      </c>
      <c r="AU147" s="211" t="s">
        <v>79</v>
      </c>
      <c r="AV147" s="11" t="s">
        <v>79</v>
      </c>
      <c r="AW147" s="11" t="s">
        <v>33</v>
      </c>
      <c r="AX147" s="11" t="s">
        <v>69</v>
      </c>
      <c r="AY147" s="211" t="s">
        <v>120</v>
      </c>
    </row>
    <row r="148" spans="2:65" s="12" customFormat="1">
      <c r="B148" s="212"/>
      <c r="C148" s="213"/>
      <c r="D148" s="198" t="s">
        <v>139</v>
      </c>
      <c r="E148" s="214" t="s">
        <v>21</v>
      </c>
      <c r="F148" s="215" t="s">
        <v>141</v>
      </c>
      <c r="G148" s="213"/>
      <c r="H148" s="216">
        <v>47.5</v>
      </c>
      <c r="I148" s="217"/>
      <c r="J148" s="213"/>
      <c r="K148" s="213"/>
      <c r="L148" s="218"/>
      <c r="M148" s="219"/>
      <c r="N148" s="220"/>
      <c r="O148" s="220"/>
      <c r="P148" s="220"/>
      <c r="Q148" s="220"/>
      <c r="R148" s="220"/>
      <c r="S148" s="220"/>
      <c r="T148" s="221"/>
      <c r="AT148" s="222" t="s">
        <v>139</v>
      </c>
      <c r="AU148" s="222" t="s">
        <v>79</v>
      </c>
      <c r="AV148" s="12" t="s">
        <v>127</v>
      </c>
      <c r="AW148" s="12" t="s">
        <v>33</v>
      </c>
      <c r="AX148" s="12" t="s">
        <v>77</v>
      </c>
      <c r="AY148" s="222" t="s">
        <v>120</v>
      </c>
    </row>
    <row r="149" spans="2:65" s="1" customFormat="1" ht="16.5" customHeight="1">
      <c r="B149" s="40"/>
      <c r="C149" s="223" t="s">
        <v>173</v>
      </c>
      <c r="D149" s="223" t="s">
        <v>197</v>
      </c>
      <c r="E149" s="224" t="s">
        <v>379</v>
      </c>
      <c r="F149" s="225" t="s">
        <v>380</v>
      </c>
      <c r="G149" s="226" t="s">
        <v>271</v>
      </c>
      <c r="H149" s="227">
        <v>69.257000000000005</v>
      </c>
      <c r="I149" s="228"/>
      <c r="J149" s="229">
        <f>ROUND(I149*H149,2)</f>
        <v>0</v>
      </c>
      <c r="K149" s="225" t="s">
        <v>126</v>
      </c>
      <c r="L149" s="230"/>
      <c r="M149" s="231" t="s">
        <v>21</v>
      </c>
      <c r="N149" s="232" t="s">
        <v>40</v>
      </c>
      <c r="O149" s="41"/>
      <c r="P149" s="195">
        <f>O149*H149</f>
        <v>0</v>
      </c>
      <c r="Q149" s="195">
        <v>0</v>
      </c>
      <c r="R149" s="195">
        <f>Q149*H149</f>
        <v>0</v>
      </c>
      <c r="S149" s="195">
        <v>0</v>
      </c>
      <c r="T149" s="196">
        <f>S149*H149</f>
        <v>0</v>
      </c>
      <c r="AR149" s="23" t="s">
        <v>144</v>
      </c>
      <c r="AT149" s="23" t="s">
        <v>197</v>
      </c>
      <c r="AU149" s="23" t="s">
        <v>79</v>
      </c>
      <c r="AY149" s="23" t="s">
        <v>120</v>
      </c>
      <c r="BE149" s="197">
        <f>IF(N149="základní",J149,0)</f>
        <v>0</v>
      </c>
      <c r="BF149" s="197">
        <f>IF(N149="snížená",J149,0)</f>
        <v>0</v>
      </c>
      <c r="BG149" s="197">
        <f>IF(N149="zákl. přenesená",J149,0)</f>
        <v>0</v>
      </c>
      <c r="BH149" s="197">
        <f>IF(N149="sníž. přenesená",J149,0)</f>
        <v>0</v>
      </c>
      <c r="BI149" s="197">
        <f>IF(N149="nulová",J149,0)</f>
        <v>0</v>
      </c>
      <c r="BJ149" s="23" t="s">
        <v>77</v>
      </c>
      <c r="BK149" s="197">
        <f>ROUND(I149*H149,2)</f>
        <v>0</v>
      </c>
      <c r="BL149" s="23" t="s">
        <v>127</v>
      </c>
      <c r="BM149" s="23" t="s">
        <v>224</v>
      </c>
    </row>
    <row r="150" spans="2:65" s="1" customFormat="1" ht="16.5" customHeight="1">
      <c r="B150" s="40"/>
      <c r="C150" s="223" t="s">
        <v>9</v>
      </c>
      <c r="D150" s="223" t="s">
        <v>197</v>
      </c>
      <c r="E150" s="224" t="s">
        <v>381</v>
      </c>
      <c r="F150" s="225" t="s">
        <v>382</v>
      </c>
      <c r="G150" s="226" t="s">
        <v>271</v>
      </c>
      <c r="H150" s="227">
        <v>204.886</v>
      </c>
      <c r="I150" s="228"/>
      <c r="J150" s="229">
        <f>ROUND(I150*H150,2)</f>
        <v>0</v>
      </c>
      <c r="K150" s="225" t="s">
        <v>126</v>
      </c>
      <c r="L150" s="230"/>
      <c r="M150" s="231" t="s">
        <v>21</v>
      </c>
      <c r="N150" s="232" t="s">
        <v>40</v>
      </c>
      <c r="O150" s="41"/>
      <c r="P150" s="195">
        <f>O150*H150</f>
        <v>0</v>
      </c>
      <c r="Q150" s="195">
        <v>0</v>
      </c>
      <c r="R150" s="195">
        <f>Q150*H150</f>
        <v>0</v>
      </c>
      <c r="S150" s="195">
        <v>0</v>
      </c>
      <c r="T150" s="196">
        <f>S150*H150</f>
        <v>0</v>
      </c>
      <c r="AR150" s="23" t="s">
        <v>144</v>
      </c>
      <c r="AT150" s="23" t="s">
        <v>197</v>
      </c>
      <c r="AU150" s="23" t="s">
        <v>79</v>
      </c>
      <c r="AY150" s="23" t="s">
        <v>120</v>
      </c>
      <c r="BE150" s="197">
        <f>IF(N150="základní",J150,0)</f>
        <v>0</v>
      </c>
      <c r="BF150" s="197">
        <f>IF(N150="snížená",J150,0)</f>
        <v>0</v>
      </c>
      <c r="BG150" s="197">
        <f>IF(N150="zákl. přenesená",J150,0)</f>
        <v>0</v>
      </c>
      <c r="BH150" s="197">
        <f>IF(N150="sníž. přenesená",J150,0)</f>
        <v>0</v>
      </c>
      <c r="BI150" s="197">
        <f>IF(N150="nulová",J150,0)</f>
        <v>0</v>
      </c>
      <c r="BJ150" s="23" t="s">
        <v>77</v>
      </c>
      <c r="BK150" s="197">
        <f>ROUND(I150*H150,2)</f>
        <v>0</v>
      </c>
      <c r="BL150" s="23" t="s">
        <v>127</v>
      </c>
      <c r="BM150" s="23" t="s">
        <v>228</v>
      </c>
    </row>
    <row r="151" spans="2:65" s="10" customFormat="1" ht="29.85" customHeight="1">
      <c r="B151" s="170"/>
      <c r="C151" s="171"/>
      <c r="D151" s="172" t="s">
        <v>68</v>
      </c>
      <c r="E151" s="184" t="s">
        <v>147</v>
      </c>
      <c r="F151" s="184" t="s">
        <v>213</v>
      </c>
      <c r="G151" s="171"/>
      <c r="H151" s="171"/>
      <c r="I151" s="174"/>
      <c r="J151" s="185">
        <f>BK151</f>
        <v>0</v>
      </c>
      <c r="K151" s="171"/>
      <c r="L151" s="176"/>
      <c r="M151" s="177"/>
      <c r="N151" s="178"/>
      <c r="O151" s="178"/>
      <c r="P151" s="179">
        <f>SUM(P152:P173)</f>
        <v>0</v>
      </c>
      <c r="Q151" s="178"/>
      <c r="R151" s="179">
        <f>SUM(R152:R173)</f>
        <v>0</v>
      </c>
      <c r="S151" s="178"/>
      <c r="T151" s="180">
        <f>SUM(T152:T173)</f>
        <v>0</v>
      </c>
      <c r="AR151" s="181" t="s">
        <v>77</v>
      </c>
      <c r="AT151" s="182" t="s">
        <v>68</v>
      </c>
      <c r="AU151" s="182" t="s">
        <v>77</v>
      </c>
      <c r="AY151" s="181" t="s">
        <v>120</v>
      </c>
      <c r="BK151" s="183">
        <f>SUM(BK152:BK173)</f>
        <v>0</v>
      </c>
    </row>
    <row r="152" spans="2:65" s="1" customFormat="1" ht="25.5" customHeight="1">
      <c r="B152" s="40"/>
      <c r="C152" s="186" t="s">
        <v>180</v>
      </c>
      <c r="D152" s="186" t="s">
        <v>122</v>
      </c>
      <c r="E152" s="187" t="s">
        <v>219</v>
      </c>
      <c r="F152" s="188" t="s">
        <v>220</v>
      </c>
      <c r="G152" s="189" t="s">
        <v>125</v>
      </c>
      <c r="H152" s="190">
        <v>570.29999999999995</v>
      </c>
      <c r="I152" s="191"/>
      <c r="J152" s="192">
        <f>ROUND(I152*H152,2)</f>
        <v>0</v>
      </c>
      <c r="K152" s="188" t="s">
        <v>126</v>
      </c>
      <c r="L152" s="60"/>
      <c r="M152" s="193" t="s">
        <v>21</v>
      </c>
      <c r="N152" s="194" t="s">
        <v>40</v>
      </c>
      <c r="O152" s="41"/>
      <c r="P152" s="195">
        <f>O152*H152</f>
        <v>0</v>
      </c>
      <c r="Q152" s="195">
        <v>0</v>
      </c>
      <c r="R152" s="195">
        <f>Q152*H152</f>
        <v>0</v>
      </c>
      <c r="S152" s="195">
        <v>0</v>
      </c>
      <c r="T152" s="196">
        <f>S152*H152</f>
        <v>0</v>
      </c>
      <c r="AR152" s="23" t="s">
        <v>127</v>
      </c>
      <c r="AT152" s="23" t="s">
        <v>122</v>
      </c>
      <c r="AU152" s="23" t="s">
        <v>79</v>
      </c>
      <c r="AY152" s="23" t="s">
        <v>120</v>
      </c>
      <c r="BE152" s="197">
        <f>IF(N152="základní",J152,0)</f>
        <v>0</v>
      </c>
      <c r="BF152" s="197">
        <f>IF(N152="snížená",J152,0)</f>
        <v>0</v>
      </c>
      <c r="BG152" s="197">
        <f>IF(N152="zákl. přenesená",J152,0)</f>
        <v>0</v>
      </c>
      <c r="BH152" s="197">
        <f>IF(N152="sníž. přenesená",J152,0)</f>
        <v>0</v>
      </c>
      <c r="BI152" s="197">
        <f>IF(N152="nulová",J152,0)</f>
        <v>0</v>
      </c>
      <c r="BJ152" s="23" t="s">
        <v>77</v>
      </c>
      <c r="BK152" s="197">
        <f>ROUND(I152*H152,2)</f>
        <v>0</v>
      </c>
      <c r="BL152" s="23" t="s">
        <v>127</v>
      </c>
      <c r="BM152" s="23" t="s">
        <v>233</v>
      </c>
    </row>
    <row r="153" spans="2:65" s="1" customFormat="1" ht="25.5" customHeight="1">
      <c r="B153" s="40"/>
      <c r="C153" s="186" t="s">
        <v>236</v>
      </c>
      <c r="D153" s="186" t="s">
        <v>122</v>
      </c>
      <c r="E153" s="187" t="s">
        <v>383</v>
      </c>
      <c r="F153" s="188" t="s">
        <v>384</v>
      </c>
      <c r="G153" s="189" t="s">
        <v>125</v>
      </c>
      <c r="H153" s="190">
        <v>551.1</v>
      </c>
      <c r="I153" s="191"/>
      <c r="J153" s="192">
        <f>ROUND(I153*H153,2)</f>
        <v>0</v>
      </c>
      <c r="K153" s="188" t="s">
        <v>126</v>
      </c>
      <c r="L153" s="60"/>
      <c r="M153" s="193" t="s">
        <v>21</v>
      </c>
      <c r="N153" s="194" t="s">
        <v>40</v>
      </c>
      <c r="O153" s="41"/>
      <c r="P153" s="195">
        <f>O153*H153</f>
        <v>0</v>
      </c>
      <c r="Q153" s="195">
        <v>0</v>
      </c>
      <c r="R153" s="195">
        <f>Q153*H153</f>
        <v>0</v>
      </c>
      <c r="S153" s="195">
        <v>0</v>
      </c>
      <c r="T153" s="196">
        <f>S153*H153</f>
        <v>0</v>
      </c>
      <c r="AR153" s="23" t="s">
        <v>127</v>
      </c>
      <c r="AT153" s="23" t="s">
        <v>122</v>
      </c>
      <c r="AU153" s="23" t="s">
        <v>79</v>
      </c>
      <c r="AY153" s="23" t="s">
        <v>120</v>
      </c>
      <c r="BE153" s="197">
        <f>IF(N153="základní",J153,0)</f>
        <v>0</v>
      </c>
      <c r="BF153" s="197">
        <f>IF(N153="snížená",J153,0)</f>
        <v>0</v>
      </c>
      <c r="BG153" s="197">
        <f>IF(N153="zákl. přenesená",J153,0)</f>
        <v>0</v>
      </c>
      <c r="BH153" s="197">
        <f>IF(N153="sníž. přenesená",J153,0)</f>
        <v>0</v>
      </c>
      <c r="BI153" s="197">
        <f>IF(N153="nulová",J153,0)</f>
        <v>0</v>
      </c>
      <c r="BJ153" s="23" t="s">
        <v>77</v>
      </c>
      <c r="BK153" s="197">
        <f>ROUND(I153*H153,2)</f>
        <v>0</v>
      </c>
      <c r="BL153" s="23" t="s">
        <v>127</v>
      </c>
      <c r="BM153" s="23" t="s">
        <v>239</v>
      </c>
    </row>
    <row r="154" spans="2:65" s="1" customFormat="1" ht="25.5" customHeight="1">
      <c r="B154" s="40"/>
      <c r="C154" s="186" t="s">
        <v>185</v>
      </c>
      <c r="D154" s="186" t="s">
        <v>122</v>
      </c>
      <c r="E154" s="187" t="s">
        <v>385</v>
      </c>
      <c r="F154" s="188" t="s">
        <v>386</v>
      </c>
      <c r="G154" s="189" t="s">
        <v>125</v>
      </c>
      <c r="H154" s="190">
        <v>551.1</v>
      </c>
      <c r="I154" s="191"/>
      <c r="J154" s="192">
        <f>ROUND(I154*H154,2)</f>
        <v>0</v>
      </c>
      <c r="K154" s="188" t="s">
        <v>126</v>
      </c>
      <c r="L154" s="60"/>
      <c r="M154" s="193" t="s">
        <v>21</v>
      </c>
      <c r="N154" s="194" t="s">
        <v>40</v>
      </c>
      <c r="O154" s="41"/>
      <c r="P154" s="195">
        <f>O154*H154</f>
        <v>0</v>
      </c>
      <c r="Q154" s="195">
        <v>0</v>
      </c>
      <c r="R154" s="195">
        <f>Q154*H154</f>
        <v>0</v>
      </c>
      <c r="S154" s="195">
        <v>0</v>
      </c>
      <c r="T154" s="196">
        <f>S154*H154</f>
        <v>0</v>
      </c>
      <c r="AR154" s="23" t="s">
        <v>127</v>
      </c>
      <c r="AT154" s="23" t="s">
        <v>122</v>
      </c>
      <c r="AU154" s="23" t="s">
        <v>79</v>
      </c>
      <c r="AY154" s="23" t="s">
        <v>120</v>
      </c>
      <c r="BE154" s="197">
        <f>IF(N154="základní",J154,0)</f>
        <v>0</v>
      </c>
      <c r="BF154" s="197">
        <f>IF(N154="snížená",J154,0)</f>
        <v>0</v>
      </c>
      <c r="BG154" s="197">
        <f>IF(N154="zákl. přenesená",J154,0)</f>
        <v>0</v>
      </c>
      <c r="BH154" s="197">
        <f>IF(N154="sníž. přenesená",J154,0)</f>
        <v>0</v>
      </c>
      <c r="BI154" s="197">
        <f>IF(N154="nulová",J154,0)</f>
        <v>0</v>
      </c>
      <c r="BJ154" s="23" t="s">
        <v>77</v>
      </c>
      <c r="BK154" s="197">
        <f>ROUND(I154*H154,2)</f>
        <v>0</v>
      </c>
      <c r="BL154" s="23" t="s">
        <v>127</v>
      </c>
      <c r="BM154" s="23" t="s">
        <v>242</v>
      </c>
    </row>
    <row r="155" spans="2:65" s="1" customFormat="1" ht="38.25" customHeight="1">
      <c r="B155" s="40"/>
      <c r="C155" s="186" t="s">
        <v>243</v>
      </c>
      <c r="D155" s="186" t="s">
        <v>122</v>
      </c>
      <c r="E155" s="187" t="s">
        <v>387</v>
      </c>
      <c r="F155" s="188" t="s">
        <v>388</v>
      </c>
      <c r="G155" s="189" t="s">
        <v>125</v>
      </c>
      <c r="H155" s="190">
        <v>87.1</v>
      </c>
      <c r="I155" s="191"/>
      <c r="J155" s="192">
        <f>ROUND(I155*H155,2)</f>
        <v>0</v>
      </c>
      <c r="K155" s="188" t="s">
        <v>126</v>
      </c>
      <c r="L155" s="60"/>
      <c r="M155" s="193" t="s">
        <v>21</v>
      </c>
      <c r="N155" s="194" t="s">
        <v>40</v>
      </c>
      <c r="O155" s="41"/>
      <c r="P155" s="195">
        <f>O155*H155</f>
        <v>0</v>
      </c>
      <c r="Q155" s="195">
        <v>0</v>
      </c>
      <c r="R155" s="195">
        <f>Q155*H155</f>
        <v>0</v>
      </c>
      <c r="S155" s="195">
        <v>0</v>
      </c>
      <c r="T155" s="196">
        <f>S155*H155</f>
        <v>0</v>
      </c>
      <c r="AR155" s="23" t="s">
        <v>127</v>
      </c>
      <c r="AT155" s="23" t="s">
        <v>122</v>
      </c>
      <c r="AU155" s="23" t="s">
        <v>79</v>
      </c>
      <c r="AY155" s="23" t="s">
        <v>120</v>
      </c>
      <c r="BE155" s="197">
        <f>IF(N155="základní",J155,0)</f>
        <v>0</v>
      </c>
      <c r="BF155" s="197">
        <f>IF(N155="snížená",J155,0)</f>
        <v>0</v>
      </c>
      <c r="BG155" s="197">
        <f>IF(N155="zákl. přenesená",J155,0)</f>
        <v>0</v>
      </c>
      <c r="BH155" s="197">
        <f>IF(N155="sníž. přenesená",J155,0)</f>
        <v>0</v>
      </c>
      <c r="BI155" s="197">
        <f>IF(N155="nulová",J155,0)</f>
        <v>0</v>
      </c>
      <c r="BJ155" s="23" t="s">
        <v>77</v>
      </c>
      <c r="BK155" s="197">
        <f>ROUND(I155*H155,2)</f>
        <v>0</v>
      </c>
      <c r="BL155" s="23" t="s">
        <v>127</v>
      </c>
      <c r="BM155" s="23" t="s">
        <v>246</v>
      </c>
    </row>
    <row r="156" spans="2:65" s="11" customFormat="1">
      <c r="B156" s="201"/>
      <c r="C156" s="202"/>
      <c r="D156" s="198" t="s">
        <v>139</v>
      </c>
      <c r="E156" s="203" t="s">
        <v>21</v>
      </c>
      <c r="F156" s="204" t="s">
        <v>389</v>
      </c>
      <c r="G156" s="202"/>
      <c r="H156" s="205">
        <v>87.1</v>
      </c>
      <c r="I156" s="206"/>
      <c r="J156" s="202"/>
      <c r="K156" s="202"/>
      <c r="L156" s="207"/>
      <c r="M156" s="208"/>
      <c r="N156" s="209"/>
      <c r="O156" s="209"/>
      <c r="P156" s="209"/>
      <c r="Q156" s="209"/>
      <c r="R156" s="209"/>
      <c r="S156" s="209"/>
      <c r="T156" s="210"/>
      <c r="AT156" s="211" t="s">
        <v>139</v>
      </c>
      <c r="AU156" s="211" t="s">
        <v>79</v>
      </c>
      <c r="AV156" s="11" t="s">
        <v>79</v>
      </c>
      <c r="AW156" s="11" t="s">
        <v>33</v>
      </c>
      <c r="AX156" s="11" t="s">
        <v>69</v>
      </c>
      <c r="AY156" s="211" t="s">
        <v>120</v>
      </c>
    </row>
    <row r="157" spans="2:65" s="12" customFormat="1">
      <c r="B157" s="212"/>
      <c r="C157" s="213"/>
      <c r="D157" s="198" t="s">
        <v>139</v>
      </c>
      <c r="E157" s="214" t="s">
        <v>21</v>
      </c>
      <c r="F157" s="215" t="s">
        <v>141</v>
      </c>
      <c r="G157" s="213"/>
      <c r="H157" s="216">
        <v>87.1</v>
      </c>
      <c r="I157" s="217"/>
      <c r="J157" s="213"/>
      <c r="K157" s="213"/>
      <c r="L157" s="218"/>
      <c r="M157" s="219"/>
      <c r="N157" s="220"/>
      <c r="O157" s="220"/>
      <c r="P157" s="220"/>
      <c r="Q157" s="220"/>
      <c r="R157" s="220"/>
      <c r="S157" s="220"/>
      <c r="T157" s="221"/>
      <c r="AT157" s="222" t="s">
        <v>139</v>
      </c>
      <c r="AU157" s="222" t="s">
        <v>79</v>
      </c>
      <c r="AV157" s="12" t="s">
        <v>127</v>
      </c>
      <c r="AW157" s="12" t="s">
        <v>33</v>
      </c>
      <c r="AX157" s="12" t="s">
        <v>77</v>
      </c>
      <c r="AY157" s="222" t="s">
        <v>120</v>
      </c>
    </row>
    <row r="158" spans="2:65" s="1" customFormat="1" ht="25.5" customHeight="1">
      <c r="B158" s="40"/>
      <c r="C158" s="186" t="s">
        <v>190</v>
      </c>
      <c r="D158" s="186" t="s">
        <v>122</v>
      </c>
      <c r="E158" s="187" t="s">
        <v>390</v>
      </c>
      <c r="F158" s="188" t="s">
        <v>391</v>
      </c>
      <c r="G158" s="189" t="s">
        <v>125</v>
      </c>
      <c r="H158" s="190">
        <v>464</v>
      </c>
      <c r="I158" s="191"/>
      <c r="J158" s="192">
        <f>ROUND(I158*H158,2)</f>
        <v>0</v>
      </c>
      <c r="K158" s="188" t="s">
        <v>21</v>
      </c>
      <c r="L158" s="60"/>
      <c r="M158" s="193" t="s">
        <v>21</v>
      </c>
      <c r="N158" s="194" t="s">
        <v>40</v>
      </c>
      <c r="O158" s="41"/>
      <c r="P158" s="195">
        <f>O158*H158</f>
        <v>0</v>
      </c>
      <c r="Q158" s="195">
        <v>0</v>
      </c>
      <c r="R158" s="195">
        <f>Q158*H158</f>
        <v>0</v>
      </c>
      <c r="S158" s="195">
        <v>0</v>
      </c>
      <c r="T158" s="196">
        <f>S158*H158</f>
        <v>0</v>
      </c>
      <c r="AR158" s="23" t="s">
        <v>127</v>
      </c>
      <c r="AT158" s="23" t="s">
        <v>122</v>
      </c>
      <c r="AU158" s="23" t="s">
        <v>79</v>
      </c>
      <c r="AY158" s="23" t="s">
        <v>120</v>
      </c>
      <c r="BE158" s="197">
        <f>IF(N158="základní",J158,0)</f>
        <v>0</v>
      </c>
      <c r="BF158" s="197">
        <f>IF(N158="snížená",J158,0)</f>
        <v>0</v>
      </c>
      <c r="BG158" s="197">
        <f>IF(N158="zákl. přenesená",J158,0)</f>
        <v>0</v>
      </c>
      <c r="BH158" s="197">
        <f>IF(N158="sníž. přenesená",J158,0)</f>
        <v>0</v>
      </c>
      <c r="BI158" s="197">
        <f>IF(N158="nulová",J158,0)</f>
        <v>0</v>
      </c>
      <c r="BJ158" s="23" t="s">
        <v>77</v>
      </c>
      <c r="BK158" s="197">
        <f>ROUND(I158*H158,2)</f>
        <v>0</v>
      </c>
      <c r="BL158" s="23" t="s">
        <v>127</v>
      </c>
      <c r="BM158" s="23" t="s">
        <v>251</v>
      </c>
    </row>
    <row r="159" spans="2:65" s="11" customFormat="1">
      <c r="B159" s="201"/>
      <c r="C159" s="202"/>
      <c r="D159" s="198" t="s">
        <v>139</v>
      </c>
      <c r="E159" s="203" t="s">
        <v>21</v>
      </c>
      <c r="F159" s="204" t="s">
        <v>392</v>
      </c>
      <c r="G159" s="202"/>
      <c r="H159" s="205">
        <v>464</v>
      </c>
      <c r="I159" s="206"/>
      <c r="J159" s="202"/>
      <c r="K159" s="202"/>
      <c r="L159" s="207"/>
      <c r="M159" s="208"/>
      <c r="N159" s="209"/>
      <c r="O159" s="209"/>
      <c r="P159" s="209"/>
      <c r="Q159" s="209"/>
      <c r="R159" s="209"/>
      <c r="S159" s="209"/>
      <c r="T159" s="210"/>
      <c r="AT159" s="211" t="s">
        <v>139</v>
      </c>
      <c r="AU159" s="211" t="s">
        <v>79</v>
      </c>
      <c r="AV159" s="11" t="s">
        <v>79</v>
      </c>
      <c r="AW159" s="11" t="s">
        <v>33</v>
      </c>
      <c r="AX159" s="11" t="s">
        <v>69</v>
      </c>
      <c r="AY159" s="211" t="s">
        <v>120</v>
      </c>
    </row>
    <row r="160" spans="2:65" s="12" customFormat="1">
      <c r="B160" s="212"/>
      <c r="C160" s="213"/>
      <c r="D160" s="198" t="s">
        <v>139</v>
      </c>
      <c r="E160" s="214" t="s">
        <v>21</v>
      </c>
      <c r="F160" s="215" t="s">
        <v>141</v>
      </c>
      <c r="G160" s="213"/>
      <c r="H160" s="216">
        <v>464</v>
      </c>
      <c r="I160" s="217"/>
      <c r="J160" s="213"/>
      <c r="K160" s="213"/>
      <c r="L160" s="218"/>
      <c r="M160" s="219"/>
      <c r="N160" s="220"/>
      <c r="O160" s="220"/>
      <c r="P160" s="220"/>
      <c r="Q160" s="220"/>
      <c r="R160" s="220"/>
      <c r="S160" s="220"/>
      <c r="T160" s="221"/>
      <c r="AT160" s="222" t="s">
        <v>139</v>
      </c>
      <c r="AU160" s="222" t="s">
        <v>79</v>
      </c>
      <c r="AV160" s="12" t="s">
        <v>127</v>
      </c>
      <c r="AW160" s="12" t="s">
        <v>33</v>
      </c>
      <c r="AX160" s="12" t="s">
        <v>77</v>
      </c>
      <c r="AY160" s="222" t="s">
        <v>120</v>
      </c>
    </row>
    <row r="161" spans="2:65" s="1" customFormat="1" ht="38.25" customHeight="1">
      <c r="B161" s="40"/>
      <c r="C161" s="186" t="s">
        <v>253</v>
      </c>
      <c r="D161" s="186" t="s">
        <v>122</v>
      </c>
      <c r="E161" s="187" t="s">
        <v>393</v>
      </c>
      <c r="F161" s="188" t="s">
        <v>394</v>
      </c>
      <c r="G161" s="189" t="s">
        <v>125</v>
      </c>
      <c r="H161" s="190">
        <v>25.36</v>
      </c>
      <c r="I161" s="191"/>
      <c r="J161" s="192">
        <f>ROUND(I161*H161,2)</f>
        <v>0</v>
      </c>
      <c r="K161" s="188" t="s">
        <v>126</v>
      </c>
      <c r="L161" s="60"/>
      <c r="M161" s="193" t="s">
        <v>21</v>
      </c>
      <c r="N161" s="194" t="s">
        <v>40</v>
      </c>
      <c r="O161" s="41"/>
      <c r="P161" s="195">
        <f>O161*H161</f>
        <v>0</v>
      </c>
      <c r="Q161" s="195">
        <v>0</v>
      </c>
      <c r="R161" s="195">
        <f>Q161*H161</f>
        <v>0</v>
      </c>
      <c r="S161" s="195">
        <v>0</v>
      </c>
      <c r="T161" s="196">
        <f>S161*H161</f>
        <v>0</v>
      </c>
      <c r="AR161" s="23" t="s">
        <v>127</v>
      </c>
      <c r="AT161" s="23" t="s">
        <v>122</v>
      </c>
      <c r="AU161" s="23" t="s">
        <v>79</v>
      </c>
      <c r="AY161" s="23" t="s">
        <v>120</v>
      </c>
      <c r="BE161" s="197">
        <f>IF(N161="základní",J161,0)</f>
        <v>0</v>
      </c>
      <c r="BF161" s="197">
        <f>IF(N161="snížená",J161,0)</f>
        <v>0</v>
      </c>
      <c r="BG161" s="197">
        <f>IF(N161="zákl. přenesená",J161,0)</f>
        <v>0</v>
      </c>
      <c r="BH161" s="197">
        <f>IF(N161="sníž. přenesená",J161,0)</f>
        <v>0</v>
      </c>
      <c r="BI161" s="197">
        <f>IF(N161="nulová",J161,0)</f>
        <v>0</v>
      </c>
      <c r="BJ161" s="23" t="s">
        <v>77</v>
      </c>
      <c r="BK161" s="197">
        <f>ROUND(I161*H161,2)</f>
        <v>0</v>
      </c>
      <c r="BL161" s="23" t="s">
        <v>127</v>
      </c>
      <c r="BM161" s="23" t="s">
        <v>256</v>
      </c>
    </row>
    <row r="162" spans="2:65" s="11" customFormat="1">
      <c r="B162" s="201"/>
      <c r="C162" s="202"/>
      <c r="D162" s="198" t="s">
        <v>139</v>
      </c>
      <c r="E162" s="203" t="s">
        <v>21</v>
      </c>
      <c r="F162" s="204" t="s">
        <v>395</v>
      </c>
      <c r="G162" s="202"/>
      <c r="H162" s="205">
        <v>25.36</v>
      </c>
      <c r="I162" s="206"/>
      <c r="J162" s="202"/>
      <c r="K162" s="202"/>
      <c r="L162" s="207"/>
      <c r="M162" s="208"/>
      <c r="N162" s="209"/>
      <c r="O162" s="209"/>
      <c r="P162" s="209"/>
      <c r="Q162" s="209"/>
      <c r="R162" s="209"/>
      <c r="S162" s="209"/>
      <c r="T162" s="210"/>
      <c r="AT162" s="211" t="s">
        <v>139</v>
      </c>
      <c r="AU162" s="211" t="s">
        <v>79</v>
      </c>
      <c r="AV162" s="11" t="s">
        <v>79</v>
      </c>
      <c r="AW162" s="11" t="s">
        <v>33</v>
      </c>
      <c r="AX162" s="11" t="s">
        <v>69</v>
      </c>
      <c r="AY162" s="211" t="s">
        <v>120</v>
      </c>
    </row>
    <row r="163" spans="2:65" s="12" customFormat="1">
      <c r="B163" s="212"/>
      <c r="C163" s="213"/>
      <c r="D163" s="198" t="s">
        <v>139</v>
      </c>
      <c r="E163" s="214" t="s">
        <v>21</v>
      </c>
      <c r="F163" s="215" t="s">
        <v>141</v>
      </c>
      <c r="G163" s="213"/>
      <c r="H163" s="216">
        <v>25.36</v>
      </c>
      <c r="I163" s="217"/>
      <c r="J163" s="213"/>
      <c r="K163" s="213"/>
      <c r="L163" s="218"/>
      <c r="M163" s="219"/>
      <c r="N163" s="220"/>
      <c r="O163" s="220"/>
      <c r="P163" s="220"/>
      <c r="Q163" s="220"/>
      <c r="R163" s="220"/>
      <c r="S163" s="220"/>
      <c r="T163" s="221"/>
      <c r="AT163" s="222" t="s">
        <v>139</v>
      </c>
      <c r="AU163" s="222" t="s">
        <v>79</v>
      </c>
      <c r="AV163" s="12" t="s">
        <v>127</v>
      </c>
      <c r="AW163" s="12" t="s">
        <v>33</v>
      </c>
      <c r="AX163" s="12" t="s">
        <v>77</v>
      </c>
      <c r="AY163" s="222" t="s">
        <v>120</v>
      </c>
    </row>
    <row r="164" spans="2:65" s="1" customFormat="1" ht="25.5" customHeight="1">
      <c r="B164" s="40"/>
      <c r="C164" s="223" t="s">
        <v>195</v>
      </c>
      <c r="D164" s="223" t="s">
        <v>197</v>
      </c>
      <c r="E164" s="224" t="s">
        <v>396</v>
      </c>
      <c r="F164" s="225" t="s">
        <v>397</v>
      </c>
      <c r="G164" s="226" t="s">
        <v>125</v>
      </c>
      <c r="H164" s="227">
        <v>25.614000000000001</v>
      </c>
      <c r="I164" s="228"/>
      <c r="J164" s="229">
        <f>ROUND(I164*H164,2)</f>
        <v>0</v>
      </c>
      <c r="K164" s="225" t="s">
        <v>126</v>
      </c>
      <c r="L164" s="230"/>
      <c r="M164" s="231" t="s">
        <v>21</v>
      </c>
      <c r="N164" s="232" t="s">
        <v>40</v>
      </c>
      <c r="O164" s="41"/>
      <c r="P164" s="195">
        <f>O164*H164</f>
        <v>0</v>
      </c>
      <c r="Q164" s="195">
        <v>0</v>
      </c>
      <c r="R164" s="195">
        <f>Q164*H164</f>
        <v>0</v>
      </c>
      <c r="S164" s="195">
        <v>0</v>
      </c>
      <c r="T164" s="196">
        <f>S164*H164</f>
        <v>0</v>
      </c>
      <c r="AR164" s="23" t="s">
        <v>144</v>
      </c>
      <c r="AT164" s="23" t="s">
        <v>197</v>
      </c>
      <c r="AU164" s="23" t="s">
        <v>79</v>
      </c>
      <c r="AY164" s="23" t="s">
        <v>120</v>
      </c>
      <c r="BE164" s="197">
        <f>IF(N164="základní",J164,0)</f>
        <v>0</v>
      </c>
      <c r="BF164" s="197">
        <f>IF(N164="snížená",J164,0)</f>
        <v>0</v>
      </c>
      <c r="BG164" s="197">
        <f>IF(N164="zákl. přenesená",J164,0)</f>
        <v>0</v>
      </c>
      <c r="BH164" s="197">
        <f>IF(N164="sníž. přenesená",J164,0)</f>
        <v>0</v>
      </c>
      <c r="BI164" s="197">
        <f>IF(N164="nulová",J164,0)</f>
        <v>0</v>
      </c>
      <c r="BJ164" s="23" t="s">
        <v>77</v>
      </c>
      <c r="BK164" s="197">
        <f>ROUND(I164*H164,2)</f>
        <v>0</v>
      </c>
      <c r="BL164" s="23" t="s">
        <v>127</v>
      </c>
      <c r="BM164" s="23" t="s">
        <v>261</v>
      </c>
    </row>
    <row r="165" spans="2:65" s="11" customFormat="1">
      <c r="B165" s="201"/>
      <c r="C165" s="202"/>
      <c r="D165" s="198" t="s">
        <v>139</v>
      </c>
      <c r="E165" s="203" t="s">
        <v>21</v>
      </c>
      <c r="F165" s="204" t="s">
        <v>398</v>
      </c>
      <c r="G165" s="202"/>
      <c r="H165" s="205">
        <v>25.614000000000001</v>
      </c>
      <c r="I165" s="206"/>
      <c r="J165" s="202"/>
      <c r="K165" s="202"/>
      <c r="L165" s="207"/>
      <c r="M165" s="208"/>
      <c r="N165" s="209"/>
      <c r="O165" s="209"/>
      <c r="P165" s="209"/>
      <c r="Q165" s="209"/>
      <c r="R165" s="209"/>
      <c r="S165" s="209"/>
      <c r="T165" s="210"/>
      <c r="AT165" s="211" t="s">
        <v>139</v>
      </c>
      <c r="AU165" s="211" t="s">
        <v>79</v>
      </c>
      <c r="AV165" s="11" t="s">
        <v>79</v>
      </c>
      <c r="AW165" s="11" t="s">
        <v>33</v>
      </c>
      <c r="AX165" s="11" t="s">
        <v>69</v>
      </c>
      <c r="AY165" s="211" t="s">
        <v>120</v>
      </c>
    </row>
    <row r="166" spans="2:65" s="12" customFormat="1">
      <c r="B166" s="212"/>
      <c r="C166" s="213"/>
      <c r="D166" s="198" t="s">
        <v>139</v>
      </c>
      <c r="E166" s="214" t="s">
        <v>21</v>
      </c>
      <c r="F166" s="215" t="s">
        <v>141</v>
      </c>
      <c r="G166" s="213"/>
      <c r="H166" s="216">
        <v>25.614000000000001</v>
      </c>
      <c r="I166" s="217"/>
      <c r="J166" s="213"/>
      <c r="K166" s="213"/>
      <c r="L166" s="218"/>
      <c r="M166" s="219"/>
      <c r="N166" s="220"/>
      <c r="O166" s="220"/>
      <c r="P166" s="220"/>
      <c r="Q166" s="220"/>
      <c r="R166" s="220"/>
      <c r="S166" s="220"/>
      <c r="T166" s="221"/>
      <c r="AT166" s="222" t="s">
        <v>139</v>
      </c>
      <c r="AU166" s="222" t="s">
        <v>79</v>
      </c>
      <c r="AV166" s="12" t="s">
        <v>127</v>
      </c>
      <c r="AW166" s="12" t="s">
        <v>33</v>
      </c>
      <c r="AX166" s="12" t="s">
        <v>77</v>
      </c>
      <c r="AY166" s="222" t="s">
        <v>120</v>
      </c>
    </row>
    <row r="167" spans="2:65" s="1" customFormat="1" ht="51" customHeight="1">
      <c r="B167" s="40"/>
      <c r="C167" s="186" t="s">
        <v>264</v>
      </c>
      <c r="D167" s="186" t="s">
        <v>122</v>
      </c>
      <c r="E167" s="187" t="s">
        <v>231</v>
      </c>
      <c r="F167" s="188" t="s">
        <v>232</v>
      </c>
      <c r="G167" s="189" t="s">
        <v>125</v>
      </c>
      <c r="H167" s="190">
        <v>19.2</v>
      </c>
      <c r="I167" s="191"/>
      <c r="J167" s="192">
        <f>ROUND(I167*H167,2)</f>
        <v>0</v>
      </c>
      <c r="K167" s="188" t="s">
        <v>126</v>
      </c>
      <c r="L167" s="60"/>
      <c r="M167" s="193" t="s">
        <v>21</v>
      </c>
      <c r="N167" s="194" t="s">
        <v>40</v>
      </c>
      <c r="O167" s="41"/>
      <c r="P167" s="195">
        <f>O167*H167</f>
        <v>0</v>
      </c>
      <c r="Q167" s="195">
        <v>0</v>
      </c>
      <c r="R167" s="195">
        <f>Q167*H167</f>
        <v>0</v>
      </c>
      <c r="S167" s="195">
        <v>0</v>
      </c>
      <c r="T167" s="196">
        <f>S167*H167</f>
        <v>0</v>
      </c>
      <c r="AR167" s="23" t="s">
        <v>127</v>
      </c>
      <c r="AT167" s="23" t="s">
        <v>122</v>
      </c>
      <c r="AU167" s="23" t="s">
        <v>79</v>
      </c>
      <c r="AY167" s="23" t="s">
        <v>120</v>
      </c>
      <c r="BE167" s="197">
        <f>IF(N167="základní",J167,0)</f>
        <v>0</v>
      </c>
      <c r="BF167" s="197">
        <f>IF(N167="snížená",J167,0)</f>
        <v>0</v>
      </c>
      <c r="BG167" s="197">
        <f>IF(N167="zákl. přenesená",J167,0)</f>
        <v>0</v>
      </c>
      <c r="BH167" s="197">
        <f>IF(N167="sníž. přenesená",J167,0)</f>
        <v>0</v>
      </c>
      <c r="BI167" s="197">
        <f>IF(N167="nulová",J167,0)</f>
        <v>0</v>
      </c>
      <c r="BJ167" s="23" t="s">
        <v>77</v>
      </c>
      <c r="BK167" s="197">
        <f>ROUND(I167*H167,2)</f>
        <v>0</v>
      </c>
      <c r="BL167" s="23" t="s">
        <v>127</v>
      </c>
      <c r="BM167" s="23" t="s">
        <v>267</v>
      </c>
    </row>
    <row r="168" spans="2:65" s="11" customFormat="1">
      <c r="B168" s="201"/>
      <c r="C168" s="202"/>
      <c r="D168" s="198" t="s">
        <v>139</v>
      </c>
      <c r="E168" s="203" t="s">
        <v>21</v>
      </c>
      <c r="F168" s="204" t="s">
        <v>399</v>
      </c>
      <c r="G168" s="202"/>
      <c r="H168" s="205">
        <v>19.2</v>
      </c>
      <c r="I168" s="206"/>
      <c r="J168" s="202"/>
      <c r="K168" s="202"/>
      <c r="L168" s="207"/>
      <c r="M168" s="208"/>
      <c r="N168" s="209"/>
      <c r="O168" s="209"/>
      <c r="P168" s="209"/>
      <c r="Q168" s="209"/>
      <c r="R168" s="209"/>
      <c r="S168" s="209"/>
      <c r="T168" s="210"/>
      <c r="AT168" s="211" t="s">
        <v>139</v>
      </c>
      <c r="AU168" s="211" t="s">
        <v>79</v>
      </c>
      <c r="AV168" s="11" t="s">
        <v>79</v>
      </c>
      <c r="AW168" s="11" t="s">
        <v>33</v>
      </c>
      <c r="AX168" s="11" t="s">
        <v>69</v>
      </c>
      <c r="AY168" s="211" t="s">
        <v>120</v>
      </c>
    </row>
    <row r="169" spans="2:65" s="12" customFormat="1">
      <c r="B169" s="212"/>
      <c r="C169" s="213"/>
      <c r="D169" s="198" t="s">
        <v>139</v>
      </c>
      <c r="E169" s="214" t="s">
        <v>21</v>
      </c>
      <c r="F169" s="215" t="s">
        <v>141</v>
      </c>
      <c r="G169" s="213"/>
      <c r="H169" s="216">
        <v>19.2</v>
      </c>
      <c r="I169" s="217"/>
      <c r="J169" s="213"/>
      <c r="K169" s="213"/>
      <c r="L169" s="218"/>
      <c r="M169" s="219"/>
      <c r="N169" s="220"/>
      <c r="O169" s="220"/>
      <c r="P169" s="220"/>
      <c r="Q169" s="220"/>
      <c r="R169" s="220"/>
      <c r="S169" s="220"/>
      <c r="T169" s="221"/>
      <c r="AT169" s="222" t="s">
        <v>139</v>
      </c>
      <c r="AU169" s="222" t="s">
        <v>79</v>
      </c>
      <c r="AV169" s="12" t="s">
        <v>127</v>
      </c>
      <c r="AW169" s="12" t="s">
        <v>33</v>
      </c>
      <c r="AX169" s="12" t="s">
        <v>77</v>
      </c>
      <c r="AY169" s="222" t="s">
        <v>120</v>
      </c>
    </row>
    <row r="170" spans="2:65" s="1" customFormat="1" ht="38.25" customHeight="1">
      <c r="B170" s="40"/>
      <c r="C170" s="223" t="s">
        <v>201</v>
      </c>
      <c r="D170" s="223" t="s">
        <v>197</v>
      </c>
      <c r="E170" s="224" t="s">
        <v>400</v>
      </c>
      <c r="F170" s="225" t="s">
        <v>401</v>
      </c>
      <c r="G170" s="226" t="s">
        <v>125</v>
      </c>
      <c r="H170" s="227">
        <v>19.584</v>
      </c>
      <c r="I170" s="228"/>
      <c r="J170" s="229">
        <f>ROUND(I170*H170,2)</f>
        <v>0</v>
      </c>
      <c r="K170" s="225" t="s">
        <v>126</v>
      </c>
      <c r="L170" s="230"/>
      <c r="M170" s="231" t="s">
        <v>21</v>
      </c>
      <c r="N170" s="232" t="s">
        <v>40</v>
      </c>
      <c r="O170" s="41"/>
      <c r="P170" s="195">
        <f>O170*H170</f>
        <v>0</v>
      </c>
      <c r="Q170" s="195">
        <v>0</v>
      </c>
      <c r="R170" s="195">
        <f>Q170*H170</f>
        <v>0</v>
      </c>
      <c r="S170" s="195">
        <v>0</v>
      </c>
      <c r="T170" s="196">
        <f>S170*H170</f>
        <v>0</v>
      </c>
      <c r="AR170" s="23" t="s">
        <v>144</v>
      </c>
      <c r="AT170" s="23" t="s">
        <v>197</v>
      </c>
      <c r="AU170" s="23" t="s">
        <v>79</v>
      </c>
      <c r="AY170" s="23" t="s">
        <v>120</v>
      </c>
      <c r="BE170" s="197">
        <f>IF(N170="základní",J170,0)</f>
        <v>0</v>
      </c>
      <c r="BF170" s="197">
        <f>IF(N170="snížená",J170,0)</f>
        <v>0</v>
      </c>
      <c r="BG170" s="197">
        <f>IF(N170="zákl. přenesená",J170,0)</f>
        <v>0</v>
      </c>
      <c r="BH170" s="197">
        <f>IF(N170="sníž. přenesená",J170,0)</f>
        <v>0</v>
      </c>
      <c r="BI170" s="197">
        <f>IF(N170="nulová",J170,0)</f>
        <v>0</v>
      </c>
      <c r="BJ170" s="23" t="s">
        <v>77</v>
      </c>
      <c r="BK170" s="197">
        <f>ROUND(I170*H170,2)</f>
        <v>0</v>
      </c>
      <c r="BL170" s="23" t="s">
        <v>127</v>
      </c>
      <c r="BM170" s="23" t="s">
        <v>272</v>
      </c>
    </row>
    <row r="171" spans="2:65" s="11" customFormat="1">
      <c r="B171" s="201"/>
      <c r="C171" s="202"/>
      <c r="D171" s="198" t="s">
        <v>139</v>
      </c>
      <c r="E171" s="203" t="s">
        <v>21</v>
      </c>
      <c r="F171" s="204" t="s">
        <v>402</v>
      </c>
      <c r="G171" s="202"/>
      <c r="H171" s="205">
        <v>19.584</v>
      </c>
      <c r="I171" s="206"/>
      <c r="J171" s="202"/>
      <c r="K171" s="202"/>
      <c r="L171" s="207"/>
      <c r="M171" s="208"/>
      <c r="N171" s="209"/>
      <c r="O171" s="209"/>
      <c r="P171" s="209"/>
      <c r="Q171" s="209"/>
      <c r="R171" s="209"/>
      <c r="S171" s="209"/>
      <c r="T171" s="210"/>
      <c r="AT171" s="211" t="s">
        <v>139</v>
      </c>
      <c r="AU171" s="211" t="s">
        <v>79</v>
      </c>
      <c r="AV171" s="11" t="s">
        <v>79</v>
      </c>
      <c r="AW171" s="11" t="s">
        <v>33</v>
      </c>
      <c r="AX171" s="11" t="s">
        <v>69</v>
      </c>
      <c r="AY171" s="211" t="s">
        <v>120</v>
      </c>
    </row>
    <row r="172" spans="2:65" s="12" customFormat="1">
      <c r="B172" s="212"/>
      <c r="C172" s="213"/>
      <c r="D172" s="198" t="s">
        <v>139</v>
      </c>
      <c r="E172" s="214" t="s">
        <v>21</v>
      </c>
      <c r="F172" s="215" t="s">
        <v>141</v>
      </c>
      <c r="G172" s="213"/>
      <c r="H172" s="216">
        <v>19.584</v>
      </c>
      <c r="I172" s="217"/>
      <c r="J172" s="213"/>
      <c r="K172" s="213"/>
      <c r="L172" s="218"/>
      <c r="M172" s="219"/>
      <c r="N172" s="220"/>
      <c r="O172" s="220"/>
      <c r="P172" s="220"/>
      <c r="Q172" s="220"/>
      <c r="R172" s="220"/>
      <c r="S172" s="220"/>
      <c r="T172" s="221"/>
      <c r="AT172" s="222" t="s">
        <v>139</v>
      </c>
      <c r="AU172" s="222" t="s">
        <v>79</v>
      </c>
      <c r="AV172" s="12" t="s">
        <v>127</v>
      </c>
      <c r="AW172" s="12" t="s">
        <v>33</v>
      </c>
      <c r="AX172" s="12" t="s">
        <v>77</v>
      </c>
      <c r="AY172" s="222" t="s">
        <v>120</v>
      </c>
    </row>
    <row r="173" spans="2:65" s="1" customFormat="1" ht="25.5" customHeight="1">
      <c r="B173" s="40"/>
      <c r="C173" s="186" t="s">
        <v>275</v>
      </c>
      <c r="D173" s="186" t="s">
        <v>122</v>
      </c>
      <c r="E173" s="187" t="s">
        <v>403</v>
      </c>
      <c r="F173" s="188" t="s">
        <v>404</v>
      </c>
      <c r="G173" s="189" t="s">
        <v>125</v>
      </c>
      <c r="H173" s="190">
        <v>25.36</v>
      </c>
      <c r="I173" s="191"/>
      <c r="J173" s="192">
        <f>ROUND(I173*H173,2)</f>
        <v>0</v>
      </c>
      <c r="K173" s="188" t="s">
        <v>21</v>
      </c>
      <c r="L173" s="60"/>
      <c r="M173" s="193" t="s">
        <v>21</v>
      </c>
      <c r="N173" s="194" t="s">
        <v>40</v>
      </c>
      <c r="O173" s="41"/>
      <c r="P173" s="195">
        <f>O173*H173</f>
        <v>0</v>
      </c>
      <c r="Q173" s="195">
        <v>0</v>
      </c>
      <c r="R173" s="195">
        <f>Q173*H173</f>
        <v>0</v>
      </c>
      <c r="S173" s="195">
        <v>0</v>
      </c>
      <c r="T173" s="196">
        <f>S173*H173</f>
        <v>0</v>
      </c>
      <c r="AR173" s="23" t="s">
        <v>127</v>
      </c>
      <c r="AT173" s="23" t="s">
        <v>122</v>
      </c>
      <c r="AU173" s="23" t="s">
        <v>79</v>
      </c>
      <c r="AY173" s="23" t="s">
        <v>120</v>
      </c>
      <c r="BE173" s="197">
        <f>IF(N173="základní",J173,0)</f>
        <v>0</v>
      </c>
      <c r="BF173" s="197">
        <f>IF(N173="snížená",J173,0)</f>
        <v>0</v>
      </c>
      <c r="BG173" s="197">
        <f>IF(N173="zákl. přenesená",J173,0)</f>
        <v>0</v>
      </c>
      <c r="BH173" s="197">
        <f>IF(N173="sníž. přenesená",J173,0)</f>
        <v>0</v>
      </c>
      <c r="BI173" s="197">
        <f>IF(N173="nulová",J173,0)</f>
        <v>0</v>
      </c>
      <c r="BJ173" s="23" t="s">
        <v>77</v>
      </c>
      <c r="BK173" s="197">
        <f>ROUND(I173*H173,2)</f>
        <v>0</v>
      </c>
      <c r="BL173" s="23" t="s">
        <v>127</v>
      </c>
      <c r="BM173" s="23" t="s">
        <v>278</v>
      </c>
    </row>
    <row r="174" spans="2:65" s="10" customFormat="1" ht="29.85" customHeight="1">
      <c r="B174" s="170"/>
      <c r="C174" s="171"/>
      <c r="D174" s="172" t="s">
        <v>68</v>
      </c>
      <c r="E174" s="184" t="s">
        <v>144</v>
      </c>
      <c r="F174" s="184" t="s">
        <v>257</v>
      </c>
      <c r="G174" s="171"/>
      <c r="H174" s="171"/>
      <c r="I174" s="174"/>
      <c r="J174" s="185">
        <f>BK174</f>
        <v>0</v>
      </c>
      <c r="K174" s="171"/>
      <c r="L174" s="176"/>
      <c r="M174" s="177"/>
      <c r="N174" s="178"/>
      <c r="O174" s="178"/>
      <c r="P174" s="179">
        <f>SUM(P175:P180)</f>
        <v>0</v>
      </c>
      <c r="Q174" s="178"/>
      <c r="R174" s="179">
        <f>SUM(R175:R180)</f>
        <v>0</v>
      </c>
      <c r="S174" s="178"/>
      <c r="T174" s="180">
        <f>SUM(T175:T180)</f>
        <v>0</v>
      </c>
      <c r="AR174" s="181" t="s">
        <v>77</v>
      </c>
      <c r="AT174" s="182" t="s">
        <v>68</v>
      </c>
      <c r="AU174" s="182" t="s">
        <v>77</v>
      </c>
      <c r="AY174" s="181" t="s">
        <v>120</v>
      </c>
      <c r="BK174" s="183">
        <f>SUM(BK175:BK180)</f>
        <v>0</v>
      </c>
    </row>
    <row r="175" spans="2:65" s="1" customFormat="1" ht="38.25" customHeight="1">
      <c r="B175" s="40"/>
      <c r="C175" s="186" t="s">
        <v>205</v>
      </c>
      <c r="D175" s="186" t="s">
        <v>122</v>
      </c>
      <c r="E175" s="187" t="s">
        <v>258</v>
      </c>
      <c r="F175" s="188" t="s">
        <v>405</v>
      </c>
      <c r="G175" s="189" t="s">
        <v>260</v>
      </c>
      <c r="H175" s="190">
        <v>118</v>
      </c>
      <c r="I175" s="191"/>
      <c r="J175" s="192">
        <f>ROUND(I175*H175,2)</f>
        <v>0</v>
      </c>
      <c r="K175" s="188" t="s">
        <v>21</v>
      </c>
      <c r="L175" s="60"/>
      <c r="M175" s="193" t="s">
        <v>21</v>
      </c>
      <c r="N175" s="194" t="s">
        <v>40</v>
      </c>
      <c r="O175" s="41"/>
      <c r="P175" s="195">
        <f>O175*H175</f>
        <v>0</v>
      </c>
      <c r="Q175" s="195">
        <v>0</v>
      </c>
      <c r="R175" s="195">
        <f>Q175*H175</f>
        <v>0</v>
      </c>
      <c r="S175" s="195">
        <v>0</v>
      </c>
      <c r="T175" s="196">
        <f>S175*H175</f>
        <v>0</v>
      </c>
      <c r="AR175" s="23" t="s">
        <v>127</v>
      </c>
      <c r="AT175" s="23" t="s">
        <v>122</v>
      </c>
      <c r="AU175" s="23" t="s">
        <v>79</v>
      </c>
      <c r="AY175" s="23" t="s">
        <v>120</v>
      </c>
      <c r="BE175" s="197">
        <f>IF(N175="základní",J175,0)</f>
        <v>0</v>
      </c>
      <c r="BF175" s="197">
        <f>IF(N175="snížená",J175,0)</f>
        <v>0</v>
      </c>
      <c r="BG175" s="197">
        <f>IF(N175="zákl. přenesená",J175,0)</f>
        <v>0</v>
      </c>
      <c r="BH175" s="197">
        <f>IF(N175="sníž. přenesená",J175,0)</f>
        <v>0</v>
      </c>
      <c r="BI175" s="197">
        <f>IF(N175="nulová",J175,0)</f>
        <v>0</v>
      </c>
      <c r="BJ175" s="23" t="s">
        <v>77</v>
      </c>
      <c r="BK175" s="197">
        <f>ROUND(I175*H175,2)</f>
        <v>0</v>
      </c>
      <c r="BL175" s="23" t="s">
        <v>127</v>
      </c>
      <c r="BM175" s="23" t="s">
        <v>284</v>
      </c>
    </row>
    <row r="176" spans="2:65" s="11" customFormat="1">
      <c r="B176" s="201"/>
      <c r="C176" s="202"/>
      <c r="D176" s="198" t="s">
        <v>139</v>
      </c>
      <c r="E176" s="203" t="s">
        <v>21</v>
      </c>
      <c r="F176" s="204" t="s">
        <v>406</v>
      </c>
      <c r="G176" s="202"/>
      <c r="H176" s="205">
        <v>118</v>
      </c>
      <c r="I176" s="206"/>
      <c r="J176" s="202"/>
      <c r="K176" s="202"/>
      <c r="L176" s="207"/>
      <c r="M176" s="208"/>
      <c r="N176" s="209"/>
      <c r="O176" s="209"/>
      <c r="P176" s="209"/>
      <c r="Q176" s="209"/>
      <c r="R176" s="209"/>
      <c r="S176" s="209"/>
      <c r="T176" s="210"/>
      <c r="AT176" s="211" t="s">
        <v>139</v>
      </c>
      <c r="AU176" s="211" t="s">
        <v>79</v>
      </c>
      <c r="AV176" s="11" t="s">
        <v>79</v>
      </c>
      <c r="AW176" s="11" t="s">
        <v>33</v>
      </c>
      <c r="AX176" s="11" t="s">
        <v>69</v>
      </c>
      <c r="AY176" s="211" t="s">
        <v>120</v>
      </c>
    </row>
    <row r="177" spans="2:65" s="12" customFormat="1">
      <c r="B177" s="212"/>
      <c r="C177" s="213"/>
      <c r="D177" s="198" t="s">
        <v>139</v>
      </c>
      <c r="E177" s="214" t="s">
        <v>21</v>
      </c>
      <c r="F177" s="215" t="s">
        <v>141</v>
      </c>
      <c r="G177" s="213"/>
      <c r="H177" s="216">
        <v>118</v>
      </c>
      <c r="I177" s="217"/>
      <c r="J177" s="213"/>
      <c r="K177" s="213"/>
      <c r="L177" s="218"/>
      <c r="M177" s="219"/>
      <c r="N177" s="220"/>
      <c r="O177" s="220"/>
      <c r="P177" s="220"/>
      <c r="Q177" s="220"/>
      <c r="R177" s="220"/>
      <c r="S177" s="220"/>
      <c r="T177" s="221"/>
      <c r="AT177" s="222" t="s">
        <v>139</v>
      </c>
      <c r="AU177" s="222" t="s">
        <v>79</v>
      </c>
      <c r="AV177" s="12" t="s">
        <v>127</v>
      </c>
      <c r="AW177" s="12" t="s">
        <v>33</v>
      </c>
      <c r="AX177" s="12" t="s">
        <v>77</v>
      </c>
      <c r="AY177" s="222" t="s">
        <v>120</v>
      </c>
    </row>
    <row r="178" spans="2:65" s="1" customFormat="1" ht="16.5" customHeight="1">
      <c r="B178" s="40"/>
      <c r="C178" s="223" t="s">
        <v>287</v>
      </c>
      <c r="D178" s="223" t="s">
        <v>197</v>
      </c>
      <c r="E178" s="224" t="s">
        <v>265</v>
      </c>
      <c r="F178" s="225" t="s">
        <v>407</v>
      </c>
      <c r="G178" s="226" t="s">
        <v>260</v>
      </c>
      <c r="H178" s="227">
        <v>119.18</v>
      </c>
      <c r="I178" s="228"/>
      <c r="J178" s="229">
        <f>ROUND(I178*H178,2)</f>
        <v>0</v>
      </c>
      <c r="K178" s="225" t="s">
        <v>126</v>
      </c>
      <c r="L178" s="230"/>
      <c r="M178" s="231" t="s">
        <v>21</v>
      </c>
      <c r="N178" s="232" t="s">
        <v>40</v>
      </c>
      <c r="O178" s="41"/>
      <c r="P178" s="195">
        <f>O178*H178</f>
        <v>0</v>
      </c>
      <c r="Q178" s="195">
        <v>0</v>
      </c>
      <c r="R178" s="195">
        <f>Q178*H178</f>
        <v>0</v>
      </c>
      <c r="S178" s="195">
        <v>0</v>
      </c>
      <c r="T178" s="196">
        <f>S178*H178</f>
        <v>0</v>
      </c>
      <c r="AR178" s="23" t="s">
        <v>144</v>
      </c>
      <c r="AT178" s="23" t="s">
        <v>197</v>
      </c>
      <c r="AU178" s="23" t="s">
        <v>79</v>
      </c>
      <c r="AY178" s="23" t="s">
        <v>120</v>
      </c>
      <c r="BE178" s="197">
        <f>IF(N178="základní",J178,0)</f>
        <v>0</v>
      </c>
      <c r="BF178" s="197">
        <f>IF(N178="snížená",J178,0)</f>
        <v>0</v>
      </c>
      <c r="BG178" s="197">
        <f>IF(N178="zákl. přenesená",J178,0)</f>
        <v>0</v>
      </c>
      <c r="BH178" s="197">
        <f>IF(N178="sníž. přenesená",J178,0)</f>
        <v>0</v>
      </c>
      <c r="BI178" s="197">
        <f>IF(N178="nulová",J178,0)</f>
        <v>0</v>
      </c>
      <c r="BJ178" s="23" t="s">
        <v>77</v>
      </c>
      <c r="BK178" s="197">
        <f>ROUND(I178*H178,2)</f>
        <v>0</v>
      </c>
      <c r="BL178" s="23" t="s">
        <v>127</v>
      </c>
      <c r="BM178" s="23" t="s">
        <v>290</v>
      </c>
    </row>
    <row r="179" spans="2:65" s="11" customFormat="1">
      <c r="B179" s="201"/>
      <c r="C179" s="202"/>
      <c r="D179" s="198" t="s">
        <v>139</v>
      </c>
      <c r="E179" s="203" t="s">
        <v>21</v>
      </c>
      <c r="F179" s="204" t="s">
        <v>408</v>
      </c>
      <c r="G179" s="202"/>
      <c r="H179" s="205">
        <v>119.18</v>
      </c>
      <c r="I179" s="206"/>
      <c r="J179" s="202"/>
      <c r="K179" s="202"/>
      <c r="L179" s="207"/>
      <c r="M179" s="208"/>
      <c r="N179" s="209"/>
      <c r="O179" s="209"/>
      <c r="P179" s="209"/>
      <c r="Q179" s="209"/>
      <c r="R179" s="209"/>
      <c r="S179" s="209"/>
      <c r="T179" s="210"/>
      <c r="AT179" s="211" t="s">
        <v>139</v>
      </c>
      <c r="AU179" s="211" t="s">
        <v>79</v>
      </c>
      <c r="AV179" s="11" t="s">
        <v>79</v>
      </c>
      <c r="AW179" s="11" t="s">
        <v>33</v>
      </c>
      <c r="AX179" s="11" t="s">
        <v>69</v>
      </c>
      <c r="AY179" s="211" t="s">
        <v>120</v>
      </c>
    </row>
    <row r="180" spans="2:65" s="12" customFormat="1">
      <c r="B180" s="212"/>
      <c r="C180" s="213"/>
      <c r="D180" s="198" t="s">
        <v>139</v>
      </c>
      <c r="E180" s="214" t="s">
        <v>21</v>
      </c>
      <c r="F180" s="215" t="s">
        <v>141</v>
      </c>
      <c r="G180" s="213"/>
      <c r="H180" s="216">
        <v>119.18</v>
      </c>
      <c r="I180" s="217"/>
      <c r="J180" s="213"/>
      <c r="K180" s="213"/>
      <c r="L180" s="218"/>
      <c r="M180" s="219"/>
      <c r="N180" s="220"/>
      <c r="O180" s="220"/>
      <c r="P180" s="220"/>
      <c r="Q180" s="220"/>
      <c r="R180" s="220"/>
      <c r="S180" s="220"/>
      <c r="T180" s="221"/>
      <c r="AT180" s="222" t="s">
        <v>139</v>
      </c>
      <c r="AU180" s="222" t="s">
        <v>79</v>
      </c>
      <c r="AV180" s="12" t="s">
        <v>127</v>
      </c>
      <c r="AW180" s="12" t="s">
        <v>33</v>
      </c>
      <c r="AX180" s="12" t="s">
        <v>77</v>
      </c>
      <c r="AY180" s="222" t="s">
        <v>120</v>
      </c>
    </row>
    <row r="181" spans="2:65" s="10" customFormat="1" ht="29.85" customHeight="1">
      <c r="B181" s="170"/>
      <c r="C181" s="171"/>
      <c r="D181" s="172" t="s">
        <v>68</v>
      </c>
      <c r="E181" s="184" t="s">
        <v>165</v>
      </c>
      <c r="F181" s="184" t="s">
        <v>274</v>
      </c>
      <c r="G181" s="171"/>
      <c r="H181" s="171"/>
      <c r="I181" s="174"/>
      <c r="J181" s="185">
        <f>BK181</f>
        <v>0</v>
      </c>
      <c r="K181" s="171"/>
      <c r="L181" s="176"/>
      <c r="M181" s="177"/>
      <c r="N181" s="178"/>
      <c r="O181" s="178"/>
      <c r="P181" s="179">
        <f>SUM(P182:P190)</f>
        <v>0</v>
      </c>
      <c r="Q181" s="178"/>
      <c r="R181" s="179">
        <f>SUM(R182:R190)</f>
        <v>0</v>
      </c>
      <c r="S181" s="178"/>
      <c r="T181" s="180">
        <f>SUM(T182:T190)</f>
        <v>0</v>
      </c>
      <c r="AR181" s="181" t="s">
        <v>77</v>
      </c>
      <c r="AT181" s="182" t="s">
        <v>68</v>
      </c>
      <c r="AU181" s="182" t="s">
        <v>77</v>
      </c>
      <c r="AY181" s="181" t="s">
        <v>120</v>
      </c>
      <c r="BK181" s="183">
        <f>SUM(BK182:BK190)</f>
        <v>0</v>
      </c>
    </row>
    <row r="182" spans="2:65" s="1" customFormat="1" ht="16.5" customHeight="1">
      <c r="B182" s="40"/>
      <c r="C182" s="186" t="s">
        <v>210</v>
      </c>
      <c r="D182" s="186" t="s">
        <v>122</v>
      </c>
      <c r="E182" s="187" t="s">
        <v>409</v>
      </c>
      <c r="F182" s="188" t="s">
        <v>410</v>
      </c>
      <c r="G182" s="189" t="s">
        <v>260</v>
      </c>
      <c r="H182" s="190">
        <v>288.5</v>
      </c>
      <c r="I182" s="191"/>
      <c r="J182" s="192">
        <f>ROUND(I182*H182,2)</f>
        <v>0</v>
      </c>
      <c r="K182" s="188" t="s">
        <v>21</v>
      </c>
      <c r="L182" s="60"/>
      <c r="M182" s="193" t="s">
        <v>21</v>
      </c>
      <c r="N182" s="194" t="s">
        <v>40</v>
      </c>
      <c r="O182" s="41"/>
      <c r="P182" s="195">
        <f>O182*H182</f>
        <v>0</v>
      </c>
      <c r="Q182" s="195">
        <v>0</v>
      </c>
      <c r="R182" s="195">
        <f>Q182*H182</f>
        <v>0</v>
      </c>
      <c r="S182" s="195">
        <v>0</v>
      </c>
      <c r="T182" s="196">
        <f>S182*H182</f>
        <v>0</v>
      </c>
      <c r="AR182" s="23" t="s">
        <v>127</v>
      </c>
      <c r="AT182" s="23" t="s">
        <v>122</v>
      </c>
      <c r="AU182" s="23" t="s">
        <v>79</v>
      </c>
      <c r="AY182" s="23" t="s">
        <v>120</v>
      </c>
      <c r="BE182" s="197">
        <f>IF(N182="základní",J182,0)</f>
        <v>0</v>
      </c>
      <c r="BF182" s="197">
        <f>IF(N182="snížená",J182,0)</f>
        <v>0</v>
      </c>
      <c r="BG182" s="197">
        <f>IF(N182="zákl. přenesená",J182,0)</f>
        <v>0</v>
      </c>
      <c r="BH182" s="197">
        <f>IF(N182="sníž. přenesená",J182,0)</f>
        <v>0</v>
      </c>
      <c r="BI182" s="197">
        <f>IF(N182="nulová",J182,0)</f>
        <v>0</v>
      </c>
      <c r="BJ182" s="23" t="s">
        <v>77</v>
      </c>
      <c r="BK182" s="197">
        <f>ROUND(I182*H182,2)</f>
        <v>0</v>
      </c>
      <c r="BL182" s="23" t="s">
        <v>127</v>
      </c>
      <c r="BM182" s="23" t="s">
        <v>295</v>
      </c>
    </row>
    <row r="183" spans="2:65" s="11" customFormat="1">
      <c r="B183" s="201"/>
      <c r="C183" s="202"/>
      <c r="D183" s="198" t="s">
        <v>139</v>
      </c>
      <c r="E183" s="203" t="s">
        <v>21</v>
      </c>
      <c r="F183" s="204" t="s">
        <v>411</v>
      </c>
      <c r="G183" s="202"/>
      <c r="H183" s="205">
        <v>288.5</v>
      </c>
      <c r="I183" s="206"/>
      <c r="J183" s="202"/>
      <c r="K183" s="202"/>
      <c r="L183" s="207"/>
      <c r="M183" s="208"/>
      <c r="N183" s="209"/>
      <c r="O183" s="209"/>
      <c r="P183" s="209"/>
      <c r="Q183" s="209"/>
      <c r="R183" s="209"/>
      <c r="S183" s="209"/>
      <c r="T183" s="210"/>
      <c r="AT183" s="211" t="s">
        <v>139</v>
      </c>
      <c r="AU183" s="211" t="s">
        <v>79</v>
      </c>
      <c r="AV183" s="11" t="s">
        <v>79</v>
      </c>
      <c r="AW183" s="11" t="s">
        <v>33</v>
      </c>
      <c r="AX183" s="11" t="s">
        <v>69</v>
      </c>
      <c r="AY183" s="211" t="s">
        <v>120</v>
      </c>
    </row>
    <row r="184" spans="2:65" s="12" customFormat="1">
      <c r="B184" s="212"/>
      <c r="C184" s="213"/>
      <c r="D184" s="198" t="s">
        <v>139</v>
      </c>
      <c r="E184" s="214" t="s">
        <v>21</v>
      </c>
      <c r="F184" s="215" t="s">
        <v>141</v>
      </c>
      <c r="G184" s="213"/>
      <c r="H184" s="216">
        <v>288.5</v>
      </c>
      <c r="I184" s="217"/>
      <c r="J184" s="213"/>
      <c r="K184" s="213"/>
      <c r="L184" s="218"/>
      <c r="M184" s="219"/>
      <c r="N184" s="220"/>
      <c r="O184" s="220"/>
      <c r="P184" s="220"/>
      <c r="Q184" s="220"/>
      <c r="R184" s="220"/>
      <c r="S184" s="220"/>
      <c r="T184" s="221"/>
      <c r="AT184" s="222" t="s">
        <v>139</v>
      </c>
      <c r="AU184" s="222" t="s">
        <v>79</v>
      </c>
      <c r="AV184" s="12" t="s">
        <v>127</v>
      </c>
      <c r="AW184" s="12" t="s">
        <v>33</v>
      </c>
      <c r="AX184" s="12" t="s">
        <v>77</v>
      </c>
      <c r="AY184" s="222" t="s">
        <v>120</v>
      </c>
    </row>
    <row r="185" spans="2:65" s="1" customFormat="1" ht="38.25" customHeight="1">
      <c r="B185" s="40"/>
      <c r="C185" s="186" t="s">
        <v>300</v>
      </c>
      <c r="D185" s="186" t="s">
        <v>122</v>
      </c>
      <c r="E185" s="187" t="s">
        <v>412</v>
      </c>
      <c r="F185" s="188" t="s">
        <v>413</v>
      </c>
      <c r="G185" s="189" t="s">
        <v>271</v>
      </c>
      <c r="H185" s="190">
        <v>4</v>
      </c>
      <c r="I185" s="191"/>
      <c r="J185" s="192">
        <f>ROUND(I185*H185,2)</f>
        <v>0</v>
      </c>
      <c r="K185" s="188" t="s">
        <v>21</v>
      </c>
      <c r="L185" s="60"/>
      <c r="M185" s="193" t="s">
        <v>21</v>
      </c>
      <c r="N185" s="194" t="s">
        <v>40</v>
      </c>
      <c r="O185" s="41"/>
      <c r="P185" s="195">
        <f>O185*H185</f>
        <v>0</v>
      </c>
      <c r="Q185" s="195">
        <v>0</v>
      </c>
      <c r="R185" s="195">
        <f>Q185*H185</f>
        <v>0</v>
      </c>
      <c r="S185" s="195">
        <v>0</v>
      </c>
      <c r="T185" s="196">
        <f>S185*H185</f>
        <v>0</v>
      </c>
      <c r="AR185" s="23" t="s">
        <v>127</v>
      </c>
      <c r="AT185" s="23" t="s">
        <v>122</v>
      </c>
      <c r="AU185" s="23" t="s">
        <v>79</v>
      </c>
      <c r="AY185" s="23" t="s">
        <v>120</v>
      </c>
      <c r="BE185" s="197">
        <f>IF(N185="základní",J185,0)</f>
        <v>0</v>
      </c>
      <c r="BF185" s="197">
        <f>IF(N185="snížená",J185,0)</f>
        <v>0</v>
      </c>
      <c r="BG185" s="197">
        <f>IF(N185="zákl. přenesená",J185,0)</f>
        <v>0</v>
      </c>
      <c r="BH185" s="197">
        <f>IF(N185="sníž. přenesená",J185,0)</f>
        <v>0</v>
      </c>
      <c r="BI185" s="197">
        <f>IF(N185="nulová",J185,0)</f>
        <v>0</v>
      </c>
      <c r="BJ185" s="23" t="s">
        <v>77</v>
      </c>
      <c r="BK185" s="197">
        <f>ROUND(I185*H185,2)</f>
        <v>0</v>
      </c>
      <c r="BL185" s="23" t="s">
        <v>127</v>
      </c>
      <c r="BM185" s="23" t="s">
        <v>414</v>
      </c>
    </row>
    <row r="186" spans="2:65" s="11" customFormat="1">
      <c r="B186" s="201"/>
      <c r="C186" s="202"/>
      <c r="D186" s="198" t="s">
        <v>139</v>
      </c>
      <c r="E186" s="203" t="s">
        <v>21</v>
      </c>
      <c r="F186" s="204" t="s">
        <v>127</v>
      </c>
      <c r="G186" s="202"/>
      <c r="H186" s="205">
        <v>4</v>
      </c>
      <c r="I186" s="206"/>
      <c r="J186" s="202"/>
      <c r="K186" s="202"/>
      <c r="L186" s="207"/>
      <c r="M186" s="208"/>
      <c r="N186" s="209"/>
      <c r="O186" s="209"/>
      <c r="P186" s="209"/>
      <c r="Q186" s="209"/>
      <c r="R186" s="209"/>
      <c r="S186" s="209"/>
      <c r="T186" s="210"/>
      <c r="AT186" s="211" t="s">
        <v>139</v>
      </c>
      <c r="AU186" s="211" t="s">
        <v>79</v>
      </c>
      <c r="AV186" s="11" t="s">
        <v>79</v>
      </c>
      <c r="AW186" s="11" t="s">
        <v>33</v>
      </c>
      <c r="AX186" s="11" t="s">
        <v>77</v>
      </c>
      <c r="AY186" s="211" t="s">
        <v>120</v>
      </c>
    </row>
    <row r="187" spans="2:65" s="1" customFormat="1" ht="25.5" customHeight="1">
      <c r="B187" s="40"/>
      <c r="C187" s="186" t="s">
        <v>216</v>
      </c>
      <c r="D187" s="186" t="s">
        <v>122</v>
      </c>
      <c r="E187" s="187" t="s">
        <v>415</v>
      </c>
      <c r="F187" s="188" t="s">
        <v>416</v>
      </c>
      <c r="G187" s="189" t="s">
        <v>260</v>
      </c>
      <c r="H187" s="190">
        <v>175.1</v>
      </c>
      <c r="I187" s="191"/>
      <c r="J187" s="192">
        <f>ROUND(I187*H187,2)</f>
        <v>0</v>
      </c>
      <c r="K187" s="188" t="s">
        <v>126</v>
      </c>
      <c r="L187" s="60"/>
      <c r="M187" s="193" t="s">
        <v>21</v>
      </c>
      <c r="N187" s="194" t="s">
        <v>40</v>
      </c>
      <c r="O187" s="41"/>
      <c r="P187" s="195">
        <f>O187*H187</f>
        <v>0</v>
      </c>
      <c r="Q187" s="195">
        <v>0</v>
      </c>
      <c r="R187" s="195">
        <f>Q187*H187</f>
        <v>0</v>
      </c>
      <c r="S187" s="195">
        <v>0</v>
      </c>
      <c r="T187" s="196">
        <f>S187*H187</f>
        <v>0</v>
      </c>
      <c r="AR187" s="23" t="s">
        <v>127</v>
      </c>
      <c r="AT187" s="23" t="s">
        <v>122</v>
      </c>
      <c r="AU187" s="23" t="s">
        <v>79</v>
      </c>
      <c r="AY187" s="23" t="s">
        <v>120</v>
      </c>
      <c r="BE187" s="197">
        <f>IF(N187="základní",J187,0)</f>
        <v>0</v>
      </c>
      <c r="BF187" s="197">
        <f>IF(N187="snížená",J187,0)</f>
        <v>0</v>
      </c>
      <c r="BG187" s="197">
        <f>IF(N187="zákl. přenesená",J187,0)</f>
        <v>0</v>
      </c>
      <c r="BH187" s="197">
        <f>IF(N187="sníž. přenesená",J187,0)</f>
        <v>0</v>
      </c>
      <c r="BI187" s="197">
        <f>IF(N187="nulová",J187,0)</f>
        <v>0</v>
      </c>
      <c r="BJ187" s="23" t="s">
        <v>77</v>
      </c>
      <c r="BK187" s="197">
        <f>ROUND(I187*H187,2)</f>
        <v>0</v>
      </c>
      <c r="BL187" s="23" t="s">
        <v>127</v>
      </c>
      <c r="BM187" s="23" t="s">
        <v>303</v>
      </c>
    </row>
    <row r="188" spans="2:65" s="11" customFormat="1">
      <c r="B188" s="201"/>
      <c r="C188" s="202"/>
      <c r="D188" s="198" t="s">
        <v>139</v>
      </c>
      <c r="E188" s="203" t="s">
        <v>21</v>
      </c>
      <c r="F188" s="204" t="s">
        <v>417</v>
      </c>
      <c r="G188" s="202"/>
      <c r="H188" s="205">
        <v>175.1</v>
      </c>
      <c r="I188" s="206"/>
      <c r="J188" s="202"/>
      <c r="K188" s="202"/>
      <c r="L188" s="207"/>
      <c r="M188" s="208"/>
      <c r="N188" s="209"/>
      <c r="O188" s="209"/>
      <c r="P188" s="209"/>
      <c r="Q188" s="209"/>
      <c r="R188" s="209"/>
      <c r="S188" s="209"/>
      <c r="T188" s="210"/>
      <c r="AT188" s="211" t="s">
        <v>139</v>
      </c>
      <c r="AU188" s="211" t="s">
        <v>79</v>
      </c>
      <c r="AV188" s="11" t="s">
        <v>79</v>
      </c>
      <c r="AW188" s="11" t="s">
        <v>33</v>
      </c>
      <c r="AX188" s="11" t="s">
        <v>69</v>
      </c>
      <c r="AY188" s="211" t="s">
        <v>120</v>
      </c>
    </row>
    <row r="189" spans="2:65" s="12" customFormat="1">
      <c r="B189" s="212"/>
      <c r="C189" s="213"/>
      <c r="D189" s="198" t="s">
        <v>139</v>
      </c>
      <c r="E189" s="214" t="s">
        <v>21</v>
      </c>
      <c r="F189" s="215" t="s">
        <v>141</v>
      </c>
      <c r="G189" s="213"/>
      <c r="H189" s="216">
        <v>175.1</v>
      </c>
      <c r="I189" s="217"/>
      <c r="J189" s="213"/>
      <c r="K189" s="213"/>
      <c r="L189" s="218"/>
      <c r="M189" s="219"/>
      <c r="N189" s="220"/>
      <c r="O189" s="220"/>
      <c r="P189" s="220"/>
      <c r="Q189" s="220"/>
      <c r="R189" s="220"/>
      <c r="S189" s="220"/>
      <c r="T189" s="221"/>
      <c r="AT189" s="222" t="s">
        <v>139</v>
      </c>
      <c r="AU189" s="222" t="s">
        <v>79</v>
      </c>
      <c r="AV189" s="12" t="s">
        <v>127</v>
      </c>
      <c r="AW189" s="12" t="s">
        <v>33</v>
      </c>
      <c r="AX189" s="12" t="s">
        <v>77</v>
      </c>
      <c r="AY189" s="222" t="s">
        <v>120</v>
      </c>
    </row>
    <row r="190" spans="2:65" s="1" customFormat="1" ht="16.5" customHeight="1">
      <c r="B190" s="40"/>
      <c r="C190" s="223" t="s">
        <v>309</v>
      </c>
      <c r="D190" s="223" t="s">
        <v>197</v>
      </c>
      <c r="E190" s="224" t="s">
        <v>418</v>
      </c>
      <c r="F190" s="225" t="s">
        <v>419</v>
      </c>
      <c r="G190" s="226" t="s">
        <v>271</v>
      </c>
      <c r="H190" s="227">
        <v>353.702</v>
      </c>
      <c r="I190" s="228"/>
      <c r="J190" s="229">
        <f>ROUND(I190*H190,2)</f>
        <v>0</v>
      </c>
      <c r="K190" s="225" t="s">
        <v>126</v>
      </c>
      <c r="L190" s="230"/>
      <c r="M190" s="231" t="s">
        <v>21</v>
      </c>
      <c r="N190" s="232" t="s">
        <v>40</v>
      </c>
      <c r="O190" s="41"/>
      <c r="P190" s="195">
        <f>O190*H190</f>
        <v>0</v>
      </c>
      <c r="Q190" s="195">
        <v>0</v>
      </c>
      <c r="R190" s="195">
        <f>Q190*H190</f>
        <v>0</v>
      </c>
      <c r="S190" s="195">
        <v>0</v>
      </c>
      <c r="T190" s="196">
        <f>S190*H190</f>
        <v>0</v>
      </c>
      <c r="AR190" s="23" t="s">
        <v>144</v>
      </c>
      <c r="AT190" s="23" t="s">
        <v>197</v>
      </c>
      <c r="AU190" s="23" t="s">
        <v>79</v>
      </c>
      <c r="AY190" s="23" t="s">
        <v>120</v>
      </c>
      <c r="BE190" s="197">
        <f>IF(N190="základní",J190,0)</f>
        <v>0</v>
      </c>
      <c r="BF190" s="197">
        <f>IF(N190="snížená",J190,0)</f>
        <v>0</v>
      </c>
      <c r="BG190" s="197">
        <f>IF(N190="zákl. přenesená",J190,0)</f>
        <v>0</v>
      </c>
      <c r="BH190" s="197">
        <f>IF(N190="sníž. přenesená",J190,0)</f>
        <v>0</v>
      </c>
      <c r="BI190" s="197">
        <f>IF(N190="nulová",J190,0)</f>
        <v>0</v>
      </c>
      <c r="BJ190" s="23" t="s">
        <v>77</v>
      </c>
      <c r="BK190" s="197">
        <f>ROUND(I190*H190,2)</f>
        <v>0</v>
      </c>
      <c r="BL190" s="23" t="s">
        <v>127</v>
      </c>
      <c r="BM190" s="23" t="s">
        <v>307</v>
      </c>
    </row>
    <row r="191" spans="2:65" s="10" customFormat="1" ht="29.85" customHeight="1">
      <c r="B191" s="170"/>
      <c r="C191" s="171"/>
      <c r="D191" s="172" t="s">
        <v>68</v>
      </c>
      <c r="E191" s="184" t="s">
        <v>298</v>
      </c>
      <c r="F191" s="184" t="s">
        <v>420</v>
      </c>
      <c r="G191" s="171"/>
      <c r="H191" s="171"/>
      <c r="I191" s="174"/>
      <c r="J191" s="185">
        <f>BK191</f>
        <v>0</v>
      </c>
      <c r="K191" s="171"/>
      <c r="L191" s="176"/>
      <c r="M191" s="177"/>
      <c r="N191" s="178"/>
      <c r="O191" s="178"/>
      <c r="P191" s="179">
        <f>P192</f>
        <v>0</v>
      </c>
      <c r="Q191" s="178"/>
      <c r="R191" s="179">
        <f>R192</f>
        <v>0</v>
      </c>
      <c r="S191" s="178"/>
      <c r="T191" s="180">
        <f>T192</f>
        <v>0</v>
      </c>
      <c r="AR191" s="181" t="s">
        <v>77</v>
      </c>
      <c r="AT191" s="182" t="s">
        <v>68</v>
      </c>
      <c r="AU191" s="182" t="s">
        <v>77</v>
      </c>
      <c r="AY191" s="181" t="s">
        <v>120</v>
      </c>
      <c r="BK191" s="183">
        <f>BK192</f>
        <v>0</v>
      </c>
    </row>
    <row r="192" spans="2:65" s="1" customFormat="1" ht="16.5" customHeight="1">
      <c r="B192" s="40"/>
      <c r="C192" s="186" t="s">
        <v>221</v>
      </c>
      <c r="D192" s="186" t="s">
        <v>122</v>
      </c>
      <c r="E192" s="187" t="s">
        <v>421</v>
      </c>
      <c r="F192" s="188" t="s">
        <v>422</v>
      </c>
      <c r="G192" s="189" t="s">
        <v>179</v>
      </c>
      <c r="H192" s="190">
        <v>168.96299999999999</v>
      </c>
      <c r="I192" s="191"/>
      <c r="J192" s="192">
        <f>ROUND(I192*H192,2)</f>
        <v>0</v>
      </c>
      <c r="K192" s="188" t="s">
        <v>126</v>
      </c>
      <c r="L192" s="60"/>
      <c r="M192" s="193" t="s">
        <v>21</v>
      </c>
      <c r="N192" s="194" t="s">
        <v>40</v>
      </c>
      <c r="O192" s="41"/>
      <c r="P192" s="195">
        <f>O192*H192</f>
        <v>0</v>
      </c>
      <c r="Q192" s="195">
        <v>0</v>
      </c>
      <c r="R192" s="195">
        <f>Q192*H192</f>
        <v>0</v>
      </c>
      <c r="S192" s="195">
        <v>0</v>
      </c>
      <c r="T192" s="196">
        <f>S192*H192</f>
        <v>0</v>
      </c>
      <c r="AR192" s="23" t="s">
        <v>127</v>
      </c>
      <c r="AT192" s="23" t="s">
        <v>122</v>
      </c>
      <c r="AU192" s="23" t="s">
        <v>79</v>
      </c>
      <c r="AY192" s="23" t="s">
        <v>120</v>
      </c>
      <c r="BE192" s="197">
        <f>IF(N192="základní",J192,0)</f>
        <v>0</v>
      </c>
      <c r="BF192" s="197">
        <f>IF(N192="snížená",J192,0)</f>
        <v>0</v>
      </c>
      <c r="BG192" s="197">
        <f>IF(N192="zákl. přenesená",J192,0)</f>
        <v>0</v>
      </c>
      <c r="BH192" s="197">
        <f>IF(N192="sníž. přenesená",J192,0)</f>
        <v>0</v>
      </c>
      <c r="BI192" s="197">
        <f>IF(N192="nulová",J192,0)</f>
        <v>0</v>
      </c>
      <c r="BJ192" s="23" t="s">
        <v>77</v>
      </c>
      <c r="BK192" s="197">
        <f>ROUND(I192*H192,2)</f>
        <v>0</v>
      </c>
      <c r="BL192" s="23" t="s">
        <v>127</v>
      </c>
      <c r="BM192" s="23" t="s">
        <v>312</v>
      </c>
    </row>
    <row r="193" spans="2:65" s="10" customFormat="1" ht="37.35" customHeight="1">
      <c r="B193" s="170"/>
      <c r="C193" s="171"/>
      <c r="D193" s="172" t="s">
        <v>68</v>
      </c>
      <c r="E193" s="173" t="s">
        <v>423</v>
      </c>
      <c r="F193" s="173" t="s">
        <v>424</v>
      </c>
      <c r="G193" s="171"/>
      <c r="H193" s="171"/>
      <c r="I193" s="174"/>
      <c r="J193" s="175">
        <f>BK193</f>
        <v>0</v>
      </c>
      <c r="K193" s="171"/>
      <c r="L193" s="176"/>
      <c r="M193" s="177"/>
      <c r="N193" s="178"/>
      <c r="O193" s="178"/>
      <c r="P193" s="179">
        <f>P194</f>
        <v>0</v>
      </c>
      <c r="Q193" s="178"/>
      <c r="R193" s="179">
        <f>R194</f>
        <v>0</v>
      </c>
      <c r="S193" s="178"/>
      <c r="T193" s="180">
        <f>T194</f>
        <v>0</v>
      </c>
      <c r="AR193" s="181" t="s">
        <v>79</v>
      </c>
      <c r="AT193" s="182" t="s">
        <v>68</v>
      </c>
      <c r="AU193" s="182" t="s">
        <v>69</v>
      </c>
      <c r="AY193" s="181" t="s">
        <v>120</v>
      </c>
      <c r="BK193" s="183">
        <f>BK194</f>
        <v>0</v>
      </c>
    </row>
    <row r="194" spans="2:65" s="10" customFormat="1" ht="19.899999999999999" customHeight="1">
      <c r="B194" s="170"/>
      <c r="C194" s="171"/>
      <c r="D194" s="172" t="s">
        <v>68</v>
      </c>
      <c r="E194" s="184" t="s">
        <v>425</v>
      </c>
      <c r="F194" s="184" t="s">
        <v>426</v>
      </c>
      <c r="G194" s="171"/>
      <c r="H194" s="171"/>
      <c r="I194" s="174"/>
      <c r="J194" s="185">
        <f>BK194</f>
        <v>0</v>
      </c>
      <c r="K194" s="171"/>
      <c r="L194" s="176"/>
      <c r="M194" s="177"/>
      <c r="N194" s="178"/>
      <c r="O194" s="178"/>
      <c r="P194" s="179">
        <f>SUM(P195:P198)</f>
        <v>0</v>
      </c>
      <c r="Q194" s="178"/>
      <c r="R194" s="179">
        <f>SUM(R195:R198)</f>
        <v>0</v>
      </c>
      <c r="S194" s="178"/>
      <c r="T194" s="180">
        <f>SUM(T195:T198)</f>
        <v>0</v>
      </c>
      <c r="AR194" s="181" t="s">
        <v>79</v>
      </c>
      <c r="AT194" s="182" t="s">
        <v>68</v>
      </c>
      <c r="AU194" s="182" t="s">
        <v>77</v>
      </c>
      <c r="AY194" s="181" t="s">
        <v>120</v>
      </c>
      <c r="BK194" s="183">
        <f>SUM(BK195:BK198)</f>
        <v>0</v>
      </c>
    </row>
    <row r="195" spans="2:65" s="1" customFormat="1" ht="16.5" customHeight="1">
      <c r="B195" s="40"/>
      <c r="C195" s="186" t="s">
        <v>317</v>
      </c>
      <c r="D195" s="186" t="s">
        <v>122</v>
      </c>
      <c r="E195" s="187" t="s">
        <v>427</v>
      </c>
      <c r="F195" s="188" t="s">
        <v>428</v>
      </c>
      <c r="G195" s="189" t="s">
        <v>125</v>
      </c>
      <c r="H195" s="190">
        <v>45.1</v>
      </c>
      <c r="I195" s="191"/>
      <c r="J195" s="192">
        <f>ROUND(I195*H195,2)</f>
        <v>0</v>
      </c>
      <c r="K195" s="188" t="s">
        <v>126</v>
      </c>
      <c r="L195" s="60"/>
      <c r="M195" s="193" t="s">
        <v>21</v>
      </c>
      <c r="N195" s="194" t="s">
        <v>40</v>
      </c>
      <c r="O195" s="41"/>
      <c r="P195" s="195">
        <f>O195*H195</f>
        <v>0</v>
      </c>
      <c r="Q195" s="195">
        <v>0</v>
      </c>
      <c r="R195" s="195">
        <f>Q195*H195</f>
        <v>0</v>
      </c>
      <c r="S195" s="195">
        <v>0</v>
      </c>
      <c r="T195" s="196">
        <f>S195*H195</f>
        <v>0</v>
      </c>
      <c r="AR195" s="23" t="s">
        <v>163</v>
      </c>
      <c r="AT195" s="23" t="s">
        <v>122</v>
      </c>
      <c r="AU195" s="23" t="s">
        <v>79</v>
      </c>
      <c r="AY195" s="23" t="s">
        <v>120</v>
      </c>
      <c r="BE195" s="197">
        <f>IF(N195="základní",J195,0)</f>
        <v>0</v>
      </c>
      <c r="BF195" s="197">
        <f>IF(N195="snížená",J195,0)</f>
        <v>0</v>
      </c>
      <c r="BG195" s="197">
        <f>IF(N195="zákl. přenesená",J195,0)</f>
        <v>0</v>
      </c>
      <c r="BH195" s="197">
        <f>IF(N195="sníž. přenesená",J195,0)</f>
        <v>0</v>
      </c>
      <c r="BI195" s="197">
        <f>IF(N195="nulová",J195,0)</f>
        <v>0</v>
      </c>
      <c r="BJ195" s="23" t="s">
        <v>77</v>
      </c>
      <c r="BK195" s="197">
        <f>ROUND(I195*H195,2)</f>
        <v>0</v>
      </c>
      <c r="BL195" s="23" t="s">
        <v>163</v>
      </c>
      <c r="BM195" s="23" t="s">
        <v>316</v>
      </c>
    </row>
    <row r="196" spans="2:65" s="11" customFormat="1">
      <c r="B196" s="201"/>
      <c r="C196" s="202"/>
      <c r="D196" s="198" t="s">
        <v>139</v>
      </c>
      <c r="E196" s="203" t="s">
        <v>21</v>
      </c>
      <c r="F196" s="204" t="s">
        <v>429</v>
      </c>
      <c r="G196" s="202"/>
      <c r="H196" s="205">
        <v>45.1</v>
      </c>
      <c r="I196" s="206"/>
      <c r="J196" s="202"/>
      <c r="K196" s="202"/>
      <c r="L196" s="207"/>
      <c r="M196" s="208"/>
      <c r="N196" s="209"/>
      <c r="O196" s="209"/>
      <c r="P196" s="209"/>
      <c r="Q196" s="209"/>
      <c r="R196" s="209"/>
      <c r="S196" s="209"/>
      <c r="T196" s="210"/>
      <c r="AT196" s="211" t="s">
        <v>139</v>
      </c>
      <c r="AU196" s="211" t="s">
        <v>79</v>
      </c>
      <c r="AV196" s="11" t="s">
        <v>79</v>
      </c>
      <c r="AW196" s="11" t="s">
        <v>33</v>
      </c>
      <c r="AX196" s="11" t="s">
        <v>69</v>
      </c>
      <c r="AY196" s="211" t="s">
        <v>120</v>
      </c>
    </row>
    <row r="197" spans="2:65" s="12" customFormat="1">
      <c r="B197" s="212"/>
      <c r="C197" s="213"/>
      <c r="D197" s="198" t="s">
        <v>139</v>
      </c>
      <c r="E197" s="214" t="s">
        <v>21</v>
      </c>
      <c r="F197" s="215" t="s">
        <v>141</v>
      </c>
      <c r="G197" s="213"/>
      <c r="H197" s="216">
        <v>45.1</v>
      </c>
      <c r="I197" s="217"/>
      <c r="J197" s="213"/>
      <c r="K197" s="213"/>
      <c r="L197" s="218"/>
      <c r="M197" s="219"/>
      <c r="N197" s="220"/>
      <c r="O197" s="220"/>
      <c r="P197" s="220"/>
      <c r="Q197" s="220"/>
      <c r="R197" s="220"/>
      <c r="S197" s="220"/>
      <c r="T197" s="221"/>
      <c r="AT197" s="222" t="s">
        <v>139</v>
      </c>
      <c r="AU197" s="222" t="s">
        <v>79</v>
      </c>
      <c r="AV197" s="12" t="s">
        <v>127</v>
      </c>
      <c r="AW197" s="12" t="s">
        <v>33</v>
      </c>
      <c r="AX197" s="12" t="s">
        <v>77</v>
      </c>
      <c r="AY197" s="222" t="s">
        <v>120</v>
      </c>
    </row>
    <row r="198" spans="2:65" s="1" customFormat="1" ht="25.5" customHeight="1">
      <c r="B198" s="40"/>
      <c r="C198" s="186" t="s">
        <v>224</v>
      </c>
      <c r="D198" s="186" t="s">
        <v>122</v>
      </c>
      <c r="E198" s="187" t="s">
        <v>430</v>
      </c>
      <c r="F198" s="188" t="s">
        <v>431</v>
      </c>
      <c r="G198" s="189" t="s">
        <v>179</v>
      </c>
      <c r="H198" s="190">
        <v>3.2000000000000001E-2</v>
      </c>
      <c r="I198" s="191"/>
      <c r="J198" s="192">
        <f>ROUND(I198*H198,2)</f>
        <v>0</v>
      </c>
      <c r="K198" s="188" t="s">
        <v>126</v>
      </c>
      <c r="L198" s="60"/>
      <c r="M198" s="193" t="s">
        <v>21</v>
      </c>
      <c r="N198" s="194" t="s">
        <v>40</v>
      </c>
      <c r="O198" s="41"/>
      <c r="P198" s="195">
        <f>O198*H198</f>
        <v>0</v>
      </c>
      <c r="Q198" s="195">
        <v>0</v>
      </c>
      <c r="R198" s="195">
        <f>Q198*H198</f>
        <v>0</v>
      </c>
      <c r="S198" s="195">
        <v>0</v>
      </c>
      <c r="T198" s="196">
        <f>S198*H198</f>
        <v>0</v>
      </c>
      <c r="AR198" s="23" t="s">
        <v>163</v>
      </c>
      <c r="AT198" s="23" t="s">
        <v>122</v>
      </c>
      <c r="AU198" s="23" t="s">
        <v>79</v>
      </c>
      <c r="AY198" s="23" t="s">
        <v>120</v>
      </c>
      <c r="BE198" s="197">
        <f>IF(N198="základní",J198,0)</f>
        <v>0</v>
      </c>
      <c r="BF198" s="197">
        <f>IF(N198="snížená",J198,0)</f>
        <v>0</v>
      </c>
      <c r="BG198" s="197">
        <f>IF(N198="zákl. přenesená",J198,0)</f>
        <v>0</v>
      </c>
      <c r="BH198" s="197">
        <f>IF(N198="sníž. přenesená",J198,0)</f>
        <v>0</v>
      </c>
      <c r="BI198" s="197">
        <f>IF(N198="nulová",J198,0)</f>
        <v>0</v>
      </c>
      <c r="BJ198" s="23" t="s">
        <v>77</v>
      </c>
      <c r="BK198" s="197">
        <f>ROUND(I198*H198,2)</f>
        <v>0</v>
      </c>
      <c r="BL198" s="23" t="s">
        <v>163</v>
      </c>
      <c r="BM198" s="23" t="s">
        <v>320</v>
      </c>
    </row>
    <row r="199" spans="2:65" s="10" customFormat="1" ht="37.35" customHeight="1">
      <c r="B199" s="170"/>
      <c r="C199" s="171"/>
      <c r="D199" s="172" t="s">
        <v>68</v>
      </c>
      <c r="E199" s="173" t="s">
        <v>322</v>
      </c>
      <c r="F199" s="173" t="s">
        <v>323</v>
      </c>
      <c r="G199" s="171"/>
      <c r="H199" s="171"/>
      <c r="I199" s="174"/>
      <c r="J199" s="175">
        <f>BK199</f>
        <v>0</v>
      </c>
      <c r="K199" s="171"/>
      <c r="L199" s="176"/>
      <c r="M199" s="177"/>
      <c r="N199" s="178"/>
      <c r="O199" s="178"/>
      <c r="P199" s="179">
        <f>P200</f>
        <v>0</v>
      </c>
      <c r="Q199" s="178"/>
      <c r="R199" s="179">
        <f>R200</f>
        <v>0</v>
      </c>
      <c r="S199" s="178"/>
      <c r="T199" s="180">
        <f>T200</f>
        <v>0</v>
      </c>
      <c r="AR199" s="181" t="s">
        <v>147</v>
      </c>
      <c r="AT199" s="182" t="s">
        <v>68</v>
      </c>
      <c r="AU199" s="182" t="s">
        <v>69</v>
      </c>
      <c r="AY199" s="181" t="s">
        <v>120</v>
      </c>
      <c r="BK199" s="183">
        <f>BK200</f>
        <v>0</v>
      </c>
    </row>
    <row r="200" spans="2:65" s="10" customFormat="1" ht="19.899999999999999" customHeight="1">
      <c r="B200" s="170"/>
      <c r="C200" s="171"/>
      <c r="D200" s="172" t="s">
        <v>68</v>
      </c>
      <c r="E200" s="184" t="s">
        <v>324</v>
      </c>
      <c r="F200" s="184" t="s">
        <v>325</v>
      </c>
      <c r="G200" s="171"/>
      <c r="H200" s="171"/>
      <c r="I200" s="174"/>
      <c r="J200" s="185">
        <f>BK200</f>
        <v>0</v>
      </c>
      <c r="K200" s="171"/>
      <c r="L200" s="176"/>
      <c r="M200" s="177"/>
      <c r="N200" s="178"/>
      <c r="O200" s="178"/>
      <c r="P200" s="179">
        <f>P201</f>
        <v>0</v>
      </c>
      <c r="Q200" s="178"/>
      <c r="R200" s="179">
        <f>R201</f>
        <v>0</v>
      </c>
      <c r="S200" s="178"/>
      <c r="T200" s="180">
        <f>T201</f>
        <v>0</v>
      </c>
      <c r="AR200" s="181" t="s">
        <v>147</v>
      </c>
      <c r="AT200" s="182" t="s">
        <v>68</v>
      </c>
      <c r="AU200" s="182" t="s">
        <v>77</v>
      </c>
      <c r="AY200" s="181" t="s">
        <v>120</v>
      </c>
      <c r="BK200" s="183">
        <f>BK201</f>
        <v>0</v>
      </c>
    </row>
    <row r="201" spans="2:65" s="1" customFormat="1" ht="16.5" customHeight="1">
      <c r="B201" s="40"/>
      <c r="C201" s="186" t="s">
        <v>432</v>
      </c>
      <c r="D201" s="186" t="s">
        <v>122</v>
      </c>
      <c r="E201" s="187" t="s">
        <v>326</v>
      </c>
      <c r="F201" s="188" t="s">
        <v>327</v>
      </c>
      <c r="G201" s="189" t="s">
        <v>328</v>
      </c>
      <c r="H201" s="190">
        <v>1</v>
      </c>
      <c r="I201" s="191"/>
      <c r="J201" s="192">
        <f>ROUND(I201*H201,2)</f>
        <v>0</v>
      </c>
      <c r="K201" s="188" t="s">
        <v>126</v>
      </c>
      <c r="L201" s="60"/>
      <c r="M201" s="193" t="s">
        <v>21</v>
      </c>
      <c r="N201" s="243" t="s">
        <v>40</v>
      </c>
      <c r="O201" s="244"/>
      <c r="P201" s="245">
        <f>O201*H201</f>
        <v>0</v>
      </c>
      <c r="Q201" s="245">
        <v>0</v>
      </c>
      <c r="R201" s="245">
        <f>Q201*H201</f>
        <v>0</v>
      </c>
      <c r="S201" s="245">
        <v>0</v>
      </c>
      <c r="T201" s="246">
        <f>S201*H201</f>
        <v>0</v>
      </c>
      <c r="AR201" s="23" t="s">
        <v>127</v>
      </c>
      <c r="AT201" s="23" t="s">
        <v>122</v>
      </c>
      <c r="AU201" s="23" t="s">
        <v>79</v>
      </c>
      <c r="AY201" s="23" t="s">
        <v>120</v>
      </c>
      <c r="BE201" s="197">
        <f>IF(N201="základní",J201,0)</f>
        <v>0</v>
      </c>
      <c r="BF201" s="197">
        <f>IF(N201="snížená",J201,0)</f>
        <v>0</v>
      </c>
      <c r="BG201" s="197">
        <f>IF(N201="zákl. přenesená",J201,0)</f>
        <v>0</v>
      </c>
      <c r="BH201" s="197">
        <f>IF(N201="sníž. přenesená",J201,0)</f>
        <v>0</v>
      </c>
      <c r="BI201" s="197">
        <f>IF(N201="nulová",J201,0)</f>
        <v>0</v>
      </c>
      <c r="BJ201" s="23" t="s">
        <v>77</v>
      </c>
      <c r="BK201" s="197">
        <f>ROUND(I201*H201,2)</f>
        <v>0</v>
      </c>
      <c r="BL201" s="23" t="s">
        <v>127</v>
      </c>
      <c r="BM201" s="23" t="s">
        <v>329</v>
      </c>
    </row>
    <row r="202" spans="2:65" s="1" customFormat="1" ht="6.95" customHeight="1">
      <c r="B202" s="55"/>
      <c r="C202" s="56"/>
      <c r="D202" s="56"/>
      <c r="E202" s="56"/>
      <c r="F202" s="56"/>
      <c r="G202" s="56"/>
      <c r="H202" s="56"/>
      <c r="I202" s="134"/>
      <c r="J202" s="56"/>
      <c r="K202" s="56"/>
      <c r="L202" s="60"/>
    </row>
  </sheetData>
  <sheetProtection sheet="1" objects="1" scenarios="1" formatColumns="0" formatRows="0" autoFilter="0"/>
  <autoFilter ref="C87:K201"/>
  <mergeCells count="10">
    <mergeCell ref="E80:H80"/>
    <mergeCell ref="G1:H1"/>
    <mergeCell ref="E45:H45"/>
    <mergeCell ref="E47:H47"/>
    <mergeCell ref="J51:J52"/>
    <mergeCell ref="E78:H78"/>
    <mergeCell ref="L2:V2"/>
    <mergeCell ref="E7:H7"/>
    <mergeCell ref="E9:H9"/>
    <mergeCell ref="E24:H24"/>
  </mergeCells>
  <phoneticPr fontId="0" type="noConversion"/>
  <hyperlinks>
    <hyperlink ref="F1:G1" location="C2" display="1) Krycí list soupisu"/>
    <hyperlink ref="G1:H1" location="C54" display="2) Rekapitulace"/>
    <hyperlink ref="J1" location="C87"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sheetPr>
    <pageSetUpPr fitToPage="1"/>
  </sheetPr>
  <dimension ref="A1:K216"/>
  <sheetViews>
    <sheetView showGridLines="0" zoomScaleNormal="100" workbookViewId="0"/>
  </sheetViews>
  <sheetFormatPr defaultRowHeight="13.5"/>
  <cols>
    <col min="1" max="1" width="8.33203125" style="247" customWidth="1"/>
    <col min="2" max="2" width="1.6640625" style="247" customWidth="1"/>
    <col min="3" max="4" width="5" style="247" customWidth="1"/>
    <col min="5" max="5" width="11.6640625" style="247" customWidth="1"/>
    <col min="6" max="6" width="9.1640625" style="247" customWidth="1"/>
    <col min="7" max="7" width="5" style="247" customWidth="1"/>
    <col min="8" max="8" width="77.83203125" style="247" customWidth="1"/>
    <col min="9" max="10" width="20" style="247" customWidth="1"/>
    <col min="11" max="11" width="1.6640625" style="247" customWidth="1"/>
  </cols>
  <sheetData>
    <row r="1" spans="2:11" ht="37.5" customHeight="1"/>
    <row r="2" spans="2:11" ht="7.5" customHeight="1">
      <c r="B2" s="248"/>
      <c r="C2" s="249"/>
      <c r="D2" s="249"/>
      <c r="E2" s="249"/>
      <c r="F2" s="249"/>
      <c r="G2" s="249"/>
      <c r="H2" s="249"/>
      <c r="I2" s="249"/>
      <c r="J2" s="249"/>
      <c r="K2" s="250"/>
    </row>
    <row r="3" spans="2:11" s="14" customFormat="1" ht="45" customHeight="1">
      <c r="B3" s="251"/>
      <c r="C3" s="373" t="s">
        <v>433</v>
      </c>
      <c r="D3" s="373"/>
      <c r="E3" s="373"/>
      <c r="F3" s="373"/>
      <c r="G3" s="373"/>
      <c r="H3" s="373"/>
      <c r="I3" s="373"/>
      <c r="J3" s="373"/>
      <c r="K3" s="252"/>
    </row>
    <row r="4" spans="2:11" ht="25.5" customHeight="1">
      <c r="B4" s="253"/>
      <c r="C4" s="374" t="s">
        <v>434</v>
      </c>
      <c r="D4" s="374"/>
      <c r="E4" s="374"/>
      <c r="F4" s="374"/>
      <c r="G4" s="374"/>
      <c r="H4" s="374"/>
      <c r="I4" s="374"/>
      <c r="J4" s="374"/>
      <c r="K4" s="254"/>
    </row>
    <row r="5" spans="2:11" ht="5.25" customHeight="1">
      <c r="B5" s="253"/>
      <c r="C5" s="255"/>
      <c r="D5" s="255"/>
      <c r="E5" s="255"/>
      <c r="F5" s="255"/>
      <c r="G5" s="255"/>
      <c r="H5" s="255"/>
      <c r="I5" s="255"/>
      <c r="J5" s="255"/>
      <c r="K5" s="254"/>
    </row>
    <row r="6" spans="2:11" ht="15" customHeight="1">
      <c r="B6" s="253"/>
      <c r="C6" s="372" t="s">
        <v>435</v>
      </c>
      <c r="D6" s="372"/>
      <c r="E6" s="372"/>
      <c r="F6" s="372"/>
      <c r="G6" s="372"/>
      <c r="H6" s="372"/>
      <c r="I6" s="372"/>
      <c r="J6" s="372"/>
      <c r="K6" s="254"/>
    </row>
    <row r="7" spans="2:11" ht="15" customHeight="1">
      <c r="B7" s="257"/>
      <c r="C7" s="372" t="s">
        <v>436</v>
      </c>
      <c r="D7" s="372"/>
      <c r="E7" s="372"/>
      <c r="F7" s="372"/>
      <c r="G7" s="372"/>
      <c r="H7" s="372"/>
      <c r="I7" s="372"/>
      <c r="J7" s="372"/>
      <c r="K7" s="254"/>
    </row>
    <row r="8" spans="2:11" ht="12.75" customHeight="1">
      <c r="B8" s="257"/>
      <c r="C8" s="256"/>
      <c r="D8" s="256"/>
      <c r="E8" s="256"/>
      <c r="F8" s="256"/>
      <c r="G8" s="256"/>
      <c r="H8" s="256"/>
      <c r="I8" s="256"/>
      <c r="J8" s="256"/>
      <c r="K8" s="254"/>
    </row>
    <row r="9" spans="2:11" ht="15" customHeight="1">
      <c r="B9" s="257"/>
      <c r="C9" s="372" t="s">
        <v>437</v>
      </c>
      <c r="D9" s="372"/>
      <c r="E9" s="372"/>
      <c r="F9" s="372"/>
      <c r="G9" s="372"/>
      <c r="H9" s="372"/>
      <c r="I9" s="372"/>
      <c r="J9" s="372"/>
      <c r="K9" s="254"/>
    </row>
    <row r="10" spans="2:11" ht="15" customHeight="1">
      <c r="B10" s="257"/>
      <c r="C10" s="256"/>
      <c r="D10" s="372" t="s">
        <v>438</v>
      </c>
      <c r="E10" s="372"/>
      <c r="F10" s="372"/>
      <c r="G10" s="372"/>
      <c r="H10" s="372"/>
      <c r="I10" s="372"/>
      <c r="J10" s="372"/>
      <c r="K10" s="254"/>
    </row>
    <row r="11" spans="2:11" ht="15" customHeight="1">
      <c r="B11" s="257"/>
      <c r="C11" s="258"/>
      <c r="D11" s="372" t="s">
        <v>439</v>
      </c>
      <c r="E11" s="372"/>
      <c r="F11" s="372"/>
      <c r="G11" s="372"/>
      <c r="H11" s="372"/>
      <c r="I11" s="372"/>
      <c r="J11" s="372"/>
      <c r="K11" s="254"/>
    </row>
    <row r="12" spans="2:11" ht="12.75" customHeight="1">
      <c r="B12" s="257"/>
      <c r="C12" s="258"/>
      <c r="D12" s="258"/>
      <c r="E12" s="258"/>
      <c r="F12" s="258"/>
      <c r="G12" s="258"/>
      <c r="H12" s="258"/>
      <c r="I12" s="258"/>
      <c r="J12" s="258"/>
      <c r="K12" s="254"/>
    </row>
    <row r="13" spans="2:11" ht="15" customHeight="1">
      <c r="B13" s="257"/>
      <c r="C13" s="258"/>
      <c r="D13" s="372" t="s">
        <v>440</v>
      </c>
      <c r="E13" s="372"/>
      <c r="F13" s="372"/>
      <c r="G13" s="372"/>
      <c r="H13" s="372"/>
      <c r="I13" s="372"/>
      <c r="J13" s="372"/>
      <c r="K13" s="254"/>
    </row>
    <row r="14" spans="2:11" ht="15" customHeight="1">
      <c r="B14" s="257"/>
      <c r="C14" s="258"/>
      <c r="D14" s="372" t="s">
        <v>441</v>
      </c>
      <c r="E14" s="372"/>
      <c r="F14" s="372"/>
      <c r="G14" s="372"/>
      <c r="H14" s="372"/>
      <c r="I14" s="372"/>
      <c r="J14" s="372"/>
      <c r="K14" s="254"/>
    </row>
    <row r="15" spans="2:11" ht="15" customHeight="1">
      <c r="B15" s="257"/>
      <c r="C15" s="258"/>
      <c r="D15" s="372" t="s">
        <v>442</v>
      </c>
      <c r="E15" s="372"/>
      <c r="F15" s="372"/>
      <c r="G15" s="372"/>
      <c r="H15" s="372"/>
      <c r="I15" s="372"/>
      <c r="J15" s="372"/>
      <c r="K15" s="254"/>
    </row>
    <row r="16" spans="2:11" ht="15" customHeight="1">
      <c r="B16" s="257"/>
      <c r="C16" s="258"/>
      <c r="D16" s="258"/>
      <c r="E16" s="259" t="s">
        <v>76</v>
      </c>
      <c r="F16" s="372" t="s">
        <v>443</v>
      </c>
      <c r="G16" s="372"/>
      <c r="H16" s="372"/>
      <c r="I16" s="372"/>
      <c r="J16" s="372"/>
      <c r="K16" s="254"/>
    </row>
    <row r="17" spans="2:11" ht="15" customHeight="1">
      <c r="B17" s="257"/>
      <c r="C17" s="258"/>
      <c r="D17" s="258"/>
      <c r="E17" s="259" t="s">
        <v>444</v>
      </c>
      <c r="F17" s="372" t="s">
        <v>445</v>
      </c>
      <c r="G17" s="372"/>
      <c r="H17" s="372"/>
      <c r="I17" s="372"/>
      <c r="J17" s="372"/>
      <c r="K17" s="254"/>
    </row>
    <row r="18" spans="2:11" ht="15" customHeight="1">
      <c r="B18" s="257"/>
      <c r="C18" s="258"/>
      <c r="D18" s="258"/>
      <c r="E18" s="259" t="s">
        <v>446</v>
      </c>
      <c r="F18" s="372" t="s">
        <v>447</v>
      </c>
      <c r="G18" s="372"/>
      <c r="H18" s="372"/>
      <c r="I18" s="372"/>
      <c r="J18" s="372"/>
      <c r="K18" s="254"/>
    </row>
    <row r="19" spans="2:11" ht="15" customHeight="1">
      <c r="B19" s="257"/>
      <c r="C19" s="258"/>
      <c r="D19" s="258"/>
      <c r="E19" s="259" t="s">
        <v>448</v>
      </c>
      <c r="F19" s="372" t="s">
        <v>449</v>
      </c>
      <c r="G19" s="372"/>
      <c r="H19" s="372"/>
      <c r="I19" s="372"/>
      <c r="J19" s="372"/>
      <c r="K19" s="254"/>
    </row>
    <row r="20" spans="2:11" ht="15" customHeight="1">
      <c r="B20" s="257"/>
      <c r="C20" s="258"/>
      <c r="D20" s="258"/>
      <c r="E20" s="259" t="s">
        <v>450</v>
      </c>
      <c r="F20" s="372" t="s">
        <v>451</v>
      </c>
      <c r="G20" s="372"/>
      <c r="H20" s="372"/>
      <c r="I20" s="372"/>
      <c r="J20" s="372"/>
      <c r="K20" s="254"/>
    </row>
    <row r="21" spans="2:11" ht="15" customHeight="1">
      <c r="B21" s="257"/>
      <c r="C21" s="258"/>
      <c r="D21" s="258"/>
      <c r="E21" s="259" t="s">
        <v>452</v>
      </c>
      <c r="F21" s="372" t="s">
        <v>453</v>
      </c>
      <c r="G21" s="372"/>
      <c r="H21" s="372"/>
      <c r="I21" s="372"/>
      <c r="J21" s="372"/>
      <c r="K21" s="254"/>
    </row>
    <row r="22" spans="2:11" ht="12.75" customHeight="1">
      <c r="B22" s="257"/>
      <c r="C22" s="258"/>
      <c r="D22" s="258"/>
      <c r="E22" s="258"/>
      <c r="F22" s="258"/>
      <c r="G22" s="258"/>
      <c r="H22" s="258"/>
      <c r="I22" s="258"/>
      <c r="J22" s="258"/>
      <c r="K22" s="254"/>
    </row>
    <row r="23" spans="2:11" ht="15" customHeight="1">
      <c r="B23" s="257"/>
      <c r="C23" s="372" t="s">
        <v>454</v>
      </c>
      <c r="D23" s="372"/>
      <c r="E23" s="372"/>
      <c r="F23" s="372"/>
      <c r="G23" s="372"/>
      <c r="H23" s="372"/>
      <c r="I23" s="372"/>
      <c r="J23" s="372"/>
      <c r="K23" s="254"/>
    </row>
    <row r="24" spans="2:11" ht="15" customHeight="1">
      <c r="B24" s="257"/>
      <c r="C24" s="372" t="s">
        <v>455</v>
      </c>
      <c r="D24" s="372"/>
      <c r="E24" s="372"/>
      <c r="F24" s="372"/>
      <c r="G24" s="372"/>
      <c r="H24" s="372"/>
      <c r="I24" s="372"/>
      <c r="J24" s="372"/>
      <c r="K24" s="254"/>
    </row>
    <row r="25" spans="2:11" ht="15" customHeight="1">
      <c r="B25" s="257"/>
      <c r="C25" s="256"/>
      <c r="D25" s="372" t="s">
        <v>456</v>
      </c>
      <c r="E25" s="372"/>
      <c r="F25" s="372"/>
      <c r="G25" s="372"/>
      <c r="H25" s="372"/>
      <c r="I25" s="372"/>
      <c r="J25" s="372"/>
      <c r="K25" s="254"/>
    </row>
    <row r="26" spans="2:11" ht="15" customHeight="1">
      <c r="B26" s="257"/>
      <c r="C26" s="258"/>
      <c r="D26" s="372" t="s">
        <v>457</v>
      </c>
      <c r="E26" s="372"/>
      <c r="F26" s="372"/>
      <c r="G26" s="372"/>
      <c r="H26" s="372"/>
      <c r="I26" s="372"/>
      <c r="J26" s="372"/>
      <c r="K26" s="254"/>
    </row>
    <row r="27" spans="2:11" ht="12.75" customHeight="1">
      <c r="B27" s="257"/>
      <c r="C27" s="258"/>
      <c r="D27" s="258"/>
      <c r="E27" s="258"/>
      <c r="F27" s="258"/>
      <c r="G27" s="258"/>
      <c r="H27" s="258"/>
      <c r="I27" s="258"/>
      <c r="J27" s="258"/>
      <c r="K27" s="254"/>
    </row>
    <row r="28" spans="2:11" ht="15" customHeight="1">
      <c r="B28" s="257"/>
      <c r="C28" s="258"/>
      <c r="D28" s="372" t="s">
        <v>458</v>
      </c>
      <c r="E28" s="372"/>
      <c r="F28" s="372"/>
      <c r="G28" s="372"/>
      <c r="H28" s="372"/>
      <c r="I28" s="372"/>
      <c r="J28" s="372"/>
      <c r="K28" s="254"/>
    </row>
    <row r="29" spans="2:11" ht="15" customHeight="1">
      <c r="B29" s="257"/>
      <c r="C29" s="258"/>
      <c r="D29" s="372" t="s">
        <v>459</v>
      </c>
      <c r="E29" s="372"/>
      <c r="F29" s="372"/>
      <c r="G29" s="372"/>
      <c r="H29" s="372"/>
      <c r="I29" s="372"/>
      <c r="J29" s="372"/>
      <c r="K29" s="254"/>
    </row>
    <row r="30" spans="2:11" ht="12.75" customHeight="1">
      <c r="B30" s="257"/>
      <c r="C30" s="258"/>
      <c r="D30" s="258"/>
      <c r="E30" s="258"/>
      <c r="F30" s="258"/>
      <c r="G30" s="258"/>
      <c r="H30" s="258"/>
      <c r="I30" s="258"/>
      <c r="J30" s="258"/>
      <c r="K30" s="254"/>
    </row>
    <row r="31" spans="2:11" ht="15" customHeight="1">
      <c r="B31" s="257"/>
      <c r="C31" s="258"/>
      <c r="D31" s="372" t="s">
        <v>460</v>
      </c>
      <c r="E31" s="372"/>
      <c r="F31" s="372"/>
      <c r="G31" s="372"/>
      <c r="H31" s="372"/>
      <c r="I31" s="372"/>
      <c r="J31" s="372"/>
      <c r="K31" s="254"/>
    </row>
    <row r="32" spans="2:11" ht="15" customHeight="1">
      <c r="B32" s="257"/>
      <c r="C32" s="258"/>
      <c r="D32" s="372" t="s">
        <v>461</v>
      </c>
      <c r="E32" s="372"/>
      <c r="F32" s="372"/>
      <c r="G32" s="372"/>
      <c r="H32" s="372"/>
      <c r="I32" s="372"/>
      <c r="J32" s="372"/>
      <c r="K32" s="254"/>
    </row>
    <row r="33" spans="2:11" ht="15" customHeight="1">
      <c r="B33" s="257"/>
      <c r="C33" s="258"/>
      <c r="D33" s="372" t="s">
        <v>462</v>
      </c>
      <c r="E33" s="372"/>
      <c r="F33" s="372"/>
      <c r="G33" s="372"/>
      <c r="H33" s="372"/>
      <c r="I33" s="372"/>
      <c r="J33" s="372"/>
      <c r="K33" s="254"/>
    </row>
    <row r="34" spans="2:11" ht="15" customHeight="1">
      <c r="B34" s="257"/>
      <c r="C34" s="258"/>
      <c r="D34" s="256"/>
      <c r="E34" s="260" t="s">
        <v>105</v>
      </c>
      <c r="F34" s="256"/>
      <c r="G34" s="372" t="s">
        <v>463</v>
      </c>
      <c r="H34" s="372"/>
      <c r="I34" s="372"/>
      <c r="J34" s="372"/>
      <c r="K34" s="254"/>
    </row>
    <row r="35" spans="2:11" ht="30.75" customHeight="1">
      <c r="B35" s="257"/>
      <c r="C35" s="258"/>
      <c r="D35" s="256"/>
      <c r="E35" s="260" t="s">
        <v>464</v>
      </c>
      <c r="F35" s="256"/>
      <c r="G35" s="372" t="s">
        <v>465</v>
      </c>
      <c r="H35" s="372"/>
      <c r="I35" s="372"/>
      <c r="J35" s="372"/>
      <c r="K35" s="254"/>
    </row>
    <row r="36" spans="2:11" ht="15" customHeight="1">
      <c r="B36" s="257"/>
      <c r="C36" s="258"/>
      <c r="D36" s="256"/>
      <c r="E36" s="260" t="s">
        <v>50</v>
      </c>
      <c r="F36" s="256"/>
      <c r="G36" s="372" t="s">
        <v>466</v>
      </c>
      <c r="H36" s="372"/>
      <c r="I36" s="372"/>
      <c r="J36" s="372"/>
      <c r="K36" s="254"/>
    </row>
    <row r="37" spans="2:11" ht="15" customHeight="1">
      <c r="B37" s="257"/>
      <c r="C37" s="258"/>
      <c r="D37" s="256"/>
      <c r="E37" s="260" t="s">
        <v>106</v>
      </c>
      <c r="F37" s="256"/>
      <c r="G37" s="372" t="s">
        <v>467</v>
      </c>
      <c r="H37" s="372"/>
      <c r="I37" s="372"/>
      <c r="J37" s="372"/>
      <c r="K37" s="254"/>
    </row>
    <row r="38" spans="2:11" ht="15" customHeight="1">
      <c r="B38" s="257"/>
      <c r="C38" s="258"/>
      <c r="D38" s="256"/>
      <c r="E38" s="260" t="s">
        <v>107</v>
      </c>
      <c r="F38" s="256"/>
      <c r="G38" s="372" t="s">
        <v>468</v>
      </c>
      <c r="H38" s="372"/>
      <c r="I38" s="372"/>
      <c r="J38" s="372"/>
      <c r="K38" s="254"/>
    </row>
    <row r="39" spans="2:11" ht="15" customHeight="1">
      <c r="B39" s="257"/>
      <c r="C39" s="258"/>
      <c r="D39" s="256"/>
      <c r="E39" s="260" t="s">
        <v>108</v>
      </c>
      <c r="F39" s="256"/>
      <c r="G39" s="372" t="s">
        <v>469</v>
      </c>
      <c r="H39" s="372"/>
      <c r="I39" s="372"/>
      <c r="J39" s="372"/>
      <c r="K39" s="254"/>
    </row>
    <row r="40" spans="2:11" ht="15" customHeight="1">
      <c r="B40" s="257"/>
      <c r="C40" s="258"/>
      <c r="D40" s="256"/>
      <c r="E40" s="260" t="s">
        <v>470</v>
      </c>
      <c r="F40" s="256"/>
      <c r="G40" s="372" t="s">
        <v>471</v>
      </c>
      <c r="H40" s="372"/>
      <c r="I40" s="372"/>
      <c r="J40" s="372"/>
      <c r="K40" s="254"/>
    </row>
    <row r="41" spans="2:11" ht="15" customHeight="1">
      <c r="B41" s="257"/>
      <c r="C41" s="258"/>
      <c r="D41" s="256"/>
      <c r="E41" s="260"/>
      <c r="F41" s="256"/>
      <c r="G41" s="372" t="s">
        <v>472</v>
      </c>
      <c r="H41" s="372"/>
      <c r="I41" s="372"/>
      <c r="J41" s="372"/>
      <c r="K41" s="254"/>
    </row>
    <row r="42" spans="2:11" ht="15" customHeight="1">
      <c r="B42" s="257"/>
      <c r="C42" s="258"/>
      <c r="D42" s="256"/>
      <c r="E42" s="260" t="s">
        <v>473</v>
      </c>
      <c r="F42" s="256"/>
      <c r="G42" s="372" t="s">
        <v>474</v>
      </c>
      <c r="H42" s="372"/>
      <c r="I42" s="372"/>
      <c r="J42" s="372"/>
      <c r="K42" s="254"/>
    </row>
    <row r="43" spans="2:11" ht="15" customHeight="1">
      <c r="B43" s="257"/>
      <c r="C43" s="258"/>
      <c r="D43" s="256"/>
      <c r="E43" s="260" t="s">
        <v>110</v>
      </c>
      <c r="F43" s="256"/>
      <c r="G43" s="372" t="s">
        <v>475</v>
      </c>
      <c r="H43" s="372"/>
      <c r="I43" s="372"/>
      <c r="J43" s="372"/>
      <c r="K43" s="254"/>
    </row>
    <row r="44" spans="2:11" ht="12.75" customHeight="1">
      <c r="B44" s="257"/>
      <c r="C44" s="258"/>
      <c r="D44" s="256"/>
      <c r="E44" s="256"/>
      <c r="F44" s="256"/>
      <c r="G44" s="256"/>
      <c r="H44" s="256"/>
      <c r="I44" s="256"/>
      <c r="J44" s="256"/>
      <c r="K44" s="254"/>
    </row>
    <row r="45" spans="2:11" ht="15" customHeight="1">
      <c r="B45" s="257"/>
      <c r="C45" s="258"/>
      <c r="D45" s="372" t="s">
        <v>476</v>
      </c>
      <c r="E45" s="372"/>
      <c r="F45" s="372"/>
      <c r="G45" s="372"/>
      <c r="H45" s="372"/>
      <c r="I45" s="372"/>
      <c r="J45" s="372"/>
      <c r="K45" s="254"/>
    </row>
    <row r="46" spans="2:11" ht="15" customHeight="1">
      <c r="B46" s="257"/>
      <c r="C46" s="258"/>
      <c r="D46" s="258"/>
      <c r="E46" s="372" t="s">
        <v>477</v>
      </c>
      <c r="F46" s="372"/>
      <c r="G46" s="372"/>
      <c r="H46" s="372"/>
      <c r="I46" s="372"/>
      <c r="J46" s="372"/>
      <c r="K46" s="254"/>
    </row>
    <row r="47" spans="2:11" ht="15" customHeight="1">
      <c r="B47" s="257"/>
      <c r="C47" s="258"/>
      <c r="D47" s="258"/>
      <c r="E47" s="372" t="s">
        <v>478</v>
      </c>
      <c r="F47" s="372"/>
      <c r="G47" s="372"/>
      <c r="H47" s="372"/>
      <c r="I47" s="372"/>
      <c r="J47" s="372"/>
      <c r="K47" s="254"/>
    </row>
    <row r="48" spans="2:11" ht="15" customHeight="1">
      <c r="B48" s="257"/>
      <c r="C48" s="258"/>
      <c r="D48" s="258"/>
      <c r="E48" s="372" t="s">
        <v>479</v>
      </c>
      <c r="F48" s="372"/>
      <c r="G48" s="372"/>
      <c r="H48" s="372"/>
      <c r="I48" s="372"/>
      <c r="J48" s="372"/>
      <c r="K48" s="254"/>
    </row>
    <row r="49" spans="2:11" ht="15" customHeight="1">
      <c r="B49" s="257"/>
      <c r="C49" s="258"/>
      <c r="D49" s="372" t="s">
        <v>480</v>
      </c>
      <c r="E49" s="372"/>
      <c r="F49" s="372"/>
      <c r="G49" s="372"/>
      <c r="H49" s="372"/>
      <c r="I49" s="372"/>
      <c r="J49" s="372"/>
      <c r="K49" s="254"/>
    </row>
    <row r="50" spans="2:11" ht="25.5" customHeight="1">
      <c r="B50" s="253"/>
      <c r="C50" s="374" t="s">
        <v>481</v>
      </c>
      <c r="D50" s="374"/>
      <c r="E50" s="374"/>
      <c r="F50" s="374"/>
      <c r="G50" s="374"/>
      <c r="H50" s="374"/>
      <c r="I50" s="374"/>
      <c r="J50" s="374"/>
      <c r="K50" s="254"/>
    </row>
    <row r="51" spans="2:11" ht="5.25" customHeight="1">
      <c r="B51" s="253"/>
      <c r="C51" s="255"/>
      <c r="D51" s="255"/>
      <c r="E51" s="255"/>
      <c r="F51" s="255"/>
      <c r="G51" s="255"/>
      <c r="H51" s="255"/>
      <c r="I51" s="255"/>
      <c r="J51" s="255"/>
      <c r="K51" s="254"/>
    </row>
    <row r="52" spans="2:11" ht="15" customHeight="1">
      <c r="B52" s="253"/>
      <c r="C52" s="372" t="s">
        <v>482</v>
      </c>
      <c r="D52" s="372"/>
      <c r="E52" s="372"/>
      <c r="F52" s="372"/>
      <c r="G52" s="372"/>
      <c r="H52" s="372"/>
      <c r="I52" s="372"/>
      <c r="J52" s="372"/>
      <c r="K52" s="254"/>
    </row>
    <row r="53" spans="2:11" ht="15" customHeight="1">
      <c r="B53" s="253"/>
      <c r="C53" s="372" t="s">
        <v>483</v>
      </c>
      <c r="D53" s="372"/>
      <c r="E53" s="372"/>
      <c r="F53" s="372"/>
      <c r="G53" s="372"/>
      <c r="H53" s="372"/>
      <c r="I53" s="372"/>
      <c r="J53" s="372"/>
      <c r="K53" s="254"/>
    </row>
    <row r="54" spans="2:11" ht="12.75" customHeight="1">
      <c r="B54" s="253"/>
      <c r="C54" s="256"/>
      <c r="D54" s="256"/>
      <c r="E54" s="256"/>
      <c r="F54" s="256"/>
      <c r="G54" s="256"/>
      <c r="H54" s="256"/>
      <c r="I54" s="256"/>
      <c r="J54" s="256"/>
      <c r="K54" s="254"/>
    </row>
    <row r="55" spans="2:11" ht="15" customHeight="1">
      <c r="B55" s="253"/>
      <c r="C55" s="372" t="s">
        <v>484</v>
      </c>
      <c r="D55" s="372"/>
      <c r="E55" s="372"/>
      <c r="F55" s="372"/>
      <c r="G55" s="372"/>
      <c r="H55" s="372"/>
      <c r="I55" s="372"/>
      <c r="J55" s="372"/>
      <c r="K55" s="254"/>
    </row>
    <row r="56" spans="2:11" ht="15" customHeight="1">
      <c r="B56" s="253"/>
      <c r="C56" s="258"/>
      <c r="D56" s="372" t="s">
        <v>485</v>
      </c>
      <c r="E56" s="372"/>
      <c r="F56" s="372"/>
      <c r="G56" s="372"/>
      <c r="H56" s="372"/>
      <c r="I56" s="372"/>
      <c r="J56" s="372"/>
      <c r="K56" s="254"/>
    </row>
    <row r="57" spans="2:11" ht="15" customHeight="1">
      <c r="B57" s="253"/>
      <c r="C57" s="258"/>
      <c r="D57" s="372" t="s">
        <v>486</v>
      </c>
      <c r="E57" s="372"/>
      <c r="F57" s="372"/>
      <c r="G57" s="372"/>
      <c r="H57" s="372"/>
      <c r="I57" s="372"/>
      <c r="J57" s="372"/>
      <c r="K57" s="254"/>
    </row>
    <row r="58" spans="2:11" ht="15" customHeight="1">
      <c r="B58" s="253"/>
      <c r="C58" s="258"/>
      <c r="D58" s="372" t="s">
        <v>487</v>
      </c>
      <c r="E58" s="372"/>
      <c r="F58" s="372"/>
      <c r="G58" s="372"/>
      <c r="H58" s="372"/>
      <c r="I58" s="372"/>
      <c r="J58" s="372"/>
      <c r="K58" s="254"/>
    </row>
    <row r="59" spans="2:11" ht="15" customHeight="1">
      <c r="B59" s="253"/>
      <c r="C59" s="258"/>
      <c r="D59" s="372" t="s">
        <v>488</v>
      </c>
      <c r="E59" s="372"/>
      <c r="F59" s="372"/>
      <c r="G59" s="372"/>
      <c r="H59" s="372"/>
      <c r="I59" s="372"/>
      <c r="J59" s="372"/>
      <c r="K59" s="254"/>
    </row>
    <row r="60" spans="2:11" ht="15" customHeight="1">
      <c r="B60" s="253"/>
      <c r="C60" s="258"/>
      <c r="D60" s="378" t="s">
        <v>489</v>
      </c>
      <c r="E60" s="378"/>
      <c r="F60" s="378"/>
      <c r="G60" s="378"/>
      <c r="H60" s="378"/>
      <c r="I60" s="378"/>
      <c r="J60" s="378"/>
      <c r="K60" s="254"/>
    </row>
    <row r="61" spans="2:11" ht="15" customHeight="1">
      <c r="B61" s="253"/>
      <c r="C61" s="258"/>
      <c r="D61" s="372" t="s">
        <v>490</v>
      </c>
      <c r="E61" s="372"/>
      <c r="F61" s="372"/>
      <c r="G61" s="372"/>
      <c r="H61" s="372"/>
      <c r="I61" s="372"/>
      <c r="J61" s="372"/>
      <c r="K61" s="254"/>
    </row>
    <row r="62" spans="2:11" ht="12.75" customHeight="1">
      <c r="B62" s="253"/>
      <c r="C62" s="258"/>
      <c r="D62" s="258"/>
      <c r="E62" s="261"/>
      <c r="F62" s="258"/>
      <c r="G62" s="258"/>
      <c r="H62" s="258"/>
      <c r="I62" s="258"/>
      <c r="J62" s="258"/>
      <c r="K62" s="254"/>
    </row>
    <row r="63" spans="2:11" ht="15" customHeight="1">
      <c r="B63" s="253"/>
      <c r="C63" s="258"/>
      <c r="D63" s="372" t="s">
        <v>491</v>
      </c>
      <c r="E63" s="372"/>
      <c r="F63" s="372"/>
      <c r="G63" s="372"/>
      <c r="H63" s="372"/>
      <c r="I63" s="372"/>
      <c r="J63" s="372"/>
      <c r="K63" s="254"/>
    </row>
    <row r="64" spans="2:11" ht="15" customHeight="1">
      <c r="B64" s="253"/>
      <c r="C64" s="258"/>
      <c r="D64" s="378" t="s">
        <v>492</v>
      </c>
      <c r="E64" s="378"/>
      <c r="F64" s="378"/>
      <c r="G64" s="378"/>
      <c r="H64" s="378"/>
      <c r="I64" s="378"/>
      <c r="J64" s="378"/>
      <c r="K64" s="254"/>
    </row>
    <row r="65" spans="2:11" ht="15" customHeight="1">
      <c r="B65" s="253"/>
      <c r="C65" s="258"/>
      <c r="D65" s="372" t="s">
        <v>493</v>
      </c>
      <c r="E65" s="372"/>
      <c r="F65" s="372"/>
      <c r="G65" s="372"/>
      <c r="H65" s="372"/>
      <c r="I65" s="372"/>
      <c r="J65" s="372"/>
      <c r="K65" s="254"/>
    </row>
    <row r="66" spans="2:11" ht="15" customHeight="1">
      <c r="B66" s="253"/>
      <c r="C66" s="258"/>
      <c r="D66" s="372" t="s">
        <v>494</v>
      </c>
      <c r="E66" s="372"/>
      <c r="F66" s="372"/>
      <c r="G66" s="372"/>
      <c r="H66" s="372"/>
      <c r="I66" s="372"/>
      <c r="J66" s="372"/>
      <c r="K66" s="254"/>
    </row>
    <row r="67" spans="2:11" ht="15" customHeight="1">
      <c r="B67" s="253"/>
      <c r="C67" s="258"/>
      <c r="D67" s="372" t="s">
        <v>495</v>
      </c>
      <c r="E67" s="372"/>
      <c r="F67" s="372"/>
      <c r="G67" s="372"/>
      <c r="H67" s="372"/>
      <c r="I67" s="372"/>
      <c r="J67" s="372"/>
      <c r="K67" s="254"/>
    </row>
    <row r="68" spans="2:11" ht="15" customHeight="1">
      <c r="B68" s="253"/>
      <c r="C68" s="258"/>
      <c r="D68" s="372" t="s">
        <v>496</v>
      </c>
      <c r="E68" s="372"/>
      <c r="F68" s="372"/>
      <c r="G68" s="372"/>
      <c r="H68" s="372"/>
      <c r="I68" s="372"/>
      <c r="J68" s="372"/>
      <c r="K68" s="254"/>
    </row>
    <row r="69" spans="2:11" ht="12.75" customHeight="1">
      <c r="B69" s="262"/>
      <c r="C69" s="263"/>
      <c r="D69" s="263"/>
      <c r="E69" s="263"/>
      <c r="F69" s="263"/>
      <c r="G69" s="263"/>
      <c r="H69" s="263"/>
      <c r="I69" s="263"/>
      <c r="J69" s="263"/>
      <c r="K69" s="264"/>
    </row>
    <row r="70" spans="2:11" ht="18.75" customHeight="1">
      <c r="B70" s="265"/>
      <c r="C70" s="265"/>
      <c r="D70" s="265"/>
      <c r="E70" s="265"/>
      <c r="F70" s="265"/>
      <c r="G70" s="265"/>
      <c r="H70" s="265"/>
      <c r="I70" s="265"/>
      <c r="J70" s="265"/>
      <c r="K70" s="266"/>
    </row>
    <row r="71" spans="2:11" ht="18.75" customHeight="1">
      <c r="B71" s="266"/>
      <c r="C71" s="266"/>
      <c r="D71" s="266"/>
      <c r="E71" s="266"/>
      <c r="F71" s="266"/>
      <c r="G71" s="266"/>
      <c r="H71" s="266"/>
      <c r="I71" s="266"/>
      <c r="J71" s="266"/>
      <c r="K71" s="266"/>
    </row>
    <row r="72" spans="2:11" ht="7.5" customHeight="1">
      <c r="B72" s="267"/>
      <c r="C72" s="268"/>
      <c r="D72" s="268"/>
      <c r="E72" s="268"/>
      <c r="F72" s="268"/>
      <c r="G72" s="268"/>
      <c r="H72" s="268"/>
      <c r="I72" s="268"/>
      <c r="J72" s="268"/>
      <c r="K72" s="269"/>
    </row>
    <row r="73" spans="2:11" ht="45" customHeight="1">
      <c r="B73" s="270"/>
      <c r="C73" s="375" t="s">
        <v>87</v>
      </c>
      <c r="D73" s="375"/>
      <c r="E73" s="375"/>
      <c r="F73" s="375"/>
      <c r="G73" s="375"/>
      <c r="H73" s="375"/>
      <c r="I73" s="375"/>
      <c r="J73" s="375"/>
      <c r="K73" s="271"/>
    </row>
    <row r="74" spans="2:11" ht="17.25" customHeight="1">
      <c r="B74" s="270"/>
      <c r="C74" s="272" t="s">
        <v>497</v>
      </c>
      <c r="D74" s="272"/>
      <c r="E74" s="272"/>
      <c r="F74" s="272" t="s">
        <v>498</v>
      </c>
      <c r="G74" s="273"/>
      <c r="H74" s="272" t="s">
        <v>106</v>
      </c>
      <c r="I74" s="272" t="s">
        <v>54</v>
      </c>
      <c r="J74" s="272" t="s">
        <v>499</v>
      </c>
      <c r="K74" s="271"/>
    </row>
    <row r="75" spans="2:11" ht="17.25" customHeight="1">
      <c r="B75" s="270"/>
      <c r="C75" s="274" t="s">
        <v>500</v>
      </c>
      <c r="D75" s="274"/>
      <c r="E75" s="274"/>
      <c r="F75" s="275" t="s">
        <v>501</v>
      </c>
      <c r="G75" s="276"/>
      <c r="H75" s="274"/>
      <c r="I75" s="274"/>
      <c r="J75" s="274" t="s">
        <v>502</v>
      </c>
      <c r="K75" s="271"/>
    </row>
    <row r="76" spans="2:11" ht="5.25" customHeight="1">
      <c r="B76" s="270"/>
      <c r="C76" s="277"/>
      <c r="D76" s="277"/>
      <c r="E76" s="277"/>
      <c r="F76" s="277"/>
      <c r="G76" s="278"/>
      <c r="H76" s="277"/>
      <c r="I76" s="277"/>
      <c r="J76" s="277"/>
      <c r="K76" s="271"/>
    </row>
    <row r="77" spans="2:11" ht="15" customHeight="1">
      <c r="B77" s="270"/>
      <c r="C77" s="260" t="s">
        <v>50</v>
      </c>
      <c r="D77" s="277"/>
      <c r="E77" s="277"/>
      <c r="F77" s="279" t="s">
        <v>503</v>
      </c>
      <c r="G77" s="278"/>
      <c r="H77" s="260" t="s">
        <v>504</v>
      </c>
      <c r="I77" s="260" t="s">
        <v>505</v>
      </c>
      <c r="J77" s="260">
        <v>20</v>
      </c>
      <c r="K77" s="271"/>
    </row>
    <row r="78" spans="2:11" ht="15" customHeight="1">
      <c r="B78" s="270"/>
      <c r="C78" s="260" t="s">
        <v>506</v>
      </c>
      <c r="D78" s="260"/>
      <c r="E78" s="260"/>
      <c r="F78" s="279" t="s">
        <v>503</v>
      </c>
      <c r="G78" s="278"/>
      <c r="H78" s="260" t="s">
        <v>507</v>
      </c>
      <c r="I78" s="260" t="s">
        <v>505</v>
      </c>
      <c r="J78" s="260">
        <v>120</v>
      </c>
      <c r="K78" s="271"/>
    </row>
    <row r="79" spans="2:11" ht="15" customHeight="1">
      <c r="B79" s="280"/>
      <c r="C79" s="260" t="s">
        <v>508</v>
      </c>
      <c r="D79" s="260"/>
      <c r="E79" s="260"/>
      <c r="F79" s="279" t="s">
        <v>509</v>
      </c>
      <c r="G79" s="278"/>
      <c r="H79" s="260" t="s">
        <v>510</v>
      </c>
      <c r="I79" s="260" t="s">
        <v>505</v>
      </c>
      <c r="J79" s="260">
        <v>50</v>
      </c>
      <c r="K79" s="271"/>
    </row>
    <row r="80" spans="2:11" ht="15" customHeight="1">
      <c r="B80" s="280"/>
      <c r="C80" s="260" t="s">
        <v>511</v>
      </c>
      <c r="D80" s="260"/>
      <c r="E80" s="260"/>
      <c r="F80" s="279" t="s">
        <v>503</v>
      </c>
      <c r="G80" s="278"/>
      <c r="H80" s="260" t="s">
        <v>512</v>
      </c>
      <c r="I80" s="260" t="s">
        <v>513</v>
      </c>
      <c r="J80" s="260"/>
      <c r="K80" s="271"/>
    </row>
    <row r="81" spans="2:11" ht="15" customHeight="1">
      <c r="B81" s="280"/>
      <c r="C81" s="281" t="s">
        <v>514</v>
      </c>
      <c r="D81" s="281"/>
      <c r="E81" s="281"/>
      <c r="F81" s="282" t="s">
        <v>509</v>
      </c>
      <c r="G81" s="281"/>
      <c r="H81" s="281" t="s">
        <v>515</v>
      </c>
      <c r="I81" s="281" t="s">
        <v>505</v>
      </c>
      <c r="J81" s="281">
        <v>15</v>
      </c>
      <c r="K81" s="271"/>
    </row>
    <row r="82" spans="2:11" ht="15" customHeight="1">
      <c r="B82" s="280"/>
      <c r="C82" s="281" t="s">
        <v>516</v>
      </c>
      <c r="D82" s="281"/>
      <c r="E82" s="281"/>
      <c r="F82" s="282" t="s">
        <v>509</v>
      </c>
      <c r="G82" s="281"/>
      <c r="H82" s="281" t="s">
        <v>517</v>
      </c>
      <c r="I82" s="281" t="s">
        <v>505</v>
      </c>
      <c r="J82" s="281">
        <v>15</v>
      </c>
      <c r="K82" s="271"/>
    </row>
    <row r="83" spans="2:11" ht="15" customHeight="1">
      <c r="B83" s="280"/>
      <c r="C83" s="281" t="s">
        <v>518</v>
      </c>
      <c r="D83" s="281"/>
      <c r="E83" s="281"/>
      <c r="F83" s="282" t="s">
        <v>509</v>
      </c>
      <c r="G83" s="281"/>
      <c r="H83" s="281" t="s">
        <v>519</v>
      </c>
      <c r="I83" s="281" t="s">
        <v>505</v>
      </c>
      <c r="J83" s="281">
        <v>20</v>
      </c>
      <c r="K83" s="271"/>
    </row>
    <row r="84" spans="2:11" ht="15" customHeight="1">
      <c r="B84" s="280"/>
      <c r="C84" s="281" t="s">
        <v>520</v>
      </c>
      <c r="D84" s="281"/>
      <c r="E84" s="281"/>
      <c r="F84" s="282" t="s">
        <v>509</v>
      </c>
      <c r="G84" s="281"/>
      <c r="H84" s="281" t="s">
        <v>521</v>
      </c>
      <c r="I84" s="281" t="s">
        <v>505</v>
      </c>
      <c r="J84" s="281">
        <v>20</v>
      </c>
      <c r="K84" s="271"/>
    </row>
    <row r="85" spans="2:11" ht="15" customHeight="1">
      <c r="B85" s="280"/>
      <c r="C85" s="260" t="s">
        <v>522</v>
      </c>
      <c r="D85" s="260"/>
      <c r="E85" s="260"/>
      <c r="F85" s="279" t="s">
        <v>509</v>
      </c>
      <c r="G85" s="278"/>
      <c r="H85" s="260" t="s">
        <v>523</v>
      </c>
      <c r="I85" s="260" t="s">
        <v>505</v>
      </c>
      <c r="J85" s="260">
        <v>50</v>
      </c>
      <c r="K85" s="271"/>
    </row>
    <row r="86" spans="2:11" ht="15" customHeight="1">
      <c r="B86" s="280"/>
      <c r="C86" s="260" t="s">
        <v>524</v>
      </c>
      <c r="D86" s="260"/>
      <c r="E86" s="260"/>
      <c r="F86" s="279" t="s">
        <v>509</v>
      </c>
      <c r="G86" s="278"/>
      <c r="H86" s="260" t="s">
        <v>525</v>
      </c>
      <c r="I86" s="260" t="s">
        <v>505</v>
      </c>
      <c r="J86" s="260">
        <v>20</v>
      </c>
      <c r="K86" s="271"/>
    </row>
    <row r="87" spans="2:11" ht="15" customHeight="1">
      <c r="B87" s="280"/>
      <c r="C87" s="260" t="s">
        <v>526</v>
      </c>
      <c r="D87" s="260"/>
      <c r="E87" s="260"/>
      <c r="F87" s="279" t="s">
        <v>509</v>
      </c>
      <c r="G87" s="278"/>
      <c r="H87" s="260" t="s">
        <v>527</v>
      </c>
      <c r="I87" s="260" t="s">
        <v>505</v>
      </c>
      <c r="J87" s="260">
        <v>20</v>
      </c>
      <c r="K87" s="271"/>
    </row>
    <row r="88" spans="2:11" ht="15" customHeight="1">
      <c r="B88" s="280"/>
      <c r="C88" s="260" t="s">
        <v>528</v>
      </c>
      <c r="D88" s="260"/>
      <c r="E88" s="260"/>
      <c r="F88" s="279" t="s">
        <v>509</v>
      </c>
      <c r="G88" s="278"/>
      <c r="H88" s="260" t="s">
        <v>529</v>
      </c>
      <c r="I88" s="260" t="s">
        <v>505</v>
      </c>
      <c r="J88" s="260">
        <v>50</v>
      </c>
      <c r="K88" s="271"/>
    </row>
    <row r="89" spans="2:11" ht="15" customHeight="1">
      <c r="B89" s="280"/>
      <c r="C89" s="260" t="s">
        <v>530</v>
      </c>
      <c r="D89" s="260"/>
      <c r="E89" s="260"/>
      <c r="F89" s="279" t="s">
        <v>509</v>
      </c>
      <c r="G89" s="278"/>
      <c r="H89" s="260" t="s">
        <v>530</v>
      </c>
      <c r="I89" s="260" t="s">
        <v>505</v>
      </c>
      <c r="J89" s="260">
        <v>50</v>
      </c>
      <c r="K89" s="271"/>
    </row>
    <row r="90" spans="2:11" ht="15" customHeight="1">
      <c r="B90" s="280"/>
      <c r="C90" s="260" t="s">
        <v>111</v>
      </c>
      <c r="D90" s="260"/>
      <c r="E90" s="260"/>
      <c r="F90" s="279" t="s">
        <v>509</v>
      </c>
      <c r="G90" s="278"/>
      <c r="H90" s="260" t="s">
        <v>531</v>
      </c>
      <c r="I90" s="260" t="s">
        <v>505</v>
      </c>
      <c r="J90" s="260">
        <v>255</v>
      </c>
      <c r="K90" s="271"/>
    </row>
    <row r="91" spans="2:11" ht="15" customHeight="1">
      <c r="B91" s="280"/>
      <c r="C91" s="260" t="s">
        <v>532</v>
      </c>
      <c r="D91" s="260"/>
      <c r="E91" s="260"/>
      <c r="F91" s="279" t="s">
        <v>503</v>
      </c>
      <c r="G91" s="278"/>
      <c r="H91" s="260" t="s">
        <v>533</v>
      </c>
      <c r="I91" s="260" t="s">
        <v>534</v>
      </c>
      <c r="J91" s="260"/>
      <c r="K91" s="271"/>
    </row>
    <row r="92" spans="2:11" ht="15" customHeight="1">
      <c r="B92" s="280"/>
      <c r="C92" s="260" t="s">
        <v>535</v>
      </c>
      <c r="D92" s="260"/>
      <c r="E92" s="260"/>
      <c r="F92" s="279" t="s">
        <v>503</v>
      </c>
      <c r="G92" s="278"/>
      <c r="H92" s="260" t="s">
        <v>536</v>
      </c>
      <c r="I92" s="260" t="s">
        <v>537</v>
      </c>
      <c r="J92" s="260"/>
      <c r="K92" s="271"/>
    </row>
    <row r="93" spans="2:11" ht="15" customHeight="1">
      <c r="B93" s="280"/>
      <c r="C93" s="260" t="s">
        <v>538</v>
      </c>
      <c r="D93" s="260"/>
      <c r="E93" s="260"/>
      <c r="F93" s="279" t="s">
        <v>503</v>
      </c>
      <c r="G93" s="278"/>
      <c r="H93" s="260" t="s">
        <v>538</v>
      </c>
      <c r="I93" s="260" t="s">
        <v>537</v>
      </c>
      <c r="J93" s="260"/>
      <c r="K93" s="271"/>
    </row>
    <row r="94" spans="2:11" ht="15" customHeight="1">
      <c r="B94" s="280"/>
      <c r="C94" s="260" t="s">
        <v>35</v>
      </c>
      <c r="D94" s="260"/>
      <c r="E94" s="260"/>
      <c r="F94" s="279" t="s">
        <v>503</v>
      </c>
      <c r="G94" s="278"/>
      <c r="H94" s="260" t="s">
        <v>539</v>
      </c>
      <c r="I94" s="260" t="s">
        <v>537</v>
      </c>
      <c r="J94" s="260"/>
      <c r="K94" s="271"/>
    </row>
    <row r="95" spans="2:11" ht="15" customHeight="1">
      <c r="B95" s="280"/>
      <c r="C95" s="260" t="s">
        <v>45</v>
      </c>
      <c r="D95" s="260"/>
      <c r="E95" s="260"/>
      <c r="F95" s="279" t="s">
        <v>503</v>
      </c>
      <c r="G95" s="278"/>
      <c r="H95" s="260" t="s">
        <v>540</v>
      </c>
      <c r="I95" s="260" t="s">
        <v>537</v>
      </c>
      <c r="J95" s="260"/>
      <c r="K95" s="271"/>
    </row>
    <row r="96" spans="2:11" ht="15" customHeight="1">
      <c r="B96" s="283"/>
      <c r="C96" s="284"/>
      <c r="D96" s="284"/>
      <c r="E96" s="284"/>
      <c r="F96" s="284"/>
      <c r="G96" s="284"/>
      <c r="H96" s="284"/>
      <c r="I96" s="284"/>
      <c r="J96" s="284"/>
      <c r="K96" s="285"/>
    </row>
    <row r="97" spans="2:11" ht="18.75" customHeight="1">
      <c r="B97" s="286"/>
      <c r="C97" s="287"/>
      <c r="D97" s="287"/>
      <c r="E97" s="287"/>
      <c r="F97" s="287"/>
      <c r="G97" s="287"/>
      <c r="H97" s="287"/>
      <c r="I97" s="287"/>
      <c r="J97" s="287"/>
      <c r="K97" s="286"/>
    </row>
    <row r="98" spans="2:11" ht="18.75" customHeight="1">
      <c r="B98" s="266"/>
      <c r="C98" s="266"/>
      <c r="D98" s="266"/>
      <c r="E98" s="266"/>
      <c r="F98" s="266"/>
      <c r="G98" s="266"/>
      <c r="H98" s="266"/>
      <c r="I98" s="266"/>
      <c r="J98" s="266"/>
      <c r="K98" s="266"/>
    </row>
    <row r="99" spans="2:11" ht="7.5" customHeight="1">
      <c r="B99" s="267"/>
      <c r="C99" s="268"/>
      <c r="D99" s="268"/>
      <c r="E99" s="268"/>
      <c r="F99" s="268"/>
      <c r="G99" s="268"/>
      <c r="H99" s="268"/>
      <c r="I99" s="268"/>
      <c r="J99" s="268"/>
      <c r="K99" s="269"/>
    </row>
    <row r="100" spans="2:11" ht="45" customHeight="1">
      <c r="B100" s="270"/>
      <c r="C100" s="375" t="s">
        <v>541</v>
      </c>
      <c r="D100" s="375"/>
      <c r="E100" s="375"/>
      <c r="F100" s="375"/>
      <c r="G100" s="375"/>
      <c r="H100" s="375"/>
      <c r="I100" s="375"/>
      <c r="J100" s="375"/>
      <c r="K100" s="271"/>
    </row>
    <row r="101" spans="2:11" ht="17.25" customHeight="1">
      <c r="B101" s="270"/>
      <c r="C101" s="272" t="s">
        <v>497</v>
      </c>
      <c r="D101" s="272"/>
      <c r="E101" s="272"/>
      <c r="F101" s="272" t="s">
        <v>498</v>
      </c>
      <c r="G101" s="273"/>
      <c r="H101" s="272" t="s">
        <v>106</v>
      </c>
      <c r="I101" s="272" t="s">
        <v>54</v>
      </c>
      <c r="J101" s="272" t="s">
        <v>499</v>
      </c>
      <c r="K101" s="271"/>
    </row>
    <row r="102" spans="2:11" ht="17.25" customHeight="1">
      <c r="B102" s="270"/>
      <c r="C102" s="274" t="s">
        <v>500</v>
      </c>
      <c r="D102" s="274"/>
      <c r="E102" s="274"/>
      <c r="F102" s="275" t="s">
        <v>501</v>
      </c>
      <c r="G102" s="276"/>
      <c r="H102" s="274"/>
      <c r="I102" s="274"/>
      <c r="J102" s="274" t="s">
        <v>502</v>
      </c>
      <c r="K102" s="271"/>
    </row>
    <row r="103" spans="2:11" ht="5.25" customHeight="1">
      <c r="B103" s="270"/>
      <c r="C103" s="272"/>
      <c r="D103" s="272"/>
      <c r="E103" s="272"/>
      <c r="F103" s="272"/>
      <c r="G103" s="288"/>
      <c r="H103" s="272"/>
      <c r="I103" s="272"/>
      <c r="J103" s="272"/>
      <c r="K103" s="271"/>
    </row>
    <row r="104" spans="2:11" ht="15" customHeight="1">
      <c r="B104" s="270"/>
      <c r="C104" s="260" t="s">
        <v>50</v>
      </c>
      <c r="D104" s="277"/>
      <c r="E104" s="277"/>
      <c r="F104" s="279" t="s">
        <v>503</v>
      </c>
      <c r="G104" s="288"/>
      <c r="H104" s="260" t="s">
        <v>542</v>
      </c>
      <c r="I104" s="260" t="s">
        <v>505</v>
      </c>
      <c r="J104" s="260">
        <v>20</v>
      </c>
      <c r="K104" s="271"/>
    </row>
    <row r="105" spans="2:11" ht="15" customHeight="1">
      <c r="B105" s="270"/>
      <c r="C105" s="260" t="s">
        <v>506</v>
      </c>
      <c r="D105" s="260"/>
      <c r="E105" s="260"/>
      <c r="F105" s="279" t="s">
        <v>503</v>
      </c>
      <c r="G105" s="260"/>
      <c r="H105" s="260" t="s">
        <v>542</v>
      </c>
      <c r="I105" s="260" t="s">
        <v>505</v>
      </c>
      <c r="J105" s="260">
        <v>120</v>
      </c>
      <c r="K105" s="271"/>
    </row>
    <row r="106" spans="2:11" ht="15" customHeight="1">
      <c r="B106" s="280"/>
      <c r="C106" s="260" t="s">
        <v>508</v>
      </c>
      <c r="D106" s="260"/>
      <c r="E106" s="260"/>
      <c r="F106" s="279" t="s">
        <v>509</v>
      </c>
      <c r="G106" s="260"/>
      <c r="H106" s="260" t="s">
        <v>542</v>
      </c>
      <c r="I106" s="260" t="s">
        <v>505</v>
      </c>
      <c r="J106" s="260">
        <v>50</v>
      </c>
      <c r="K106" s="271"/>
    </row>
    <row r="107" spans="2:11" ht="15" customHeight="1">
      <c r="B107" s="280"/>
      <c r="C107" s="260" t="s">
        <v>511</v>
      </c>
      <c r="D107" s="260"/>
      <c r="E107" s="260"/>
      <c r="F107" s="279" t="s">
        <v>503</v>
      </c>
      <c r="G107" s="260"/>
      <c r="H107" s="260" t="s">
        <v>542</v>
      </c>
      <c r="I107" s="260" t="s">
        <v>513</v>
      </c>
      <c r="J107" s="260"/>
      <c r="K107" s="271"/>
    </row>
    <row r="108" spans="2:11" ht="15" customHeight="1">
      <c r="B108" s="280"/>
      <c r="C108" s="260" t="s">
        <v>522</v>
      </c>
      <c r="D108" s="260"/>
      <c r="E108" s="260"/>
      <c r="F108" s="279" t="s">
        <v>509</v>
      </c>
      <c r="G108" s="260"/>
      <c r="H108" s="260" t="s">
        <v>542</v>
      </c>
      <c r="I108" s="260" t="s">
        <v>505</v>
      </c>
      <c r="J108" s="260">
        <v>50</v>
      </c>
      <c r="K108" s="271"/>
    </row>
    <row r="109" spans="2:11" ht="15" customHeight="1">
      <c r="B109" s="280"/>
      <c r="C109" s="260" t="s">
        <v>530</v>
      </c>
      <c r="D109" s="260"/>
      <c r="E109" s="260"/>
      <c r="F109" s="279" t="s">
        <v>509</v>
      </c>
      <c r="G109" s="260"/>
      <c r="H109" s="260" t="s">
        <v>542</v>
      </c>
      <c r="I109" s="260" t="s">
        <v>505</v>
      </c>
      <c r="J109" s="260">
        <v>50</v>
      </c>
      <c r="K109" s="271"/>
    </row>
    <row r="110" spans="2:11" ht="15" customHeight="1">
      <c r="B110" s="280"/>
      <c r="C110" s="260" t="s">
        <v>528</v>
      </c>
      <c r="D110" s="260"/>
      <c r="E110" s="260"/>
      <c r="F110" s="279" t="s">
        <v>509</v>
      </c>
      <c r="G110" s="260"/>
      <c r="H110" s="260" t="s">
        <v>542</v>
      </c>
      <c r="I110" s="260" t="s">
        <v>505</v>
      </c>
      <c r="J110" s="260">
        <v>50</v>
      </c>
      <c r="K110" s="271"/>
    </row>
    <row r="111" spans="2:11" ht="15" customHeight="1">
      <c r="B111" s="280"/>
      <c r="C111" s="260" t="s">
        <v>50</v>
      </c>
      <c r="D111" s="260"/>
      <c r="E111" s="260"/>
      <c r="F111" s="279" t="s">
        <v>503</v>
      </c>
      <c r="G111" s="260"/>
      <c r="H111" s="260" t="s">
        <v>543</v>
      </c>
      <c r="I111" s="260" t="s">
        <v>505</v>
      </c>
      <c r="J111" s="260">
        <v>20</v>
      </c>
      <c r="K111" s="271"/>
    </row>
    <row r="112" spans="2:11" ht="15" customHeight="1">
      <c r="B112" s="280"/>
      <c r="C112" s="260" t="s">
        <v>544</v>
      </c>
      <c r="D112" s="260"/>
      <c r="E112" s="260"/>
      <c r="F112" s="279" t="s">
        <v>503</v>
      </c>
      <c r="G112" s="260"/>
      <c r="H112" s="260" t="s">
        <v>545</v>
      </c>
      <c r="I112" s="260" t="s">
        <v>505</v>
      </c>
      <c r="J112" s="260">
        <v>120</v>
      </c>
      <c r="K112" s="271"/>
    </row>
    <row r="113" spans="2:11" ht="15" customHeight="1">
      <c r="B113" s="280"/>
      <c r="C113" s="260" t="s">
        <v>35</v>
      </c>
      <c r="D113" s="260"/>
      <c r="E113" s="260"/>
      <c r="F113" s="279" t="s">
        <v>503</v>
      </c>
      <c r="G113" s="260"/>
      <c r="H113" s="260" t="s">
        <v>546</v>
      </c>
      <c r="I113" s="260" t="s">
        <v>537</v>
      </c>
      <c r="J113" s="260"/>
      <c r="K113" s="271"/>
    </row>
    <row r="114" spans="2:11" ht="15" customHeight="1">
      <c r="B114" s="280"/>
      <c r="C114" s="260" t="s">
        <v>45</v>
      </c>
      <c r="D114" s="260"/>
      <c r="E114" s="260"/>
      <c r="F114" s="279" t="s">
        <v>503</v>
      </c>
      <c r="G114" s="260"/>
      <c r="H114" s="260" t="s">
        <v>547</v>
      </c>
      <c r="I114" s="260" t="s">
        <v>537</v>
      </c>
      <c r="J114" s="260"/>
      <c r="K114" s="271"/>
    </row>
    <row r="115" spans="2:11" ht="15" customHeight="1">
      <c r="B115" s="280"/>
      <c r="C115" s="260" t="s">
        <v>54</v>
      </c>
      <c r="D115" s="260"/>
      <c r="E115" s="260"/>
      <c r="F115" s="279" t="s">
        <v>503</v>
      </c>
      <c r="G115" s="260"/>
      <c r="H115" s="260" t="s">
        <v>548</v>
      </c>
      <c r="I115" s="260" t="s">
        <v>549</v>
      </c>
      <c r="J115" s="260"/>
      <c r="K115" s="271"/>
    </row>
    <row r="116" spans="2:11" ht="15" customHeight="1">
      <c r="B116" s="283"/>
      <c r="C116" s="289"/>
      <c r="D116" s="289"/>
      <c r="E116" s="289"/>
      <c r="F116" s="289"/>
      <c r="G116" s="289"/>
      <c r="H116" s="289"/>
      <c r="I116" s="289"/>
      <c r="J116" s="289"/>
      <c r="K116" s="285"/>
    </row>
    <row r="117" spans="2:11" ht="18.75" customHeight="1">
      <c r="B117" s="290"/>
      <c r="C117" s="256"/>
      <c r="D117" s="256"/>
      <c r="E117" s="256"/>
      <c r="F117" s="291"/>
      <c r="G117" s="256"/>
      <c r="H117" s="256"/>
      <c r="I117" s="256"/>
      <c r="J117" s="256"/>
      <c r="K117" s="290"/>
    </row>
    <row r="118" spans="2:11" ht="18.75" customHeight="1">
      <c r="B118" s="266"/>
      <c r="C118" s="266"/>
      <c r="D118" s="266"/>
      <c r="E118" s="266"/>
      <c r="F118" s="266"/>
      <c r="G118" s="266"/>
      <c r="H118" s="266"/>
      <c r="I118" s="266"/>
      <c r="J118" s="266"/>
      <c r="K118" s="266"/>
    </row>
    <row r="119" spans="2:11" ht="7.5" customHeight="1">
      <c r="B119" s="292"/>
      <c r="C119" s="293"/>
      <c r="D119" s="293"/>
      <c r="E119" s="293"/>
      <c r="F119" s="293"/>
      <c r="G119" s="293"/>
      <c r="H119" s="293"/>
      <c r="I119" s="293"/>
      <c r="J119" s="293"/>
      <c r="K119" s="294"/>
    </row>
    <row r="120" spans="2:11" ht="45" customHeight="1">
      <c r="B120" s="295"/>
      <c r="C120" s="373" t="s">
        <v>550</v>
      </c>
      <c r="D120" s="373"/>
      <c r="E120" s="373"/>
      <c r="F120" s="373"/>
      <c r="G120" s="373"/>
      <c r="H120" s="373"/>
      <c r="I120" s="373"/>
      <c r="J120" s="373"/>
      <c r="K120" s="296"/>
    </row>
    <row r="121" spans="2:11" ht="17.25" customHeight="1">
      <c r="B121" s="297"/>
      <c r="C121" s="272" t="s">
        <v>497</v>
      </c>
      <c r="D121" s="272"/>
      <c r="E121" s="272"/>
      <c r="F121" s="272" t="s">
        <v>498</v>
      </c>
      <c r="G121" s="273"/>
      <c r="H121" s="272" t="s">
        <v>106</v>
      </c>
      <c r="I121" s="272" t="s">
        <v>54</v>
      </c>
      <c r="J121" s="272" t="s">
        <v>499</v>
      </c>
      <c r="K121" s="298"/>
    </row>
    <row r="122" spans="2:11" ht="17.25" customHeight="1">
      <c r="B122" s="297"/>
      <c r="C122" s="274" t="s">
        <v>500</v>
      </c>
      <c r="D122" s="274"/>
      <c r="E122" s="274"/>
      <c r="F122" s="275" t="s">
        <v>501</v>
      </c>
      <c r="G122" s="276"/>
      <c r="H122" s="274"/>
      <c r="I122" s="274"/>
      <c r="J122" s="274" t="s">
        <v>502</v>
      </c>
      <c r="K122" s="298"/>
    </row>
    <row r="123" spans="2:11" ht="5.25" customHeight="1">
      <c r="B123" s="299"/>
      <c r="C123" s="277"/>
      <c r="D123" s="277"/>
      <c r="E123" s="277"/>
      <c r="F123" s="277"/>
      <c r="G123" s="260"/>
      <c r="H123" s="277"/>
      <c r="I123" s="277"/>
      <c r="J123" s="277"/>
      <c r="K123" s="300"/>
    </row>
    <row r="124" spans="2:11" ht="15" customHeight="1">
      <c r="B124" s="299"/>
      <c r="C124" s="260" t="s">
        <v>506</v>
      </c>
      <c r="D124" s="277"/>
      <c r="E124" s="277"/>
      <c r="F124" s="279" t="s">
        <v>503</v>
      </c>
      <c r="G124" s="260"/>
      <c r="H124" s="260" t="s">
        <v>542</v>
      </c>
      <c r="I124" s="260" t="s">
        <v>505</v>
      </c>
      <c r="J124" s="260">
        <v>120</v>
      </c>
      <c r="K124" s="301"/>
    </row>
    <row r="125" spans="2:11" ht="15" customHeight="1">
      <c r="B125" s="299"/>
      <c r="C125" s="260" t="s">
        <v>551</v>
      </c>
      <c r="D125" s="260"/>
      <c r="E125" s="260"/>
      <c r="F125" s="279" t="s">
        <v>503</v>
      </c>
      <c r="G125" s="260"/>
      <c r="H125" s="260" t="s">
        <v>552</v>
      </c>
      <c r="I125" s="260" t="s">
        <v>505</v>
      </c>
      <c r="J125" s="260" t="s">
        <v>553</v>
      </c>
      <c r="K125" s="301"/>
    </row>
    <row r="126" spans="2:11" ht="15" customHeight="1">
      <c r="B126" s="299"/>
      <c r="C126" s="260" t="s">
        <v>452</v>
      </c>
      <c r="D126" s="260"/>
      <c r="E126" s="260"/>
      <c r="F126" s="279" t="s">
        <v>503</v>
      </c>
      <c r="G126" s="260"/>
      <c r="H126" s="260" t="s">
        <v>554</v>
      </c>
      <c r="I126" s="260" t="s">
        <v>505</v>
      </c>
      <c r="J126" s="260" t="s">
        <v>553</v>
      </c>
      <c r="K126" s="301"/>
    </row>
    <row r="127" spans="2:11" ht="15" customHeight="1">
      <c r="B127" s="299"/>
      <c r="C127" s="260" t="s">
        <v>514</v>
      </c>
      <c r="D127" s="260"/>
      <c r="E127" s="260"/>
      <c r="F127" s="279" t="s">
        <v>509</v>
      </c>
      <c r="G127" s="260"/>
      <c r="H127" s="260" t="s">
        <v>515</v>
      </c>
      <c r="I127" s="260" t="s">
        <v>505</v>
      </c>
      <c r="J127" s="260">
        <v>15</v>
      </c>
      <c r="K127" s="301"/>
    </row>
    <row r="128" spans="2:11" ht="15" customHeight="1">
      <c r="B128" s="299"/>
      <c r="C128" s="281" t="s">
        <v>516</v>
      </c>
      <c r="D128" s="281"/>
      <c r="E128" s="281"/>
      <c r="F128" s="282" t="s">
        <v>509</v>
      </c>
      <c r="G128" s="281"/>
      <c r="H128" s="281" t="s">
        <v>517</v>
      </c>
      <c r="I128" s="281" t="s">
        <v>505</v>
      </c>
      <c r="J128" s="281">
        <v>15</v>
      </c>
      <c r="K128" s="301"/>
    </row>
    <row r="129" spans="2:11" ht="15" customHeight="1">
      <c r="B129" s="299"/>
      <c r="C129" s="281" t="s">
        <v>518</v>
      </c>
      <c r="D129" s="281"/>
      <c r="E129" s="281"/>
      <c r="F129" s="282" t="s">
        <v>509</v>
      </c>
      <c r="G129" s="281"/>
      <c r="H129" s="281" t="s">
        <v>519</v>
      </c>
      <c r="I129" s="281" t="s">
        <v>505</v>
      </c>
      <c r="J129" s="281">
        <v>20</v>
      </c>
      <c r="K129" s="301"/>
    </row>
    <row r="130" spans="2:11" ht="15" customHeight="1">
      <c r="B130" s="299"/>
      <c r="C130" s="281" t="s">
        <v>520</v>
      </c>
      <c r="D130" s="281"/>
      <c r="E130" s="281"/>
      <c r="F130" s="282" t="s">
        <v>509</v>
      </c>
      <c r="G130" s="281"/>
      <c r="H130" s="281" t="s">
        <v>521</v>
      </c>
      <c r="I130" s="281" t="s">
        <v>505</v>
      </c>
      <c r="J130" s="281">
        <v>20</v>
      </c>
      <c r="K130" s="301"/>
    </row>
    <row r="131" spans="2:11" ht="15" customHeight="1">
      <c r="B131" s="299"/>
      <c r="C131" s="260" t="s">
        <v>508</v>
      </c>
      <c r="D131" s="260"/>
      <c r="E131" s="260"/>
      <c r="F131" s="279" t="s">
        <v>509</v>
      </c>
      <c r="G131" s="260"/>
      <c r="H131" s="260" t="s">
        <v>542</v>
      </c>
      <c r="I131" s="260" t="s">
        <v>505</v>
      </c>
      <c r="J131" s="260">
        <v>50</v>
      </c>
      <c r="K131" s="301"/>
    </row>
    <row r="132" spans="2:11" ht="15" customHeight="1">
      <c r="B132" s="299"/>
      <c r="C132" s="260" t="s">
        <v>522</v>
      </c>
      <c r="D132" s="260"/>
      <c r="E132" s="260"/>
      <c r="F132" s="279" t="s">
        <v>509</v>
      </c>
      <c r="G132" s="260"/>
      <c r="H132" s="260" t="s">
        <v>542</v>
      </c>
      <c r="I132" s="260" t="s">
        <v>505</v>
      </c>
      <c r="J132" s="260">
        <v>50</v>
      </c>
      <c r="K132" s="301"/>
    </row>
    <row r="133" spans="2:11" ht="15" customHeight="1">
      <c r="B133" s="299"/>
      <c r="C133" s="260" t="s">
        <v>528</v>
      </c>
      <c r="D133" s="260"/>
      <c r="E133" s="260"/>
      <c r="F133" s="279" t="s">
        <v>509</v>
      </c>
      <c r="G133" s="260"/>
      <c r="H133" s="260" t="s">
        <v>542</v>
      </c>
      <c r="I133" s="260" t="s">
        <v>505</v>
      </c>
      <c r="J133" s="260">
        <v>50</v>
      </c>
      <c r="K133" s="301"/>
    </row>
    <row r="134" spans="2:11" ht="15" customHeight="1">
      <c r="B134" s="299"/>
      <c r="C134" s="260" t="s">
        <v>530</v>
      </c>
      <c r="D134" s="260"/>
      <c r="E134" s="260"/>
      <c r="F134" s="279" t="s">
        <v>509</v>
      </c>
      <c r="G134" s="260"/>
      <c r="H134" s="260" t="s">
        <v>542</v>
      </c>
      <c r="I134" s="260" t="s">
        <v>505</v>
      </c>
      <c r="J134" s="260">
        <v>50</v>
      </c>
      <c r="K134" s="301"/>
    </row>
    <row r="135" spans="2:11" ht="15" customHeight="1">
      <c r="B135" s="299"/>
      <c r="C135" s="260" t="s">
        <v>111</v>
      </c>
      <c r="D135" s="260"/>
      <c r="E135" s="260"/>
      <c r="F135" s="279" t="s">
        <v>509</v>
      </c>
      <c r="G135" s="260"/>
      <c r="H135" s="260" t="s">
        <v>555</v>
      </c>
      <c r="I135" s="260" t="s">
        <v>505</v>
      </c>
      <c r="J135" s="260">
        <v>255</v>
      </c>
      <c r="K135" s="301"/>
    </row>
    <row r="136" spans="2:11" ht="15" customHeight="1">
      <c r="B136" s="299"/>
      <c r="C136" s="260" t="s">
        <v>532</v>
      </c>
      <c r="D136" s="260"/>
      <c r="E136" s="260"/>
      <c r="F136" s="279" t="s">
        <v>503</v>
      </c>
      <c r="G136" s="260"/>
      <c r="H136" s="260" t="s">
        <v>556</v>
      </c>
      <c r="I136" s="260" t="s">
        <v>534</v>
      </c>
      <c r="J136" s="260"/>
      <c r="K136" s="301"/>
    </row>
    <row r="137" spans="2:11" ht="15" customHeight="1">
      <c r="B137" s="299"/>
      <c r="C137" s="260" t="s">
        <v>535</v>
      </c>
      <c r="D137" s="260"/>
      <c r="E137" s="260"/>
      <c r="F137" s="279" t="s">
        <v>503</v>
      </c>
      <c r="G137" s="260"/>
      <c r="H137" s="260" t="s">
        <v>557</v>
      </c>
      <c r="I137" s="260" t="s">
        <v>537</v>
      </c>
      <c r="J137" s="260"/>
      <c r="K137" s="301"/>
    </row>
    <row r="138" spans="2:11" ht="15" customHeight="1">
      <c r="B138" s="299"/>
      <c r="C138" s="260" t="s">
        <v>538</v>
      </c>
      <c r="D138" s="260"/>
      <c r="E138" s="260"/>
      <c r="F138" s="279" t="s">
        <v>503</v>
      </c>
      <c r="G138" s="260"/>
      <c r="H138" s="260" t="s">
        <v>538</v>
      </c>
      <c r="I138" s="260" t="s">
        <v>537</v>
      </c>
      <c r="J138" s="260"/>
      <c r="K138" s="301"/>
    </row>
    <row r="139" spans="2:11" ht="15" customHeight="1">
      <c r="B139" s="299"/>
      <c r="C139" s="260" t="s">
        <v>35</v>
      </c>
      <c r="D139" s="260"/>
      <c r="E139" s="260"/>
      <c r="F139" s="279" t="s">
        <v>503</v>
      </c>
      <c r="G139" s="260"/>
      <c r="H139" s="260" t="s">
        <v>558</v>
      </c>
      <c r="I139" s="260" t="s">
        <v>537</v>
      </c>
      <c r="J139" s="260"/>
      <c r="K139" s="301"/>
    </row>
    <row r="140" spans="2:11" ht="15" customHeight="1">
      <c r="B140" s="299"/>
      <c r="C140" s="260" t="s">
        <v>559</v>
      </c>
      <c r="D140" s="260"/>
      <c r="E140" s="260"/>
      <c r="F140" s="279" t="s">
        <v>503</v>
      </c>
      <c r="G140" s="260"/>
      <c r="H140" s="260" t="s">
        <v>560</v>
      </c>
      <c r="I140" s="260" t="s">
        <v>537</v>
      </c>
      <c r="J140" s="260"/>
      <c r="K140" s="301"/>
    </row>
    <row r="141" spans="2:11" ht="15" customHeight="1">
      <c r="B141" s="302"/>
      <c r="C141" s="303"/>
      <c r="D141" s="303"/>
      <c r="E141" s="303"/>
      <c r="F141" s="303"/>
      <c r="G141" s="303"/>
      <c r="H141" s="303"/>
      <c r="I141" s="303"/>
      <c r="J141" s="303"/>
      <c r="K141" s="304"/>
    </row>
    <row r="142" spans="2:11" ht="18.75" customHeight="1">
      <c r="B142" s="256"/>
      <c r="C142" s="256"/>
      <c r="D142" s="256"/>
      <c r="E142" s="256"/>
      <c r="F142" s="291"/>
      <c r="G142" s="256"/>
      <c r="H142" s="256"/>
      <c r="I142" s="256"/>
      <c r="J142" s="256"/>
      <c r="K142" s="256"/>
    </row>
    <row r="143" spans="2:11" ht="18.75" customHeight="1">
      <c r="B143" s="266"/>
      <c r="C143" s="266"/>
      <c r="D143" s="266"/>
      <c r="E143" s="266"/>
      <c r="F143" s="266"/>
      <c r="G143" s="266"/>
      <c r="H143" s="266"/>
      <c r="I143" s="266"/>
      <c r="J143" s="266"/>
      <c r="K143" s="266"/>
    </row>
    <row r="144" spans="2:11" ht="7.5" customHeight="1">
      <c r="B144" s="267"/>
      <c r="C144" s="268"/>
      <c r="D144" s="268"/>
      <c r="E144" s="268"/>
      <c r="F144" s="268"/>
      <c r="G144" s="268"/>
      <c r="H144" s="268"/>
      <c r="I144" s="268"/>
      <c r="J144" s="268"/>
      <c r="K144" s="269"/>
    </row>
    <row r="145" spans="2:11" ht="45" customHeight="1">
      <c r="B145" s="270"/>
      <c r="C145" s="375" t="s">
        <v>561</v>
      </c>
      <c r="D145" s="375"/>
      <c r="E145" s="375"/>
      <c r="F145" s="375"/>
      <c r="G145" s="375"/>
      <c r="H145" s="375"/>
      <c r="I145" s="375"/>
      <c r="J145" s="375"/>
      <c r="K145" s="271"/>
    </row>
    <row r="146" spans="2:11" ht="17.25" customHeight="1">
      <c r="B146" s="270"/>
      <c r="C146" s="272" t="s">
        <v>497</v>
      </c>
      <c r="D146" s="272"/>
      <c r="E146" s="272"/>
      <c r="F146" s="272" t="s">
        <v>498</v>
      </c>
      <c r="G146" s="273"/>
      <c r="H146" s="272" t="s">
        <v>106</v>
      </c>
      <c r="I146" s="272" t="s">
        <v>54</v>
      </c>
      <c r="J146" s="272" t="s">
        <v>499</v>
      </c>
      <c r="K146" s="271"/>
    </row>
    <row r="147" spans="2:11" ht="17.25" customHeight="1">
      <c r="B147" s="270"/>
      <c r="C147" s="274" t="s">
        <v>500</v>
      </c>
      <c r="D147" s="274"/>
      <c r="E147" s="274"/>
      <c r="F147" s="275" t="s">
        <v>501</v>
      </c>
      <c r="G147" s="276"/>
      <c r="H147" s="274"/>
      <c r="I147" s="274"/>
      <c r="J147" s="274" t="s">
        <v>502</v>
      </c>
      <c r="K147" s="271"/>
    </row>
    <row r="148" spans="2:11" ht="5.25" customHeight="1">
      <c r="B148" s="280"/>
      <c r="C148" s="277"/>
      <c r="D148" s="277"/>
      <c r="E148" s="277"/>
      <c r="F148" s="277"/>
      <c r="G148" s="278"/>
      <c r="H148" s="277"/>
      <c r="I148" s="277"/>
      <c r="J148" s="277"/>
      <c r="K148" s="301"/>
    </row>
    <row r="149" spans="2:11" ht="15" customHeight="1">
      <c r="B149" s="280"/>
      <c r="C149" s="305" t="s">
        <v>506</v>
      </c>
      <c r="D149" s="260"/>
      <c r="E149" s="260"/>
      <c r="F149" s="306" t="s">
        <v>503</v>
      </c>
      <c r="G149" s="260"/>
      <c r="H149" s="305" t="s">
        <v>542</v>
      </c>
      <c r="I149" s="305" t="s">
        <v>505</v>
      </c>
      <c r="J149" s="305">
        <v>120</v>
      </c>
      <c r="K149" s="301"/>
    </row>
    <row r="150" spans="2:11" ht="15" customHeight="1">
      <c r="B150" s="280"/>
      <c r="C150" s="305" t="s">
        <v>551</v>
      </c>
      <c r="D150" s="260"/>
      <c r="E150" s="260"/>
      <c r="F150" s="306" t="s">
        <v>503</v>
      </c>
      <c r="G150" s="260"/>
      <c r="H150" s="305" t="s">
        <v>562</v>
      </c>
      <c r="I150" s="305" t="s">
        <v>505</v>
      </c>
      <c r="J150" s="305" t="s">
        <v>553</v>
      </c>
      <c r="K150" s="301"/>
    </row>
    <row r="151" spans="2:11" ht="15" customHeight="1">
      <c r="B151" s="280"/>
      <c r="C151" s="305" t="s">
        <v>452</v>
      </c>
      <c r="D151" s="260"/>
      <c r="E151" s="260"/>
      <c r="F151" s="306" t="s">
        <v>503</v>
      </c>
      <c r="G151" s="260"/>
      <c r="H151" s="305" t="s">
        <v>563</v>
      </c>
      <c r="I151" s="305" t="s">
        <v>505</v>
      </c>
      <c r="J151" s="305" t="s">
        <v>553</v>
      </c>
      <c r="K151" s="301"/>
    </row>
    <row r="152" spans="2:11" ht="15" customHeight="1">
      <c r="B152" s="280"/>
      <c r="C152" s="305" t="s">
        <v>508</v>
      </c>
      <c r="D152" s="260"/>
      <c r="E152" s="260"/>
      <c r="F152" s="306" t="s">
        <v>509</v>
      </c>
      <c r="G152" s="260"/>
      <c r="H152" s="305" t="s">
        <v>542</v>
      </c>
      <c r="I152" s="305" t="s">
        <v>505</v>
      </c>
      <c r="J152" s="305">
        <v>50</v>
      </c>
      <c r="K152" s="301"/>
    </row>
    <row r="153" spans="2:11" ht="15" customHeight="1">
      <c r="B153" s="280"/>
      <c r="C153" s="305" t="s">
        <v>511</v>
      </c>
      <c r="D153" s="260"/>
      <c r="E153" s="260"/>
      <c r="F153" s="306" t="s">
        <v>503</v>
      </c>
      <c r="G153" s="260"/>
      <c r="H153" s="305" t="s">
        <v>542</v>
      </c>
      <c r="I153" s="305" t="s">
        <v>513</v>
      </c>
      <c r="J153" s="305"/>
      <c r="K153" s="301"/>
    </row>
    <row r="154" spans="2:11" ht="15" customHeight="1">
      <c r="B154" s="280"/>
      <c r="C154" s="305" t="s">
        <v>522</v>
      </c>
      <c r="D154" s="260"/>
      <c r="E154" s="260"/>
      <c r="F154" s="306" t="s">
        <v>509</v>
      </c>
      <c r="G154" s="260"/>
      <c r="H154" s="305" t="s">
        <v>542</v>
      </c>
      <c r="I154" s="305" t="s">
        <v>505</v>
      </c>
      <c r="J154" s="305">
        <v>50</v>
      </c>
      <c r="K154" s="301"/>
    </row>
    <row r="155" spans="2:11" ht="15" customHeight="1">
      <c r="B155" s="280"/>
      <c r="C155" s="305" t="s">
        <v>530</v>
      </c>
      <c r="D155" s="260"/>
      <c r="E155" s="260"/>
      <c r="F155" s="306" t="s">
        <v>509</v>
      </c>
      <c r="G155" s="260"/>
      <c r="H155" s="305" t="s">
        <v>542</v>
      </c>
      <c r="I155" s="305" t="s">
        <v>505</v>
      </c>
      <c r="J155" s="305">
        <v>50</v>
      </c>
      <c r="K155" s="301"/>
    </row>
    <row r="156" spans="2:11" ht="15" customHeight="1">
      <c r="B156" s="280"/>
      <c r="C156" s="305" t="s">
        <v>528</v>
      </c>
      <c r="D156" s="260"/>
      <c r="E156" s="260"/>
      <c r="F156" s="306" t="s">
        <v>509</v>
      </c>
      <c r="G156" s="260"/>
      <c r="H156" s="305" t="s">
        <v>542</v>
      </c>
      <c r="I156" s="305" t="s">
        <v>505</v>
      </c>
      <c r="J156" s="305">
        <v>50</v>
      </c>
      <c r="K156" s="301"/>
    </row>
    <row r="157" spans="2:11" ht="15" customHeight="1">
      <c r="B157" s="280"/>
      <c r="C157" s="305" t="s">
        <v>92</v>
      </c>
      <c r="D157" s="260"/>
      <c r="E157" s="260"/>
      <c r="F157" s="306" t="s">
        <v>503</v>
      </c>
      <c r="G157" s="260"/>
      <c r="H157" s="305" t="s">
        <v>564</v>
      </c>
      <c r="I157" s="305" t="s">
        <v>505</v>
      </c>
      <c r="J157" s="305" t="s">
        <v>565</v>
      </c>
      <c r="K157" s="301"/>
    </row>
    <row r="158" spans="2:11" ht="15" customHeight="1">
      <c r="B158" s="280"/>
      <c r="C158" s="305" t="s">
        <v>566</v>
      </c>
      <c r="D158" s="260"/>
      <c r="E158" s="260"/>
      <c r="F158" s="306" t="s">
        <v>503</v>
      </c>
      <c r="G158" s="260"/>
      <c r="H158" s="305" t="s">
        <v>567</v>
      </c>
      <c r="I158" s="305" t="s">
        <v>537</v>
      </c>
      <c r="J158" s="305"/>
      <c r="K158" s="301"/>
    </row>
    <row r="159" spans="2:11" ht="15" customHeight="1">
      <c r="B159" s="307"/>
      <c r="C159" s="289"/>
      <c r="D159" s="289"/>
      <c r="E159" s="289"/>
      <c r="F159" s="289"/>
      <c r="G159" s="289"/>
      <c r="H159" s="289"/>
      <c r="I159" s="289"/>
      <c r="J159" s="289"/>
      <c r="K159" s="308"/>
    </row>
    <row r="160" spans="2:11" ht="18.75" customHeight="1">
      <c r="B160" s="256"/>
      <c r="C160" s="260"/>
      <c r="D160" s="260"/>
      <c r="E160" s="260"/>
      <c r="F160" s="279"/>
      <c r="G160" s="260"/>
      <c r="H160" s="260"/>
      <c r="I160" s="260"/>
      <c r="J160" s="260"/>
      <c r="K160" s="256"/>
    </row>
    <row r="161" spans="2:11" ht="18.75" customHeight="1">
      <c r="B161" s="266"/>
      <c r="C161" s="266"/>
      <c r="D161" s="266"/>
      <c r="E161" s="266"/>
      <c r="F161" s="266"/>
      <c r="G161" s="266"/>
      <c r="H161" s="266"/>
      <c r="I161" s="266"/>
      <c r="J161" s="266"/>
      <c r="K161" s="266"/>
    </row>
    <row r="162" spans="2:11" ht="7.5" customHeight="1">
      <c r="B162" s="248"/>
      <c r="C162" s="249"/>
      <c r="D162" s="249"/>
      <c r="E162" s="249"/>
      <c r="F162" s="249"/>
      <c r="G162" s="249"/>
      <c r="H162" s="249"/>
      <c r="I162" s="249"/>
      <c r="J162" s="249"/>
      <c r="K162" s="250"/>
    </row>
    <row r="163" spans="2:11" ht="45" customHeight="1">
      <c r="B163" s="251"/>
      <c r="C163" s="373" t="s">
        <v>568</v>
      </c>
      <c r="D163" s="373"/>
      <c r="E163" s="373"/>
      <c r="F163" s="373"/>
      <c r="G163" s="373"/>
      <c r="H163" s="373"/>
      <c r="I163" s="373"/>
      <c r="J163" s="373"/>
      <c r="K163" s="252"/>
    </row>
    <row r="164" spans="2:11" ht="17.25" customHeight="1">
      <c r="B164" s="251"/>
      <c r="C164" s="272" t="s">
        <v>497</v>
      </c>
      <c r="D164" s="272"/>
      <c r="E164" s="272"/>
      <c r="F164" s="272" t="s">
        <v>498</v>
      </c>
      <c r="G164" s="309"/>
      <c r="H164" s="310" t="s">
        <v>106</v>
      </c>
      <c r="I164" s="310" t="s">
        <v>54</v>
      </c>
      <c r="J164" s="272" t="s">
        <v>499</v>
      </c>
      <c r="K164" s="252"/>
    </row>
    <row r="165" spans="2:11" ht="17.25" customHeight="1">
      <c r="B165" s="253"/>
      <c r="C165" s="274" t="s">
        <v>500</v>
      </c>
      <c r="D165" s="274"/>
      <c r="E165" s="274"/>
      <c r="F165" s="275" t="s">
        <v>501</v>
      </c>
      <c r="G165" s="311"/>
      <c r="H165" s="312"/>
      <c r="I165" s="312"/>
      <c r="J165" s="274" t="s">
        <v>502</v>
      </c>
      <c r="K165" s="254"/>
    </row>
    <row r="166" spans="2:11" ht="5.25" customHeight="1">
      <c r="B166" s="280"/>
      <c r="C166" s="277"/>
      <c r="D166" s="277"/>
      <c r="E166" s="277"/>
      <c r="F166" s="277"/>
      <c r="G166" s="278"/>
      <c r="H166" s="277"/>
      <c r="I166" s="277"/>
      <c r="J166" s="277"/>
      <c r="K166" s="301"/>
    </row>
    <row r="167" spans="2:11" ht="15" customHeight="1">
      <c r="B167" s="280"/>
      <c r="C167" s="260" t="s">
        <v>506</v>
      </c>
      <c r="D167" s="260"/>
      <c r="E167" s="260"/>
      <c r="F167" s="279" t="s">
        <v>503</v>
      </c>
      <c r="G167" s="260"/>
      <c r="H167" s="260" t="s">
        <v>542</v>
      </c>
      <c r="I167" s="260" t="s">
        <v>505</v>
      </c>
      <c r="J167" s="260">
        <v>120</v>
      </c>
      <c r="K167" s="301"/>
    </row>
    <row r="168" spans="2:11" ht="15" customHeight="1">
      <c r="B168" s="280"/>
      <c r="C168" s="260" t="s">
        <v>551</v>
      </c>
      <c r="D168" s="260"/>
      <c r="E168" s="260"/>
      <c r="F168" s="279" t="s">
        <v>503</v>
      </c>
      <c r="G168" s="260"/>
      <c r="H168" s="260" t="s">
        <v>552</v>
      </c>
      <c r="I168" s="260" t="s">
        <v>505</v>
      </c>
      <c r="J168" s="260" t="s">
        <v>553</v>
      </c>
      <c r="K168" s="301"/>
    </row>
    <row r="169" spans="2:11" ht="15" customHeight="1">
      <c r="B169" s="280"/>
      <c r="C169" s="260" t="s">
        <v>452</v>
      </c>
      <c r="D169" s="260"/>
      <c r="E169" s="260"/>
      <c r="F169" s="279" t="s">
        <v>503</v>
      </c>
      <c r="G169" s="260"/>
      <c r="H169" s="260" t="s">
        <v>569</v>
      </c>
      <c r="I169" s="260" t="s">
        <v>505</v>
      </c>
      <c r="J169" s="260" t="s">
        <v>553</v>
      </c>
      <c r="K169" s="301"/>
    </row>
    <row r="170" spans="2:11" ht="15" customHeight="1">
      <c r="B170" s="280"/>
      <c r="C170" s="260" t="s">
        <v>508</v>
      </c>
      <c r="D170" s="260"/>
      <c r="E170" s="260"/>
      <c r="F170" s="279" t="s">
        <v>509</v>
      </c>
      <c r="G170" s="260"/>
      <c r="H170" s="260" t="s">
        <v>569</v>
      </c>
      <c r="I170" s="260" t="s">
        <v>505</v>
      </c>
      <c r="J170" s="260">
        <v>50</v>
      </c>
      <c r="K170" s="301"/>
    </row>
    <row r="171" spans="2:11" ht="15" customHeight="1">
      <c r="B171" s="280"/>
      <c r="C171" s="260" t="s">
        <v>511</v>
      </c>
      <c r="D171" s="260"/>
      <c r="E171" s="260"/>
      <c r="F171" s="279" t="s">
        <v>503</v>
      </c>
      <c r="G171" s="260"/>
      <c r="H171" s="260" t="s">
        <v>569</v>
      </c>
      <c r="I171" s="260" t="s">
        <v>513</v>
      </c>
      <c r="J171" s="260"/>
      <c r="K171" s="301"/>
    </row>
    <row r="172" spans="2:11" ht="15" customHeight="1">
      <c r="B172" s="280"/>
      <c r="C172" s="260" t="s">
        <v>522</v>
      </c>
      <c r="D172" s="260"/>
      <c r="E172" s="260"/>
      <c r="F172" s="279" t="s">
        <v>509</v>
      </c>
      <c r="G172" s="260"/>
      <c r="H172" s="260" t="s">
        <v>569</v>
      </c>
      <c r="I172" s="260" t="s">
        <v>505</v>
      </c>
      <c r="J172" s="260">
        <v>50</v>
      </c>
      <c r="K172" s="301"/>
    </row>
    <row r="173" spans="2:11" ht="15" customHeight="1">
      <c r="B173" s="280"/>
      <c r="C173" s="260" t="s">
        <v>530</v>
      </c>
      <c r="D173" s="260"/>
      <c r="E173" s="260"/>
      <c r="F173" s="279" t="s">
        <v>509</v>
      </c>
      <c r="G173" s="260"/>
      <c r="H173" s="260" t="s">
        <v>569</v>
      </c>
      <c r="I173" s="260" t="s">
        <v>505</v>
      </c>
      <c r="J173" s="260">
        <v>50</v>
      </c>
      <c r="K173" s="301"/>
    </row>
    <row r="174" spans="2:11" ht="15" customHeight="1">
      <c r="B174" s="280"/>
      <c r="C174" s="260" t="s">
        <v>528</v>
      </c>
      <c r="D174" s="260"/>
      <c r="E174" s="260"/>
      <c r="F174" s="279" t="s">
        <v>509</v>
      </c>
      <c r="G174" s="260"/>
      <c r="H174" s="260" t="s">
        <v>569</v>
      </c>
      <c r="I174" s="260" t="s">
        <v>505</v>
      </c>
      <c r="J174" s="260">
        <v>50</v>
      </c>
      <c r="K174" s="301"/>
    </row>
    <row r="175" spans="2:11" ht="15" customHeight="1">
      <c r="B175" s="280"/>
      <c r="C175" s="260" t="s">
        <v>105</v>
      </c>
      <c r="D175" s="260"/>
      <c r="E175" s="260"/>
      <c r="F175" s="279" t="s">
        <v>503</v>
      </c>
      <c r="G175" s="260"/>
      <c r="H175" s="260" t="s">
        <v>570</v>
      </c>
      <c r="I175" s="260" t="s">
        <v>571</v>
      </c>
      <c r="J175" s="260"/>
      <c r="K175" s="301"/>
    </row>
    <row r="176" spans="2:11" ht="15" customHeight="1">
      <c r="B176" s="280"/>
      <c r="C176" s="260" t="s">
        <v>54</v>
      </c>
      <c r="D176" s="260"/>
      <c r="E176" s="260"/>
      <c r="F176" s="279" t="s">
        <v>503</v>
      </c>
      <c r="G176" s="260"/>
      <c r="H176" s="260" t="s">
        <v>572</v>
      </c>
      <c r="I176" s="260" t="s">
        <v>573</v>
      </c>
      <c r="J176" s="260">
        <v>1</v>
      </c>
      <c r="K176" s="301"/>
    </row>
    <row r="177" spans="2:11" ht="15" customHeight="1">
      <c r="B177" s="280"/>
      <c r="C177" s="260" t="s">
        <v>50</v>
      </c>
      <c r="D177" s="260"/>
      <c r="E177" s="260"/>
      <c r="F177" s="279" t="s">
        <v>503</v>
      </c>
      <c r="G177" s="260"/>
      <c r="H177" s="260" t="s">
        <v>574</v>
      </c>
      <c r="I177" s="260" t="s">
        <v>505</v>
      </c>
      <c r="J177" s="260">
        <v>20</v>
      </c>
      <c r="K177" s="301"/>
    </row>
    <row r="178" spans="2:11" ht="15" customHeight="1">
      <c r="B178" s="280"/>
      <c r="C178" s="260" t="s">
        <v>106</v>
      </c>
      <c r="D178" s="260"/>
      <c r="E178" s="260"/>
      <c r="F178" s="279" t="s">
        <v>503</v>
      </c>
      <c r="G178" s="260"/>
      <c r="H178" s="260" t="s">
        <v>575</v>
      </c>
      <c r="I178" s="260" t="s">
        <v>505</v>
      </c>
      <c r="J178" s="260">
        <v>255</v>
      </c>
      <c r="K178" s="301"/>
    </row>
    <row r="179" spans="2:11" ht="15" customHeight="1">
      <c r="B179" s="280"/>
      <c r="C179" s="260" t="s">
        <v>107</v>
      </c>
      <c r="D179" s="260"/>
      <c r="E179" s="260"/>
      <c r="F179" s="279" t="s">
        <v>503</v>
      </c>
      <c r="G179" s="260"/>
      <c r="H179" s="260" t="s">
        <v>468</v>
      </c>
      <c r="I179" s="260" t="s">
        <v>505</v>
      </c>
      <c r="J179" s="260">
        <v>10</v>
      </c>
      <c r="K179" s="301"/>
    </row>
    <row r="180" spans="2:11" ht="15" customHeight="1">
      <c r="B180" s="280"/>
      <c r="C180" s="260" t="s">
        <v>108</v>
      </c>
      <c r="D180" s="260"/>
      <c r="E180" s="260"/>
      <c r="F180" s="279" t="s">
        <v>503</v>
      </c>
      <c r="G180" s="260"/>
      <c r="H180" s="260" t="s">
        <v>576</v>
      </c>
      <c r="I180" s="260" t="s">
        <v>537</v>
      </c>
      <c r="J180" s="260"/>
      <c r="K180" s="301"/>
    </row>
    <row r="181" spans="2:11" ht="15" customHeight="1">
      <c r="B181" s="280"/>
      <c r="C181" s="260" t="s">
        <v>577</v>
      </c>
      <c r="D181" s="260"/>
      <c r="E181" s="260"/>
      <c r="F181" s="279" t="s">
        <v>503</v>
      </c>
      <c r="G181" s="260"/>
      <c r="H181" s="260" t="s">
        <v>578</v>
      </c>
      <c r="I181" s="260" t="s">
        <v>537</v>
      </c>
      <c r="J181" s="260"/>
      <c r="K181" s="301"/>
    </row>
    <row r="182" spans="2:11" ht="15" customHeight="1">
      <c r="B182" s="280"/>
      <c r="C182" s="260" t="s">
        <v>566</v>
      </c>
      <c r="D182" s="260"/>
      <c r="E182" s="260"/>
      <c r="F182" s="279" t="s">
        <v>503</v>
      </c>
      <c r="G182" s="260"/>
      <c r="H182" s="260" t="s">
        <v>579</v>
      </c>
      <c r="I182" s="260" t="s">
        <v>537</v>
      </c>
      <c r="J182" s="260"/>
      <c r="K182" s="301"/>
    </row>
    <row r="183" spans="2:11" ht="15" customHeight="1">
      <c r="B183" s="280"/>
      <c r="C183" s="260" t="s">
        <v>110</v>
      </c>
      <c r="D183" s="260"/>
      <c r="E183" s="260"/>
      <c r="F183" s="279" t="s">
        <v>509</v>
      </c>
      <c r="G183" s="260"/>
      <c r="H183" s="260" t="s">
        <v>580</v>
      </c>
      <c r="I183" s="260" t="s">
        <v>505</v>
      </c>
      <c r="J183" s="260">
        <v>50</v>
      </c>
      <c r="K183" s="301"/>
    </row>
    <row r="184" spans="2:11" ht="15" customHeight="1">
      <c r="B184" s="280"/>
      <c r="C184" s="260" t="s">
        <v>581</v>
      </c>
      <c r="D184" s="260"/>
      <c r="E184" s="260"/>
      <c r="F184" s="279" t="s">
        <v>509</v>
      </c>
      <c r="G184" s="260"/>
      <c r="H184" s="260" t="s">
        <v>582</v>
      </c>
      <c r="I184" s="260" t="s">
        <v>583</v>
      </c>
      <c r="J184" s="260"/>
      <c r="K184" s="301"/>
    </row>
    <row r="185" spans="2:11" ht="15" customHeight="1">
      <c r="B185" s="280"/>
      <c r="C185" s="260" t="s">
        <v>584</v>
      </c>
      <c r="D185" s="260"/>
      <c r="E185" s="260"/>
      <c r="F185" s="279" t="s">
        <v>509</v>
      </c>
      <c r="G185" s="260"/>
      <c r="H185" s="260" t="s">
        <v>585</v>
      </c>
      <c r="I185" s="260" t="s">
        <v>583</v>
      </c>
      <c r="J185" s="260"/>
      <c r="K185" s="301"/>
    </row>
    <row r="186" spans="2:11" ht="15" customHeight="1">
      <c r="B186" s="280"/>
      <c r="C186" s="260" t="s">
        <v>586</v>
      </c>
      <c r="D186" s="260"/>
      <c r="E186" s="260"/>
      <c r="F186" s="279" t="s">
        <v>509</v>
      </c>
      <c r="G186" s="260"/>
      <c r="H186" s="260" t="s">
        <v>587</v>
      </c>
      <c r="I186" s="260" t="s">
        <v>583</v>
      </c>
      <c r="J186" s="260"/>
      <c r="K186" s="301"/>
    </row>
    <row r="187" spans="2:11" ht="15" customHeight="1">
      <c r="B187" s="280"/>
      <c r="C187" s="313" t="s">
        <v>588</v>
      </c>
      <c r="D187" s="260"/>
      <c r="E187" s="260"/>
      <c r="F187" s="279" t="s">
        <v>509</v>
      </c>
      <c r="G187" s="260"/>
      <c r="H187" s="260" t="s">
        <v>589</v>
      </c>
      <c r="I187" s="260" t="s">
        <v>590</v>
      </c>
      <c r="J187" s="314" t="s">
        <v>591</v>
      </c>
      <c r="K187" s="301"/>
    </row>
    <row r="188" spans="2:11" ht="15" customHeight="1">
      <c r="B188" s="280"/>
      <c r="C188" s="265" t="s">
        <v>39</v>
      </c>
      <c r="D188" s="260"/>
      <c r="E188" s="260"/>
      <c r="F188" s="279" t="s">
        <v>503</v>
      </c>
      <c r="G188" s="260"/>
      <c r="H188" s="256" t="s">
        <v>592</v>
      </c>
      <c r="I188" s="260" t="s">
        <v>593</v>
      </c>
      <c r="J188" s="260"/>
      <c r="K188" s="301"/>
    </row>
    <row r="189" spans="2:11" ht="15" customHeight="1">
      <c r="B189" s="280"/>
      <c r="C189" s="265" t="s">
        <v>594</v>
      </c>
      <c r="D189" s="260"/>
      <c r="E189" s="260"/>
      <c r="F189" s="279" t="s">
        <v>503</v>
      </c>
      <c r="G189" s="260"/>
      <c r="H189" s="260" t="s">
        <v>595</v>
      </c>
      <c r="I189" s="260" t="s">
        <v>537</v>
      </c>
      <c r="J189" s="260"/>
      <c r="K189" s="301"/>
    </row>
    <row r="190" spans="2:11" ht="15" customHeight="1">
      <c r="B190" s="280"/>
      <c r="C190" s="265" t="s">
        <v>596</v>
      </c>
      <c r="D190" s="260"/>
      <c r="E190" s="260"/>
      <c r="F190" s="279" t="s">
        <v>503</v>
      </c>
      <c r="G190" s="260"/>
      <c r="H190" s="260" t="s">
        <v>597</v>
      </c>
      <c r="I190" s="260" t="s">
        <v>537</v>
      </c>
      <c r="J190" s="260"/>
      <c r="K190" s="301"/>
    </row>
    <row r="191" spans="2:11" ht="15" customHeight="1">
      <c r="B191" s="280"/>
      <c r="C191" s="265" t="s">
        <v>598</v>
      </c>
      <c r="D191" s="260"/>
      <c r="E191" s="260"/>
      <c r="F191" s="279" t="s">
        <v>509</v>
      </c>
      <c r="G191" s="260"/>
      <c r="H191" s="260" t="s">
        <v>599</v>
      </c>
      <c r="I191" s="260" t="s">
        <v>537</v>
      </c>
      <c r="J191" s="260"/>
      <c r="K191" s="301"/>
    </row>
    <row r="192" spans="2:11" ht="15" customHeight="1">
      <c r="B192" s="307"/>
      <c r="C192" s="315"/>
      <c r="D192" s="289"/>
      <c r="E192" s="289"/>
      <c r="F192" s="289"/>
      <c r="G192" s="289"/>
      <c r="H192" s="289"/>
      <c r="I192" s="289"/>
      <c r="J192" s="289"/>
      <c r="K192" s="308"/>
    </row>
    <row r="193" spans="2:11" ht="18.75" customHeight="1">
      <c r="B193" s="256"/>
      <c r="C193" s="260"/>
      <c r="D193" s="260"/>
      <c r="E193" s="260"/>
      <c r="F193" s="279"/>
      <c r="G193" s="260"/>
      <c r="H193" s="260"/>
      <c r="I193" s="260"/>
      <c r="J193" s="260"/>
      <c r="K193" s="256"/>
    </row>
    <row r="194" spans="2:11" ht="18.75" customHeight="1">
      <c r="B194" s="256"/>
      <c r="C194" s="260"/>
      <c r="D194" s="260"/>
      <c r="E194" s="260"/>
      <c r="F194" s="279"/>
      <c r="G194" s="260"/>
      <c r="H194" s="260"/>
      <c r="I194" s="260"/>
      <c r="J194" s="260"/>
      <c r="K194" s="256"/>
    </row>
    <row r="195" spans="2:11" ht="18.75" customHeight="1">
      <c r="B195" s="266"/>
      <c r="C195" s="266"/>
      <c r="D195" s="266"/>
      <c r="E195" s="266"/>
      <c r="F195" s="266"/>
      <c r="G195" s="266"/>
      <c r="H195" s="266"/>
      <c r="I195" s="266"/>
      <c r="J195" s="266"/>
      <c r="K195" s="266"/>
    </row>
    <row r="196" spans="2:11">
      <c r="B196" s="248"/>
      <c r="C196" s="249"/>
      <c r="D196" s="249"/>
      <c r="E196" s="249"/>
      <c r="F196" s="249"/>
      <c r="G196" s="249"/>
      <c r="H196" s="249"/>
      <c r="I196" s="249"/>
      <c r="J196" s="249"/>
      <c r="K196" s="250"/>
    </row>
    <row r="197" spans="2:11" ht="21">
      <c r="B197" s="251"/>
      <c r="C197" s="373" t="s">
        <v>600</v>
      </c>
      <c r="D197" s="373"/>
      <c r="E197" s="373"/>
      <c r="F197" s="373"/>
      <c r="G197" s="373"/>
      <c r="H197" s="373"/>
      <c r="I197" s="373"/>
      <c r="J197" s="373"/>
      <c r="K197" s="252"/>
    </row>
    <row r="198" spans="2:11" ht="25.5" customHeight="1">
      <c r="B198" s="251"/>
      <c r="C198" s="316" t="s">
        <v>601</v>
      </c>
      <c r="D198" s="316"/>
      <c r="E198" s="316"/>
      <c r="F198" s="316" t="s">
        <v>602</v>
      </c>
      <c r="G198" s="317"/>
      <c r="H198" s="376" t="s">
        <v>603</v>
      </c>
      <c r="I198" s="376"/>
      <c r="J198" s="376"/>
      <c r="K198" s="252"/>
    </row>
    <row r="199" spans="2:11" ht="5.25" customHeight="1">
      <c r="B199" s="280"/>
      <c r="C199" s="277"/>
      <c r="D199" s="277"/>
      <c r="E199" s="277"/>
      <c r="F199" s="277"/>
      <c r="G199" s="260"/>
      <c r="H199" s="277"/>
      <c r="I199" s="277"/>
      <c r="J199" s="277"/>
      <c r="K199" s="301"/>
    </row>
    <row r="200" spans="2:11" ht="15" customHeight="1">
      <c r="B200" s="280"/>
      <c r="C200" s="260" t="s">
        <v>593</v>
      </c>
      <c r="D200" s="260"/>
      <c r="E200" s="260"/>
      <c r="F200" s="279" t="s">
        <v>40</v>
      </c>
      <c r="G200" s="260"/>
      <c r="H200" s="377" t="s">
        <v>604</v>
      </c>
      <c r="I200" s="377"/>
      <c r="J200" s="377"/>
      <c r="K200" s="301"/>
    </row>
    <row r="201" spans="2:11" ht="15" customHeight="1">
      <c r="B201" s="280"/>
      <c r="C201" s="286"/>
      <c r="D201" s="260"/>
      <c r="E201" s="260"/>
      <c r="F201" s="279" t="s">
        <v>41</v>
      </c>
      <c r="G201" s="260"/>
      <c r="H201" s="377" t="s">
        <v>605</v>
      </c>
      <c r="I201" s="377"/>
      <c r="J201" s="377"/>
      <c r="K201" s="301"/>
    </row>
    <row r="202" spans="2:11" ht="15" customHeight="1">
      <c r="B202" s="280"/>
      <c r="C202" s="286"/>
      <c r="D202" s="260"/>
      <c r="E202" s="260"/>
      <c r="F202" s="279" t="s">
        <v>44</v>
      </c>
      <c r="G202" s="260"/>
      <c r="H202" s="377" t="s">
        <v>606</v>
      </c>
      <c r="I202" s="377"/>
      <c r="J202" s="377"/>
      <c r="K202" s="301"/>
    </row>
    <row r="203" spans="2:11" ht="15" customHeight="1">
      <c r="B203" s="280"/>
      <c r="C203" s="260"/>
      <c r="D203" s="260"/>
      <c r="E203" s="260"/>
      <c r="F203" s="279" t="s">
        <v>42</v>
      </c>
      <c r="G203" s="260"/>
      <c r="H203" s="377" t="s">
        <v>607</v>
      </c>
      <c r="I203" s="377"/>
      <c r="J203" s="377"/>
      <c r="K203" s="301"/>
    </row>
    <row r="204" spans="2:11" ht="15" customHeight="1">
      <c r="B204" s="280"/>
      <c r="C204" s="260"/>
      <c r="D204" s="260"/>
      <c r="E204" s="260"/>
      <c r="F204" s="279" t="s">
        <v>43</v>
      </c>
      <c r="G204" s="260"/>
      <c r="H204" s="377" t="s">
        <v>608</v>
      </c>
      <c r="I204" s="377"/>
      <c r="J204" s="377"/>
      <c r="K204" s="301"/>
    </row>
    <row r="205" spans="2:11" ht="15" customHeight="1">
      <c r="B205" s="280"/>
      <c r="C205" s="260"/>
      <c r="D205" s="260"/>
      <c r="E205" s="260"/>
      <c r="F205" s="279"/>
      <c r="G205" s="260"/>
      <c r="H205" s="260"/>
      <c r="I205" s="260"/>
      <c r="J205" s="260"/>
      <c r="K205" s="301"/>
    </row>
    <row r="206" spans="2:11" ht="15" customHeight="1">
      <c r="B206" s="280"/>
      <c r="C206" s="260" t="s">
        <v>549</v>
      </c>
      <c r="D206" s="260"/>
      <c r="E206" s="260"/>
      <c r="F206" s="279" t="s">
        <v>76</v>
      </c>
      <c r="G206" s="260"/>
      <c r="H206" s="377" t="s">
        <v>609</v>
      </c>
      <c r="I206" s="377"/>
      <c r="J206" s="377"/>
      <c r="K206" s="301"/>
    </row>
    <row r="207" spans="2:11" ht="15" customHeight="1">
      <c r="B207" s="280"/>
      <c r="C207" s="286"/>
      <c r="D207" s="260"/>
      <c r="E207" s="260"/>
      <c r="F207" s="279" t="s">
        <v>446</v>
      </c>
      <c r="G207" s="260"/>
      <c r="H207" s="377" t="s">
        <v>447</v>
      </c>
      <c r="I207" s="377"/>
      <c r="J207" s="377"/>
      <c r="K207" s="301"/>
    </row>
    <row r="208" spans="2:11" ht="15" customHeight="1">
      <c r="B208" s="280"/>
      <c r="C208" s="260"/>
      <c r="D208" s="260"/>
      <c r="E208" s="260"/>
      <c r="F208" s="279" t="s">
        <v>444</v>
      </c>
      <c r="G208" s="260"/>
      <c r="H208" s="377" t="s">
        <v>610</v>
      </c>
      <c r="I208" s="377"/>
      <c r="J208" s="377"/>
      <c r="K208" s="301"/>
    </row>
    <row r="209" spans="2:11" ht="15" customHeight="1">
      <c r="B209" s="318"/>
      <c r="C209" s="286"/>
      <c r="D209" s="286"/>
      <c r="E209" s="286"/>
      <c r="F209" s="279" t="s">
        <v>448</v>
      </c>
      <c r="G209" s="265"/>
      <c r="H209" s="379" t="s">
        <v>449</v>
      </c>
      <c r="I209" s="379"/>
      <c r="J209" s="379"/>
      <c r="K209" s="319"/>
    </row>
    <row r="210" spans="2:11" ht="15" customHeight="1">
      <c r="B210" s="318"/>
      <c r="C210" s="286"/>
      <c r="D210" s="286"/>
      <c r="E210" s="286"/>
      <c r="F210" s="279" t="s">
        <v>450</v>
      </c>
      <c r="G210" s="265"/>
      <c r="H210" s="379" t="s">
        <v>611</v>
      </c>
      <c r="I210" s="379"/>
      <c r="J210" s="379"/>
      <c r="K210" s="319"/>
    </row>
    <row r="211" spans="2:11" ht="15" customHeight="1">
      <c r="B211" s="318"/>
      <c r="C211" s="286"/>
      <c r="D211" s="286"/>
      <c r="E211" s="286"/>
      <c r="F211" s="320"/>
      <c r="G211" s="265"/>
      <c r="H211" s="321"/>
      <c r="I211" s="321"/>
      <c r="J211" s="321"/>
      <c r="K211" s="319"/>
    </row>
    <row r="212" spans="2:11" ht="15" customHeight="1">
      <c r="B212" s="318"/>
      <c r="C212" s="260" t="s">
        <v>573</v>
      </c>
      <c r="D212" s="286"/>
      <c r="E212" s="286"/>
      <c r="F212" s="279">
        <v>1</v>
      </c>
      <c r="G212" s="265"/>
      <c r="H212" s="379" t="s">
        <v>612</v>
      </c>
      <c r="I212" s="379"/>
      <c r="J212" s="379"/>
      <c r="K212" s="319"/>
    </row>
    <row r="213" spans="2:11" ht="15" customHeight="1">
      <c r="B213" s="318"/>
      <c r="C213" s="286"/>
      <c r="D213" s="286"/>
      <c r="E213" s="286"/>
      <c r="F213" s="279">
        <v>2</v>
      </c>
      <c r="G213" s="265"/>
      <c r="H213" s="379" t="s">
        <v>613</v>
      </c>
      <c r="I213" s="379"/>
      <c r="J213" s="379"/>
      <c r="K213" s="319"/>
    </row>
    <row r="214" spans="2:11" ht="15" customHeight="1">
      <c r="B214" s="318"/>
      <c r="C214" s="286"/>
      <c r="D214" s="286"/>
      <c r="E214" s="286"/>
      <c r="F214" s="279">
        <v>3</v>
      </c>
      <c r="G214" s="265"/>
      <c r="H214" s="379" t="s">
        <v>614</v>
      </c>
      <c r="I214" s="379"/>
      <c r="J214" s="379"/>
      <c r="K214" s="319"/>
    </row>
    <row r="215" spans="2:11" ht="15" customHeight="1">
      <c r="B215" s="318"/>
      <c r="C215" s="286"/>
      <c r="D215" s="286"/>
      <c r="E215" s="286"/>
      <c r="F215" s="279">
        <v>4</v>
      </c>
      <c r="G215" s="265"/>
      <c r="H215" s="379" t="s">
        <v>615</v>
      </c>
      <c r="I215" s="379"/>
      <c r="J215" s="379"/>
      <c r="K215" s="319"/>
    </row>
    <row r="216" spans="2:11" ht="12.75" customHeight="1">
      <c r="B216" s="322"/>
      <c r="C216" s="323"/>
      <c r="D216" s="323"/>
      <c r="E216" s="323"/>
      <c r="F216" s="323"/>
      <c r="G216" s="323"/>
      <c r="H216" s="323"/>
      <c r="I216" s="323"/>
      <c r="J216" s="323"/>
      <c r="K216" s="324"/>
    </row>
  </sheetData>
  <sheetProtection formatCells="0" formatColumns="0" formatRows="0" insertColumns="0" insertRows="0" insertHyperlinks="0" deleteColumns="0" deleteRows="0" sort="0" autoFilter="0" pivotTables="0"/>
  <mergeCells count="77">
    <mergeCell ref="H207:J207"/>
    <mergeCell ref="H208:J208"/>
    <mergeCell ref="H215:J215"/>
    <mergeCell ref="H213:J213"/>
    <mergeCell ref="H210:J210"/>
    <mergeCell ref="H209:J209"/>
    <mergeCell ref="H212:J212"/>
    <mergeCell ref="H214:J214"/>
    <mergeCell ref="C100:J100"/>
    <mergeCell ref="D61:J61"/>
    <mergeCell ref="H203:J203"/>
    <mergeCell ref="H201:J201"/>
    <mergeCell ref="H206:J206"/>
    <mergeCell ref="H204:J204"/>
    <mergeCell ref="H202:J202"/>
    <mergeCell ref="C145:J145"/>
    <mergeCell ref="C197:J197"/>
    <mergeCell ref="H198:J198"/>
    <mergeCell ref="C163:J163"/>
    <mergeCell ref="C120:J120"/>
    <mergeCell ref="D59:J59"/>
    <mergeCell ref="D57:J57"/>
    <mergeCell ref="H200:J200"/>
    <mergeCell ref="D60:J60"/>
    <mergeCell ref="D63:J63"/>
    <mergeCell ref="D64:J64"/>
    <mergeCell ref="D66:J66"/>
    <mergeCell ref="C53:J53"/>
    <mergeCell ref="C55:J55"/>
    <mergeCell ref="D56:J56"/>
    <mergeCell ref="D67:J67"/>
    <mergeCell ref="D68:J68"/>
    <mergeCell ref="C73:J73"/>
    <mergeCell ref="D65:J65"/>
    <mergeCell ref="D58:J58"/>
    <mergeCell ref="C50:J50"/>
    <mergeCell ref="G38:J38"/>
    <mergeCell ref="G39:J39"/>
    <mergeCell ref="G40:J40"/>
    <mergeCell ref="G41:J41"/>
    <mergeCell ref="G42:J42"/>
    <mergeCell ref="G43:J43"/>
    <mergeCell ref="D45:J45"/>
    <mergeCell ref="C52:J52"/>
    <mergeCell ref="D33:J33"/>
    <mergeCell ref="G34:J34"/>
    <mergeCell ref="G35:J35"/>
    <mergeCell ref="D49:J49"/>
    <mergeCell ref="E48:J48"/>
    <mergeCell ref="G36:J36"/>
    <mergeCell ref="G37:J37"/>
    <mergeCell ref="E46:J46"/>
    <mergeCell ref="E47:J47"/>
    <mergeCell ref="D31:J31"/>
    <mergeCell ref="C24:J24"/>
    <mergeCell ref="D32:J32"/>
    <mergeCell ref="F18:J18"/>
    <mergeCell ref="F21:J21"/>
    <mergeCell ref="C23:J23"/>
    <mergeCell ref="D25:J25"/>
    <mergeCell ref="D26:J26"/>
    <mergeCell ref="D28:J28"/>
    <mergeCell ref="D29:J29"/>
    <mergeCell ref="F19:J19"/>
    <mergeCell ref="F20:J20"/>
    <mergeCell ref="D14:J14"/>
    <mergeCell ref="D15:J15"/>
    <mergeCell ref="F16:J16"/>
    <mergeCell ref="F17:J17"/>
    <mergeCell ref="C9:J9"/>
    <mergeCell ref="D10:J10"/>
    <mergeCell ref="D13:J13"/>
    <mergeCell ref="C3:J3"/>
    <mergeCell ref="C4:J4"/>
    <mergeCell ref="C6:J6"/>
    <mergeCell ref="C7:J7"/>
    <mergeCell ref="D11:J11"/>
  </mergeCells>
  <phoneticPr fontId="0" type="noConversion"/>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7</vt:i4>
      </vt:variant>
    </vt:vector>
  </HeadingPairs>
  <TitlesOfParts>
    <vt:vector size="11" baseType="lpstr">
      <vt:lpstr>Rekapitulace stavby</vt:lpstr>
      <vt:lpstr>doprava - Multifunkč - do...</vt:lpstr>
      <vt:lpstr>hřiště - Multifunkčn - hř...</vt:lpstr>
      <vt:lpstr>Pokyny pro vyplnění</vt:lpstr>
      <vt:lpstr>'doprava - Multifunkč - do...'!Názvy_tisku</vt:lpstr>
      <vt:lpstr>'hřiště - Multifunkčn - hř...'!Názvy_tisku</vt:lpstr>
      <vt:lpstr>'Rekapitulace stavby'!Názvy_tisku</vt:lpstr>
      <vt:lpstr>'doprava - Multifunkč - do...'!Oblast_tisku</vt:lpstr>
      <vt:lpstr>'hřiště - Multifunkčn - hř...'!Oblast_tisku</vt:lpstr>
      <vt:lpstr>'Pokyny pro vyplnění'!Oblast_tisku</vt:lpstr>
      <vt:lpstr>'Rekapitulace stavby'!Oblast_tisku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Domov-PC\Domov</dc:creator>
  <cp:lastModifiedBy>13712</cp:lastModifiedBy>
  <dcterms:created xsi:type="dcterms:W3CDTF">2018-01-11T17:59:49Z</dcterms:created>
  <dcterms:modified xsi:type="dcterms:W3CDTF">2018-01-12T09:10:38Z</dcterms:modified>
</cp:coreProperties>
</file>