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21585" windowHeight="9660" activeTab="0"/>
  </bookViews>
  <sheets>
    <sheet name="Rekapitulace stavby" sheetId="1" r:id="rId1"/>
    <sheet name="1720401 - SO 01 Chodník p..." sheetId="2" r:id="rId2"/>
    <sheet name="1720402 -  SO 02 Parkovac..." sheetId="3" r:id="rId3"/>
    <sheet name="1720403 - SO 03 Vsakovací..." sheetId="4" r:id="rId4"/>
    <sheet name="1720404 -  Vedlejší a ost..." sheetId="5" r:id="rId5"/>
    <sheet name="Pokyny pro vyplnění" sheetId="6" r:id="rId6"/>
  </sheets>
  <definedNames>
    <definedName name="_xlnm._FilterDatabase" localSheetId="1" hidden="1">'1720401 - SO 01 Chodník p...'!$C$81:$K$188</definedName>
    <definedName name="_xlnm._FilterDatabase" localSheetId="2" hidden="1">'1720402 -  SO 02 Parkovac...'!$C$82:$K$180</definedName>
    <definedName name="_xlnm._FilterDatabase" localSheetId="3" hidden="1">'1720403 - SO 03 Vsakovací...'!$C$81:$K$163</definedName>
    <definedName name="_xlnm._FilterDatabase" localSheetId="4" hidden="1">'1720404 -  Vedlejší a ost...'!$C$79:$K$99</definedName>
    <definedName name="_xlnm.Print_Area" localSheetId="1">'1720401 - SO 01 Chodník p...'!$C$4:$J$36,'1720401 - SO 01 Chodník p...'!$C$42:$J$63,'1720401 - SO 01 Chodník p...'!$C$69:$K$188</definedName>
    <definedName name="_xlnm.Print_Area" localSheetId="2">'1720402 -  SO 02 Parkovac...'!$C$4:$J$36,'1720402 -  SO 02 Parkovac...'!$C$42:$J$64,'1720402 -  SO 02 Parkovac...'!$C$70:$K$180</definedName>
    <definedName name="_xlnm.Print_Area" localSheetId="3">'1720403 - SO 03 Vsakovací...'!$C$4:$J$36,'1720403 - SO 03 Vsakovací...'!$C$42:$J$63,'1720403 - SO 03 Vsakovací...'!$C$69:$K$163</definedName>
    <definedName name="_xlnm.Print_Area" localSheetId="4">'1720404 -  Vedlejší a ost...'!$C$4:$J$36,'1720404 -  Vedlejší a ost...'!$C$42:$J$61,'1720404 -  Vedlejší a ost...'!$C$67:$K$99</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Titles" localSheetId="0">'Rekapitulace stavby'!$49:$49</definedName>
    <definedName name="_xlnm.Print_Titles" localSheetId="1">'1720401 - SO 01 Chodník p...'!$81:$81</definedName>
    <definedName name="_xlnm.Print_Titles" localSheetId="2">'1720402 -  SO 02 Parkovac...'!$82:$82</definedName>
    <definedName name="_xlnm.Print_Titles" localSheetId="3">'1720403 - SO 03 Vsakovací...'!$81:$81</definedName>
    <definedName name="_xlnm.Print_Titles" localSheetId="4">'1720404 -  Vedlejší a ost...'!$79:$79</definedName>
  </definedNames>
  <calcPr calcId="145621"/>
</workbook>
</file>

<file path=xl/sharedStrings.xml><?xml version="1.0" encoding="utf-8"?>
<sst xmlns="http://schemas.openxmlformats.org/spreadsheetml/2006/main" count="4242" uniqueCount="781">
  <si>
    <t>Export VZ</t>
  </si>
  <si>
    <t>List obsahuje:</t>
  </si>
  <si>
    <t>1) Rekapitulace stavby</t>
  </si>
  <si>
    <t>2) Rekapitulace objektů stavby a soupisů prací</t>
  </si>
  <si>
    <t>3.0</t>
  </si>
  <si>
    <t/>
  </si>
  <si>
    <t>False</t>
  </si>
  <si>
    <t>{1fdbb76d-1ada-4e95-97de-fe3a8522c1fc}</t>
  </si>
  <si>
    <t>&gt;&gt;  skryté sloupce  &lt;&lt;</t>
  </si>
  <si>
    <t>0,01</t>
  </si>
  <si>
    <t>21</t>
  </si>
  <si>
    <t>15</t>
  </si>
  <si>
    <t>REKAPITULACE STAVBY</t>
  </si>
  <si>
    <t>v ---  níže se nacházejí doplnkové a pomocné údaje k sestavám  --- v</t>
  </si>
  <si>
    <t>Návod na vyplnění</t>
  </si>
  <si>
    <t>0,001</t>
  </si>
  <si>
    <t>Kód:</t>
  </si>
  <si>
    <t>17204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</si>
  <si>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</si>
  <si>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</si>
  <si>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KSO:</t>
  </si>
  <si>
    <t>822293</t>
  </si>
  <si>
    <t>CC-CZ:</t>
  </si>
  <si>
    <t>Místo:</t>
  </si>
  <si>
    <t>Bruntál</t>
  </si>
  <si>
    <t>Datum:</t>
  </si>
  <si>
    <t>CZ-CPV:</t>
  </si>
  <si>
    <t>Zadavatel:</t>
  </si>
  <si>
    <t>IČ:</t>
  </si>
  <si>
    <t>Česká republika, Ministerstvo financí, Praha</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</si>
  <si>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</si>
  <si>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</si>
  <si>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</si>
  <si>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</si>
  <si>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</si>
  <si>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</si>
  <si>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</si>
  <si>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</si>
  <si>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</si>
  <si>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</si>
  <si>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</si>
  <si>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</si>
  <si>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</si>
  <si>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</si>
  <si>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</si>
  <si>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</si>
  <si>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</si>
  <si>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</si>
  <si>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</si>
  <si>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</si>
  <si>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</si>
  <si>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</si>
  <si>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</si>
  <si>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</si>
  <si>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</si>
  <si>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</si>
  <si>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</si>
  <si>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</si>
  <si>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</si>
  <si>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</si>
  <si>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</si>
  <si>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</si>
  <si>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</si>
  <si>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</si>
  <si>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</si>
  <si>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</si>
  <si>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</si>
  <si>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</si>
  <si>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</si>
  <si>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</si>
  <si>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</si>
  <si>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</si>
  <si>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</si>
  <si>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</si>
  <si>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</si>
  <si>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</si>
  <si>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1720401</t>
  </si>
  <si>
    <t>SO 01 Chodník pro pěší</t>
  </si>
  <si>
    <t>STA</t>
  </si>
  <si>
    <t>1</t>
  </si>
  <si>
    <t>{818f40cc-ed00-4984-96b7-cffd67e93684}</t>
  </si>
  <si>
    <t>2</t>
  </si>
  <si>
    <t>1720402</t>
  </si>
  <si>
    <t>{424c915f-aa6e-4637-9021-7f47639e826a}</t>
  </si>
  <si>
    <t>1720403</t>
  </si>
  <si>
    <t>SO 03 Vsakovací šachtice a rýhy</t>
  </si>
  <si>
    <t>{71445954-2bb4-4950-8cb1-03db5eb19cb5}</t>
  </si>
  <si>
    <t>1720404</t>
  </si>
  <si>
    <t>{4fdb67f7-dbf6-4d2c-8b90-1353d08b192d}</t>
  </si>
  <si>
    <t>1) Krycí list soupisu</t>
  </si>
  <si>
    <t>2) Rekapitulace</t>
  </si>
  <si>
    <t>3) Soupis prací</t>
  </si>
  <si>
    <t>Zpět na list:</t>
  </si>
  <si>
    <t>Rekapitulace stavby</t>
  </si>
  <si>
    <t>KRYCÍ LIST SOUPISU</t>
  </si>
  <si>
    <t>Objekt:</t>
  </si>
  <si>
    <t>1720401 - SO 01 Chodník pro pěší</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</si>
  <si>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</si>
  <si>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</si>
  <si>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</si>
  <si>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</si>
  <si>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</si>
  <si>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</si>
  <si>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</si>
  <si>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</si>
  <si>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8 - Trubní vedení</t>
  </si>
  <si>
    <t xml:space="preserve">    9 - Ostatní konstrukce a práce, bourání</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</si>
  <si>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</si>
  <si>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</si>
  <si>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</si>
  <si>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</si>
  <si>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</si>
  <si>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</si>
  <si>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</si>
  <si>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</si>
  <si>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</si>
  <si>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</si>
  <si>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</si>
  <si>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</si>
  <si>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</si>
  <si>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</si>
  <si>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</si>
  <si>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</si>
  <si>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</si>
  <si>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</si>
  <si>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</si>
  <si>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</si>
  <si>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112151115</t>
  </si>
  <si>
    <t>Pokácení stromu směrové v celku s odřezáním kmene a s odvětvením průměru kmene přes 500 do 600 mm</t>
  </si>
  <si>
    <t>kus</t>
  </si>
  <si>
    <t>CS ÚRS 2017 01</t>
  </si>
  <si>
    <t>4</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</si>
  <si>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</si>
  <si>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</si>
  <si>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112211215</t>
  </si>
  <si>
    <t>Odstranění pařezu ručně v rovině nebo na svahu do 1:5 o průměru pařezu na řezné ploše přes 500 do 600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</si>
  <si>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Ceny nejsou určeny pro úplnou likvidaci porostu při přípravě staveniště apod., tyto práce se oceňují cenami katalogu 800-1 Zemní práce. 4. Průměr pařezu se měří v místě řezu kmene nejčastěji v rozmezí 0,15 - 0,45 m nad terénem v návaznosti na náběhové kořeny a to na základě dvojího na sebe kolmého měření a následného zprůměrování naměřených hodnot. 5. V cenách nejsou započteny náklady na: a) dodání zeminy, b) odvoz a uložení biologického odpadu na skládku. 6. Pařezy o průměru kmene na řezné ploše větší než 1500 mm se oceňují individuálně. 7. V cenách jsou započteny náklady na odstranění pařezu vykopáním s odstraněním náběhových kořenů. 8. V cenách o sklonu svahu přes 1:1 jsou uvažovány podmínky pro svahy běžně schůdné; bez použití lezeckých technik. V případě použití lezeckých technik se tyto náklady oceňují individuálně. </t>
  </si>
  <si>
    <t>3</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</si>
  <si>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</si>
  <si>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</si>
  <si>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m</t>
  </si>
  <si>
    <t>6</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</si>
  <si>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</si>
  <si>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</si>
  <si>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k cenám vykopávek za ztížení vykopávky v blízkosti podzemního vedení nebo výbušnin v horninách jakékoliv třídy</t>
  </si>
  <si>
    <t>m3</t>
  </si>
  <si>
    <t>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</si>
  <si>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</si>
  <si>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VV</t>
  </si>
  <si>
    <t>1,0</t>
  </si>
  <si>
    <t>Součet</t>
  </si>
  <si>
    <t>5</t>
  </si>
  <si>
    <t>121112112</t>
  </si>
  <si>
    <t>Sejmutí ornice ručně s vodorovným přemístěním do 50 m na dočasné či trvalé skládky nebo na hromady v místě upotřebení tloušťky vrstvy přes 150 mm</t>
  </si>
  <si>
    <t>10</t>
  </si>
  <si>
    <t>122101401</t>
  </si>
  <si>
    <t>Vykopávky v zemnících na suchu s přehozením výkopku na vzdálenost do 3 m nebo s naložením na dopravní prostředek v horninách tř. 1 a 2 do 100 m3</t>
  </si>
  <si>
    <t>12</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</si>
  <si>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</si>
  <si>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"chybějící ornice</t>
  </si>
  <si>
    <t>40,0*0,2</t>
  </si>
  <si>
    <t>7</t>
  </si>
  <si>
    <t>122201401</t>
  </si>
  <si>
    <t>Vykopávky v zemnících na suchu s přehozením výkopku na vzdálenost do 3 m nebo s naložením na dopravní prostředek v hornině tř. 3 do 100 m3</t>
  </si>
  <si>
    <t>14</t>
  </si>
  <si>
    <t>122202201</t>
  </si>
  <si>
    <t>Odkopávky a prokopávky nezapažené pro silnice s přemístěním výkopku v příčných profilech na vzdálenost do 15 m nebo s naložením na dopravní prostředek v hornině tř. 3 do 100 m3</t>
  </si>
  <si>
    <t>16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</si>
  <si>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</si>
  <si>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"dle TZ B</t>
  </si>
  <si>
    <t>185,0</t>
  </si>
  <si>
    <t>9</t>
  </si>
  <si>
    <t>162301403</t>
  </si>
  <si>
    <t>Vodorovné přemístění větví, kmenů nebo pařezů s naložením, složením a dopravou do 5000 m větví stromů listnatých, průměru kmene přes 500 do 700 mm</t>
  </si>
  <si>
    <t>18</t>
  </si>
  <si>
    <t xml:space="preserve">Poznámka k souboru cen:
1. Průměr kmene i pařezu se měří v místě řezu. 2. Měrná jednotka je 1 strom. </t>
  </si>
  <si>
    <t>162301413</t>
  </si>
  <si>
    <t>Vodorovné přemístění větví, kmenů nebo pařezů s naložením, složením a dopravou do 5000 m kmenů stromů listnatých, průměru přes 500 do 700 mm</t>
  </si>
  <si>
    <t>20</t>
  </si>
  <si>
    <t>11</t>
  </si>
  <si>
    <t>162301423</t>
  </si>
  <si>
    <t>Vodorovné přemístění větví, kmenů nebo pařezů s naložením, složením a dopravou do 5000 m pařezů kmenů, průměru přes 500 do 700 mm</t>
  </si>
  <si>
    <t>22</t>
  </si>
  <si>
    <t>162701105</t>
  </si>
  <si>
    <t>Vodorovné přemístění výkopku nebo sypaniny po suchu na obvyklém dopravním prostředku, bez naložení výkopku, avšak se složením bez rozhrnutí z horniny tř. 1 až 4 na vzdálenost přes 9 000 do 10 000 m</t>
  </si>
  <si>
    <t>24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</si>
  <si>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</si>
  <si>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t>
  </si>
  <si>
    <t>174101103</t>
  </si>
  <si>
    <t>Zásyp sypaninou z jakékoliv horniny s uložením výkopku ve vrstvách se zhutněním zářezů se šikmými stěnami pro podzemní vedení a kolem objektů zřízených v těchto zářezech</t>
  </si>
  <si>
    <t>26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</si>
  <si>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</si>
  <si>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rigolu zeminou dle TZ B</t>
  </si>
  <si>
    <t>200,0*2,5*0,9*0,5</t>
  </si>
  <si>
    <t>181301103</t>
  </si>
  <si>
    <t>Rozprostření a urovnání ornice v rovině nebo ve svahu sklonu do 1:5 při souvislé ploše do 500 m2, tl. vrstvy přes 150 do 200 mm</t>
  </si>
  <si>
    <t>m2</t>
  </si>
  <si>
    <t>28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</si>
  <si>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</si>
  <si>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181411131</t>
  </si>
  <si>
    <t>Založení trávníku na půdě předem připravené plochy do 1000 m2 výsevem včetně utažení parkového v rovině nebo na svahu do 1:5</t>
  </si>
  <si>
    <t>30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</si>
  <si>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</si>
  <si>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</si>
  <si>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005724200</t>
  </si>
  <si>
    <t>osivo směs travní parková okrasná</t>
  </si>
  <si>
    <t>kg</t>
  </si>
  <si>
    <t>32</t>
  </si>
  <si>
    <t>17</t>
  </si>
  <si>
    <t>181951102</t>
  </si>
  <si>
    <t>Úprava pláně vyrovnáním výškových rozdílů v hornině tř. 1 až 4 se zhutněním</t>
  </si>
  <si>
    <t>34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</si>
  <si>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</si>
  <si>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240,0*2,0</t>
  </si>
  <si>
    <t>183101215</t>
  </si>
  <si>
    <t>Hloubení jamek pro vysazování rostlin v zemině tř.1 až 4 s výměnou půdy z 50% v rovině nebo na svahu do 1:5, objemu přes 0,125 do 0,40 m3</t>
  </si>
  <si>
    <t>36</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</si>
  <si>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</si>
  <si>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19</t>
  </si>
  <si>
    <t>103211000</t>
  </si>
  <si>
    <t>zahradní substrát pro výsadbu VL</t>
  </si>
  <si>
    <t>38</t>
  </si>
  <si>
    <t>184102113</t>
  </si>
  <si>
    <t>Výsadba dřeviny s balem do předem vyhloubené jamky se zalitím v rovině nebo na svahu do 1:5, při průměru balu přes 300 do 400 mm</t>
  </si>
  <si>
    <t>40</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</si>
  <si>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</si>
  <si>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026505150</t>
  </si>
  <si>
    <t>Lípa malolistá (Tilia cordata) 150 - 180 cm, KK</t>
  </si>
  <si>
    <t>42</t>
  </si>
  <si>
    <t>184215132</t>
  </si>
  <si>
    <t>Ukotvení dřeviny kůly třemi kůly, délky přes 1 do 2 m</t>
  </si>
  <si>
    <t>44</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</si>
  <si>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</si>
  <si>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23</t>
  </si>
  <si>
    <t>052172100</t>
  </si>
  <si>
    <t>tyč odkorněná délka 150 cm,tloušťka 10 cm</t>
  </si>
  <si>
    <t>46</t>
  </si>
  <si>
    <t>184215172</t>
  </si>
  <si>
    <t>Odstranění ukotvení dřeviny kůly třemi kůly, délky přes 1 do 2 m</t>
  </si>
  <si>
    <t>48</t>
  </si>
  <si>
    <t xml:space="preserve">Poznámka k souboru cen:
1. V cenách jsou započteny i náklady na a) naložení vzniklého odpadu na dopravní prostředek a jeho odvoz na vzdálenost do 20 km se složením, b) zásyp jamek po kůlech. 2. V cenách nejsou započteny náklady na skládkovné. </t>
  </si>
  <si>
    <t>25</t>
  </si>
  <si>
    <t>184215412</t>
  </si>
  <si>
    <t>Zhotovení závlahové mísy u solitérních dřevin v rovině nebo na svahu do 1:5, o průměru mísy přes 0,5 do 1 m</t>
  </si>
  <si>
    <t>50</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</si>
  <si>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</si>
  <si>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583312000</t>
  </si>
  <si>
    <t>štěrkopísek netříděný zásypový materiál</t>
  </si>
  <si>
    <t>t</t>
  </si>
  <si>
    <t>52</t>
  </si>
  <si>
    <t>27</t>
  </si>
  <si>
    <t>184807111</t>
  </si>
  <si>
    <t>Zřízení ochrany stromu bedněním</t>
  </si>
  <si>
    <t>54</t>
  </si>
  <si>
    <t>0,4*4*2,0*19</t>
  </si>
  <si>
    <t>184807112</t>
  </si>
  <si>
    <t>Odstranění ochrany stromu bedněním</t>
  </si>
  <si>
    <t>56</t>
  </si>
  <si>
    <t>29</t>
  </si>
  <si>
    <t>184852312</t>
  </si>
  <si>
    <t>Řez stromů prováděný lezeckou technikou výchovný alejové stromy, výšky přes 4 do 6 m</t>
  </si>
  <si>
    <t>58</t>
  </si>
  <si>
    <t xml:space="preserve">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</si>
  <si>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185804311</t>
  </si>
  <si>
    <t>Zalití rostlin vodou plochy záhonů jednotlivě do 20 m2</t>
  </si>
  <si>
    <t>60</t>
  </si>
  <si>
    <t>"po dobu 5 ti let 6xročně</t>
  </si>
  <si>
    <t>0,02*6*6*5</t>
  </si>
  <si>
    <t>31</t>
  </si>
  <si>
    <t>185851121</t>
  </si>
  <si>
    <t>Dovoz vody pro zálivku rostlin na vzdálenost do 1000 m</t>
  </si>
  <si>
    <t>62</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</si>
  <si>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</si>
  <si>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185851129</t>
  </si>
  <si>
    <t>Dovoz vody pro zálivku rostlin Příplatek k ceně za každých dalších i započatých 1000 m</t>
  </si>
  <si>
    <t>64</t>
  </si>
  <si>
    <t>Komunikace pozemní</t>
  </si>
  <si>
    <t>33</t>
  </si>
  <si>
    <t>564851112</t>
  </si>
  <si>
    <t>Podklad ze štěrkodrti ŠD s rozprostřením a zhutněním, po zhutnění tl. 160 mm</t>
  </si>
  <si>
    <t>66</t>
  </si>
  <si>
    <t>569903311</t>
  </si>
  <si>
    <t>Zřízení zemních krajnic z hornin jakékoliv třídy se zhutněním</t>
  </si>
  <si>
    <t>68</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</si>
  <si>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</si>
  <si>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240,0*0,7*0,15</t>
  </si>
  <si>
    <t>35</t>
  </si>
  <si>
    <t>596211123</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</si>
  <si>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300 m2</t>
  </si>
  <si>
    <t>70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</si>
  <si>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</si>
  <si>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592450380</t>
  </si>
  <si>
    <t>dlažba zámková profilová základní 20x16,5x6 cm přírodní</t>
  </si>
  <si>
    <t>72</t>
  </si>
  <si>
    <t>Trubní vedení</t>
  </si>
  <si>
    <t>37</t>
  </si>
  <si>
    <t>871251111</t>
  </si>
  <si>
    <t>Montáž potrubí z trubek tlakových z tvrdého PVC otevřený výkop svařovaných vnější průměr 110 mm</t>
  </si>
  <si>
    <t>74</t>
  </si>
  <si>
    <t>286111180</t>
  </si>
  <si>
    <t>trubka kanalizační hladká hrdlovaná D 110 x 3,0 x 5000 mm</t>
  </si>
  <si>
    <t>76</t>
  </si>
  <si>
    <t>39</t>
  </si>
  <si>
    <t>899623151</t>
  </si>
  <si>
    <t>Obetonování potrubí nebo zdiva stok betonem prostým v otevřeném výkopu, beton tř. C 16/20</t>
  </si>
  <si>
    <t>78</t>
  </si>
  <si>
    <t xml:space="preserve">Poznámka k souboru cen:
1. Obetonování zdiva stok ve štole se oceňuje cenami souboru cen 359 31-02 Výplň za rubem cihelného zdiva stok části A 03 tohoto katalogu. </t>
  </si>
  <si>
    <t>Ostatní konstrukce a práce, bourání</t>
  </si>
  <si>
    <t>913121PRC</t>
  </si>
  <si>
    <t>Montáž a demontáž dočasného dopravního značení</t>
  </si>
  <si>
    <t>soubor</t>
  </si>
  <si>
    <t>vlastní</t>
  </si>
  <si>
    <t>80</t>
  </si>
  <si>
    <t>41</t>
  </si>
  <si>
    <t>914111111</t>
  </si>
  <si>
    <t>Montáž svislé dopravní značky základní velikosti do 1 m2 objímkami na sloupky nebo konzoly</t>
  </si>
  <si>
    <t>82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</si>
  <si>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</si>
  <si>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404441110</t>
  </si>
  <si>
    <t>značka dopravní svislá reflexní zákazová B FeZn NK 700 mm</t>
  </si>
  <si>
    <t>84</t>
  </si>
  <si>
    <t>43</t>
  </si>
  <si>
    <t>914511111</t>
  </si>
  <si>
    <t>Montáž sloupku dopravních značek délky do 3,5 m do betonového základu</t>
  </si>
  <si>
    <t>86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</si>
  <si>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</si>
  <si>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</si>
  <si>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</si>
  <si>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88</t>
  </si>
  <si>
    <t>45</t>
  </si>
  <si>
    <t>404452540</t>
  </si>
  <si>
    <t>víčko plastové na sloupek 70</t>
  </si>
  <si>
    <t>90</t>
  </si>
  <si>
    <t>404452570</t>
  </si>
  <si>
    <t>upínací svorka na sloupek D 70 mm</t>
  </si>
  <si>
    <t>92</t>
  </si>
  <si>
    <t>2,000*2</t>
  </si>
  <si>
    <t>47</t>
  </si>
  <si>
    <t>916231213</t>
  </si>
  <si>
    <t>Osazení chodníkového obrubníku betonového se zřízením lože, s vyplněním a zatřením spár cementovou maltou stojatého s boční opěrou z betonu prostého tř. C 12/15, do lože z betonu prostého téže značky</t>
  </si>
  <si>
    <t>94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</si>
  <si>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</si>
  <si>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592174120</t>
  </si>
  <si>
    <t>obrubník betonový chodníkový vibrolisovaný 100x10x20 cm</t>
  </si>
  <si>
    <t>96</t>
  </si>
  <si>
    <t>998</t>
  </si>
  <si>
    <t>Přesun hmot</t>
  </si>
  <si>
    <t>49</t>
  </si>
  <si>
    <t>998223011</t>
  </si>
  <si>
    <t>Přesun hmot pro pozemní komunikace s krytem dlážděným dopravní vzdálenost do 200 m jakékoliv délky objektu</t>
  </si>
  <si>
    <t>98</t>
  </si>
  <si>
    <t>1720402 -  SO 02 Parkovací plocha</t>
  </si>
  <si>
    <t xml:space="preserve">    2 - Zakládání</t>
  </si>
  <si>
    <t xml:space="preserve">    4 - Vodorovné konstrukce</t>
  </si>
  <si>
    <t>112151113</t>
  </si>
  <si>
    <t>Pokácení stromu směrové v celku s odřezáním kmene a s odvětvením průměru kmene přes 300 do 400 mm</t>
  </si>
  <si>
    <t>112211213</t>
  </si>
  <si>
    <t>Odstranění pařezu ručně v rovině nebo na svahu do 1:5 o průměru pařezu na řezné ploše přes 300 do 400 mm</t>
  </si>
  <si>
    <t>132212101</t>
  </si>
  <si>
    <t>Hloubení zapažených i nezapažených rýh šířky do 600 mm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</si>
  <si>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</si>
  <si>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162301402</t>
  </si>
  <si>
    <t>Vodorovné přemístění větví, kmenů nebo pařezů s naložením, složením a dopravou do 5000 m větví stromů listnatých, průměru kmene přes 300 do 500 mm</t>
  </si>
  <si>
    <t>162301412</t>
  </si>
  <si>
    <t>Vodorovné přemístění větví, kmenů nebo pařezů s naložením, složením a dopravou do 5000 m kmenů stromů listnatých, průměru přes 300 do 500 mm</t>
  </si>
  <si>
    <t>162301422</t>
  </si>
  <si>
    <t>Vodorovné přemístění větví, kmenů nebo pařezů s naložením, složením a dopravou do 5000 m pařezů kmenů, průměru přes 300 do 500 mm</t>
  </si>
  <si>
    <t>182101101</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</si>
  <si>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</si>
  <si>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</si>
  <si>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"příkop</t>
  </si>
  <si>
    <t>(0,5*0,5+1,0*1,0)^2*15,0*2</t>
  </si>
  <si>
    <t>CS ŔS 2017 01</t>
  </si>
  <si>
    <t>Zakládání</t>
  </si>
  <si>
    <t>273362021</t>
  </si>
  <si>
    <t>Výztuž základů desek ze svařovaných sítí z drátů typu KARI</t>
  </si>
  <si>
    <t xml:space="preserve">Poznámka k souboru cen:
1. Ceny platí pro desky rovné, s náběhy, hřibové nebo upnuté do žeber včetně výztuže těchto žeber. </t>
  </si>
  <si>
    <t>15,0*1,0*1,15*0,004</t>
  </si>
  <si>
    <t>279362021</t>
  </si>
  <si>
    <t>Výztuž základových zdí nosných svislých nebo odkloněných od svislice, rovinných nebo oblých, deskových nebo žebrových, včetně výztuže jejich žeber ze svařovaných sítí z drátů typu KARI</t>
  </si>
  <si>
    <t>Vodorovné konstrukce</t>
  </si>
  <si>
    <t>452111111</t>
  </si>
  <si>
    <t>Osazení betonových dílců pražců pod potrubí v otevřeném výkopu, průřezové plochy do 25000 mm2</t>
  </si>
  <si>
    <t xml:space="preserve">Poznámka k souboru cen:
1. V cenách nejsou započteny náklady na dodávku betonových výrobků; tyto se oceňují ve specifikaci. </t>
  </si>
  <si>
    <t>592 PRC</t>
  </si>
  <si>
    <t>Podkladní hrázky IZX 12/60</t>
  </si>
  <si>
    <t>ks</t>
  </si>
  <si>
    <t>564861111</t>
  </si>
  <si>
    <t>Podklad ze štěrkodrti ŠD s rozprostřením a zhutněním, po zhutnění tl. 200 mm</t>
  </si>
  <si>
    <t>591141111</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</si>
  <si>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</si>
  <si>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</si>
  <si>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"šikmina u čel propustku</t>
  </si>
  <si>
    <t>1,6*1,3*2</t>
  </si>
  <si>
    <t>"parkoviště</t>
  </si>
  <si>
    <t>240,0</t>
  </si>
  <si>
    <t>"invalidní stání</t>
  </si>
  <si>
    <t>(6,0+5,0)*0,5*3,5</t>
  </si>
  <si>
    <t>PRC</t>
  </si>
  <si>
    <t>Kostky z lávového kamene (čedič) 150x150mm</t>
  </si>
  <si>
    <t>583801100</t>
  </si>
  <si>
    <t>kostka dlažební drobná, žula, I.jakost, velikost 10 cm</t>
  </si>
  <si>
    <t>404442570</t>
  </si>
  <si>
    <t>značka dopravní svislá reflexní AL- NK 500 x 700 mm</t>
  </si>
  <si>
    <t>915111111</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</si>
  <si>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</si>
  <si>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</si>
  <si>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4,5*6</t>
  </si>
  <si>
    <t>915231111</t>
  </si>
  <si>
    <t>Vodorovné dopravní značení stříkaným plastem přechody pro chodce, šipky, symboly nápisy bílé základní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</si>
  <si>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</si>
  <si>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915611111</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</si>
  <si>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</si>
  <si>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</si>
  <si>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</si>
  <si>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</si>
  <si>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916241213</t>
  </si>
  <si>
    <t>Osazení obrubníku kamenného se zřízením lože, s vyplněním a zatřením spár cementovou maltou stojatého s boční opěrou z betonu prostého tř. C 12/15, do lože z betonu prostého téže značky</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</si>
  <si>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</si>
  <si>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16,3+14,5+5,5+14,0+0,5+3,14*6,0*0,25+10,5+7,0</t>
  </si>
  <si>
    <t>6,0+5,0+3,5</t>
  </si>
  <si>
    <t>583802140</t>
  </si>
  <si>
    <t>krajník silniční kamenný, žula 13x20 x 30-80</t>
  </si>
  <si>
    <t>919 69 PRC</t>
  </si>
  <si>
    <t>Zkrácení ŽB trub u čel</t>
  </si>
  <si>
    <t>919411111</t>
  </si>
  <si>
    <t>Čelo propustku včetně římsy z betonu prostého bez zvláštních nároků na prostředí, pro propustek z trub DN 300 až 500 mm</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</si>
  <si>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</si>
  <si>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919521120</t>
  </si>
  <si>
    <t>Zřízení silničního propustku z trub betonových nebo železobetonových DN 400 mm</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</si>
  <si>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</si>
  <si>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592225460</t>
  </si>
  <si>
    <t>trouba hrdlová přímá železobet. s integrovaným těsněním  40 x 250 x 7,5 cm</t>
  </si>
  <si>
    <t>919535555</t>
  </si>
  <si>
    <t>Obetonování trubního propustku betonem prostým bez zvýšených nároků na prostředí tř. C 12/15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</si>
  <si>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</si>
  <si>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"propustek</t>
  </si>
  <si>
    <t>0,8*15,0*0,15</t>
  </si>
  <si>
    <t>935112211</t>
  </si>
  <si>
    <t>Osazení betonového příkopového žlabu s vyplněním a zatřením spár cementovou maltou s ložem tl. 100 mm z betonu prostého tř. C 12/15 z betonových příkopových tvárnic šířky přes 500 do 800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</si>
  <si>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</si>
  <si>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592275860</t>
  </si>
  <si>
    <t>žlabovka betonová příkopová pro koryto š=600 mm v=220 mm</t>
  </si>
  <si>
    <t>935113211</t>
  </si>
  <si>
    <t>Osazení odvodňovacího žlabu s krycím roštem 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</si>
  <si>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</si>
  <si>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"svodnice</t>
  </si>
  <si>
    <t>10,5</t>
  </si>
  <si>
    <t>592270050</t>
  </si>
  <si>
    <t>žlab odvodňovací polymerbetonový se spádem dna 0,5%, 1000x130x180 mm</t>
  </si>
  <si>
    <t>959 PRC 1</t>
  </si>
  <si>
    <t>Posun závory</t>
  </si>
  <si>
    <t>959 PRC 2</t>
  </si>
  <si>
    <t>Posun informační tabule</t>
  </si>
  <si>
    <t>959 PRC 3</t>
  </si>
  <si>
    <t>Posun dopravní značky</t>
  </si>
  <si>
    <t>959 PRC 4</t>
  </si>
  <si>
    <t>Pročištění stávajícího propustku</t>
  </si>
  <si>
    <t>1720403 - SO 03 Vsakovací šachtice a rýhy</t>
  </si>
  <si>
    <t>133202011</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</si>
  <si>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</si>
  <si>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</si>
  <si>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"vsakovací šachta</t>
  </si>
  <si>
    <t>3,14*0,9*0,9*3,1*5</t>
  </si>
  <si>
    <t>151101201</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</si>
  <si>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</si>
  <si>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</si>
  <si>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151101211</t>
  </si>
  <si>
    <t>Odstranění pažení stěn výkopu s uložením pažin na vzdálenost do 3 m od okraje výkopu příložné, hloubky do 4 m</t>
  </si>
  <si>
    <t>87,606</t>
  </si>
  <si>
    <t>151101301</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</si>
  <si>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</si>
  <si>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</si>
  <si>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</si>
  <si>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výkopů s uložením materiálu na vzdálenost do 3 m od okraje výkopu roubení příložného, hloubky do 4 m</t>
  </si>
  <si>
    <t>39,423</t>
  </si>
  <si>
    <t>161101102</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</si>
  <si>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</si>
  <si>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</si>
  <si>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174101101</t>
  </si>
  <si>
    <t>Zásyp sypaninou z jakékoliv horniny s uložením výkopku ve vrstvách se zhutněním jam, šachet, rýh nebo kolem objektů v těchto vykopávkách</t>
  </si>
  <si>
    <t>"vsakovací rýha</t>
  </si>
  <si>
    <t>(20,0+1,0*4)*0,5*0,8</t>
  </si>
  <si>
    <t>" vsakovací šachty</t>
  </si>
  <si>
    <t>3,14*(0,9*0,9-0,5*0,5)*1,0*2*5+3,14*0,5*0,5*0,2*5</t>
  </si>
  <si>
    <t>Mezisoučet</t>
  </si>
  <si>
    <t>"praný hrubozrný písek</t>
  </si>
  <si>
    <t>3,14*0,5*0,5*0,1*5</t>
  </si>
  <si>
    <t>"zemina</t>
  </si>
  <si>
    <t>3,14*(0,9*0,9-0,5*0,5)*(1,0+0,1)*5+(20,0+1,0*4)*0,5*0,1</t>
  </si>
  <si>
    <t>583336500</t>
  </si>
  <si>
    <t>kamenivo těžené hrubé prané frakce 8-16</t>
  </si>
  <si>
    <t>583336740</t>
  </si>
  <si>
    <t>kamenivo těžené hrubé frakce 16-32</t>
  </si>
  <si>
    <t>583336250</t>
  </si>
  <si>
    <t>kamenivo těžené hrubé prané frakce 4-8</t>
  </si>
  <si>
    <t>211971121</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</si>
  <si>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</si>
  <si>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</si>
  <si>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693111450</t>
  </si>
  <si>
    <t>textilie 280 g/m2 do š 8,8 m</t>
  </si>
  <si>
    <t>212752212</t>
  </si>
  <si>
    <t>Trativody z drenážních trubek se zřízením štěrkopískového lože pod trubky a s jejich obsypem v průměrném celkovém množství do 0,15 m3/m v otevřeném výkopu z trubek plastových flexibilních D přes 65 do 100 mm</t>
  </si>
  <si>
    <t>"vsakovací rýhy</t>
  </si>
  <si>
    <t>20,0+1,0*4</t>
  </si>
  <si>
    <t>871310310</t>
  </si>
  <si>
    <t>Montáž kanalizačního potrubí z plastů z polypropylenu PP hladkého plnostěnného SN 10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</si>
  <si>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</si>
  <si>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286152020</t>
  </si>
  <si>
    <t>trubka kanalizační  SN10 UR-2 DN 150 mm/ 3 m</t>
  </si>
  <si>
    <t>894411131</t>
  </si>
  <si>
    <t>Zřízení šachet kanalizačních z betonových dílců výšky vstupu do 1,50 m s obložením dna betonem tř. C 25/30, na potrubí DN přes 300 do 400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</si>
  <si>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</si>
  <si>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592240430</t>
  </si>
  <si>
    <t>dno betonové šachtové DN 400 kameninový žlab i nástupnice  100 x 88,5 x 23 cm</t>
  </si>
  <si>
    <t>592241380</t>
  </si>
  <si>
    <t>prstenec betonový vyrovnávací 62,5x12x9 cm</t>
  </si>
  <si>
    <t>894411311</t>
  </si>
  <si>
    <t>Osazení železobetonových dílců pro šachty skruží rovných</t>
  </si>
  <si>
    <t xml:space="preserve">Poznámka k souboru cen:
1. V cenách nejsou započteny náklady na dodání železobetonových dílců; dodání těchto dílců se oceňuje ve specifikaci. </t>
  </si>
  <si>
    <t>3*5</t>
  </si>
  <si>
    <t>592241040</t>
  </si>
  <si>
    <t>skruž betonová studniční 100x100x9 cm</t>
  </si>
  <si>
    <t>895941311</t>
  </si>
  <si>
    <t>Zřízení vpusti kanalizační uliční z betonových dílců typ UVB-50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</si>
  <si>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</si>
  <si>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592238540</t>
  </si>
  <si>
    <t>skruž betonová pro uliční vpusť s výtokovým otvorem PVC, 45x35x5 cm</t>
  </si>
  <si>
    <t>592238520</t>
  </si>
  <si>
    <t>dno betonové pro uliční vpusť s kalovou prohlubní 45x30x5 cm</t>
  </si>
  <si>
    <t>592238560</t>
  </si>
  <si>
    <t>skruž betonová pro uliční vpusť horní 45x19,5x5 cm</t>
  </si>
  <si>
    <t>592238640</t>
  </si>
  <si>
    <t>prstenec betonový pro uliční vpusť vyrovnávací 39 x 6 x 13 cm</t>
  </si>
  <si>
    <t>592238740</t>
  </si>
  <si>
    <t>koš vysoký pro uliční vpusti, žárově zinkovaný plech,pro rám 500/300</t>
  </si>
  <si>
    <t>899104111</t>
  </si>
  <si>
    <t>Osazení poklopů litinových a ocelových včetně rámů hmotnosti jednotlivě přes 150 kg</t>
  </si>
  <si>
    <t xml:space="preserve">Poznámka k souboru cen:
1. Cena -1111 lze použít i pro osazení rektifikačních kroužků nebo rámečků. 2. V cenách nejsou započteny náklady na dodání poklopů včetně rámů; tyto náklady se oceňují ve specifikaci. </t>
  </si>
  <si>
    <t>286619340</t>
  </si>
  <si>
    <t>poklop šachtový litinový 600 C250</t>
  </si>
  <si>
    <t>899204111</t>
  </si>
  <si>
    <t>Osazení mříží litinových včetně rámů a košů na bahno hmotnosti jednotlivě přes 150 kg</t>
  </si>
  <si>
    <t xml:space="preserve">Poznámka k souboru cen:
1. V cenách nejsou započteny náklady na dodání mříží, rámů a košů na bahno; tyto náklady se oceňují ve specifikaci. </t>
  </si>
  <si>
    <t>286619380</t>
  </si>
  <si>
    <t>mříž litinová 600/40T, 420X620 D400</t>
  </si>
  <si>
    <t>899304111</t>
  </si>
  <si>
    <t>Osazení poklopů železobetonových včetně rámů jakékoliv hmotnosti</t>
  </si>
  <si>
    <t xml:space="preserve">Poznámka k souboru cen:
1. V cenách nejsou započteny náklady na dodání železobetonových poklopů; poklopy včetně rámů se oceňují ve specifikaci. </t>
  </si>
  <si>
    <t>592243150</t>
  </si>
  <si>
    <t>deska betonová zákrytová pro čtvercové šachty 100/62,5 x 16,5 cm</t>
  </si>
  <si>
    <t>953921111</t>
  </si>
  <si>
    <t>Dlaždice betonové na sucho na ploché střechy kladené jednotlivě volně s mezerami např. pro schůdnost po měkké krytině, pro trvalé zatížení krytin, rozměru 300 x 300 mm</t>
  </si>
  <si>
    <t>Demontáž uliční vpusti vč.mříže</t>
  </si>
  <si>
    <t>vlastníí</t>
  </si>
  <si>
    <t>Pročištění stávajících vpustí</t>
  </si>
  <si>
    <t>Provizorní dopravní značení</t>
  </si>
  <si>
    <t>998276101</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</si>
  <si>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</si>
  <si>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</si>
  <si>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1720404 -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</si>
  <si>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</si>
  <si>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</si>
  <si>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</si>
  <si>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</si>
  <si>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</si>
  <si>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</si>
  <si>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</si>
  <si>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</si>
  <si>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</si>
  <si>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Geodetické práce před výstavbou</t>
  </si>
  <si>
    <t>012303000</t>
  </si>
  <si>
    <t>Geodetické práce po výstavbě</t>
  </si>
  <si>
    <t>013254000</t>
  </si>
  <si>
    <t>Dokumentace skutečného provedení stavby</t>
  </si>
  <si>
    <t>VRN3</t>
  </si>
  <si>
    <t>Zařízení staveniště</t>
  </si>
  <si>
    <t>032103000</t>
  </si>
  <si>
    <t>Náklady na stavební buňky</t>
  </si>
  <si>
    <t>"kancelář+sklad+šatna+WC</t>
  </si>
  <si>
    <t>032903000</t>
  </si>
  <si>
    <t>Náklady na provoz a údržbu vybavení staveniště</t>
  </si>
  <si>
    <t>034203000</t>
  </si>
  <si>
    <t>Oplocení staveniště</t>
  </si>
  <si>
    <t>039103000</t>
  </si>
  <si>
    <t>Rozebrání, bourání a odvoz zařízení staveniště</t>
  </si>
  <si>
    <t>VRN4</t>
  </si>
  <si>
    <t>Inženýrská činnost</t>
  </si>
  <si>
    <t>045002000</t>
  </si>
  <si>
    <t>Kompletační a koordinační činnost</t>
  </si>
  <si>
    <t>049103000</t>
  </si>
  <si>
    <t>Náklady vzniklé v souvislosti s realizací stavby</t>
  </si>
  <si>
    <t>"pasportizace stavu vozovky a její protokolární předání po skončení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</si>
  <si>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</si>
  <si>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</si>
  <si>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</si>
  <si>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</si>
  <si>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</si>
  <si>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</si>
  <si>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</si>
  <si>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</si>
  <si>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</si>
  <si>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</si>
  <si>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</si>
  <si>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</si>
  <si>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</si>
  <si>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</si>
  <si>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</si>
  <si>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</si>
  <si>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</si>
  <si>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</si>
  <si>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</si>
  <si>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</si>
  <si>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</si>
  <si>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</si>
  <si>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</si>
  <si>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</si>
  <si>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</si>
  <si>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</si>
  <si>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</si>
  <si>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</si>
  <si>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</si>
  <si>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</si>
  <si>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</si>
  <si>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</si>
  <si>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</si>
  <si>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</si>
  <si>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</si>
  <si>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</si>
  <si>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</si>
  <si>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</si>
  <si>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</si>
  <si>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</si>
  <si>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</si>
  <si>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</si>
  <si>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</si>
  <si>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</si>
  <si>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</si>
  <si>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</si>
  <si>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</si>
  <si>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</si>
  <si>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</si>
  <si>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</si>
  <si>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</si>
  <si>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</si>
  <si>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</si>
  <si>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</si>
  <si>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</si>
  <si>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</si>
  <si>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</si>
  <si>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</si>
  <si>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</si>
  <si>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</si>
  <si>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</si>
  <si>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</si>
  <si>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</si>
  <si>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</si>
  <si>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</si>
  <si>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</si>
  <si>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</si>
  <si>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</si>
  <si>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</si>
  <si>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</si>
  <si>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</si>
  <si>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</si>
  <si>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</si>
  <si>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</si>
  <si>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</si>
  <si>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</si>
  <si>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</si>
  <si>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</si>
  <si>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</si>
  <si>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</si>
  <si>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</si>
  <si>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</si>
  <si>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</si>
  <si>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</si>
  <si>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</si>
  <si>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</si>
  <si>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</si>
  <si>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</si>
  <si>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</si>
  <si>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</si>
  <si>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</si>
  <si>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</si>
  <si>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</si>
  <si>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</si>
  <si>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</si>
  <si>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</si>
  <si>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</si>
  <si>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</si>
  <si>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</si>
  <si>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</si>
  <si>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</si>
  <si>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</si>
  <si>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</si>
  <si>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</si>
  <si>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</si>
  <si>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</si>
  <si>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</si>
  <si>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</si>
  <si>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</si>
  <si>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</si>
  <si>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</si>
  <si>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</si>
  <si>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</si>
  <si>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</si>
  <si>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</si>
  <si>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</si>
  <si>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</si>
  <si>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</si>
  <si>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</si>
  <si>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</si>
  <si>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</si>
  <si>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</si>
  <si>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</si>
  <si>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</si>
  <si>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</si>
  <si>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</si>
  <si>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</si>
  <si>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</si>
  <si>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</si>
  <si>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</si>
  <si>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</si>
  <si>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</si>
  <si>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</si>
  <si>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</si>
  <si>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</si>
  <si>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</si>
  <si>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</si>
  <si>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</si>
  <si>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</si>
  <si>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</si>
  <si>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</si>
  <si>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</si>
  <si>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</si>
  <si>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</si>
  <si>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</si>
  <si>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</si>
  <si>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</si>
  <si>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</si>
  <si>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</si>
  <si>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</si>
  <si>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</si>
  <si>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</si>
  <si>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</si>
  <si>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</si>
  <si>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</si>
  <si>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</si>
  <si>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</si>
  <si>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</si>
  <si>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</si>
  <si>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</si>
  <si>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</si>
  <si>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</si>
  <si>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</si>
  <si>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</si>
  <si>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</si>
  <si>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</si>
  <si>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</si>
  <si>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</si>
  <si>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</si>
  <si>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</si>
  <si>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</si>
  <si>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</si>
  <si>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</si>
  <si>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</si>
  <si>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</si>
  <si>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</si>
  <si>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</si>
  <si>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</si>
  <si>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</si>
  <si>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</si>
  <si>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</si>
  <si>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</si>
  <si>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</si>
  <si>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Revitalizace území po důlní činnosti v k.ú. Bruntál-Lokalita Uhlířský vrch-I.etapa</t>
  </si>
  <si>
    <t>45231300-8 Stavební práce pro vodovodní a kanalizační potrubí</t>
  </si>
  <si>
    <t>45232450-1 Výstavby drenážních systémů</t>
  </si>
  <si>
    <t>45450000-6 Ostatní dokončovací stavební činnosti</t>
  </si>
  <si>
    <t>SO 02 Parkovací plocha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</si>
</sst>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style="hair">
        <color rgb="FF969696"/>
      </top>
      <bottom/>
    </border>
    <border>
      <left/>
      <right style="thin">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0" fillId="0" borderId="8" xfId="0" applyFont="1" applyBorder="1" applyAlignment="1">
      <alignment vertical="center"/>
    </xf>
    <xf numFmtId="4" fontId="24" fillId="0" borderId="9"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4" xfId="0" applyNumberFormat="1" applyFont="1" applyBorder="1" applyAlignment="1">
      <alignment vertical="center"/>
    </xf>
    <xf numFmtId="0" fontId="26" fillId="0" borderId="0" xfId="0" applyFont="1" applyAlignment="1">
      <alignment horizontal="left" vertical="center"/>
    </xf>
    <xf numFmtId="0" fontId="5" fillId="0" borderId="1" xfId="0" applyFont="1" applyBorder="1" applyAlignment="1">
      <alignment vertical="center"/>
    </xf>
    <xf numFmtId="4" fontId="31" fillId="0" borderId="9"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4" xfId="0" applyNumberFormat="1" applyFont="1" applyBorder="1" applyAlignment="1">
      <alignment vertical="center"/>
    </xf>
    <xf numFmtId="0" fontId="5" fillId="0" borderId="0" xfId="0" applyFont="1" applyAlignment="1">
      <alignment horizontal="left" vertical="center"/>
    </xf>
    <xf numFmtId="4" fontId="31" fillId="0" borderId="10" xfId="0" applyNumberFormat="1" applyFont="1" applyBorder="1" applyAlignment="1">
      <alignment vertical="center"/>
    </xf>
    <xf numFmtId="4" fontId="31" fillId="0" borderId="11" xfId="0" applyNumberFormat="1" applyFont="1" applyBorder="1" applyAlignment="1">
      <alignment vertical="center"/>
    </xf>
    <xf numFmtId="166" fontId="31" fillId="0" borderId="11" xfId="0" applyNumberFormat="1" applyFont="1" applyBorder="1" applyAlignment="1">
      <alignment vertical="center"/>
    </xf>
    <xf numFmtId="4" fontId="31" fillId="0" borderId="12" xfId="0" applyNumberFormat="1" applyFont="1" applyBorder="1" applyAlignment="1">
      <alignment vertical="center"/>
    </xf>
    <xf numFmtId="0" fontId="32" fillId="2" borderId="0" xfId="20" applyFont="1" applyFill="1" applyAlignment="1">
      <alignment vertical="center"/>
    </xf>
    <xf numFmtId="0" fontId="0" fillId="0" borderId="1" xfId="0" applyFont="1" applyBorder="1" applyAlignment="1">
      <alignment horizontal="center" vertical="center" wrapText="1"/>
    </xf>
    <xf numFmtId="166" fontId="35" fillId="0" borderId="2" xfId="0" applyNumberFormat="1" applyFont="1" applyBorder="1" applyAlignment="1">
      <alignment/>
    </xf>
    <xf numFmtId="166" fontId="35" fillId="0" borderId="3" xfId="0" applyNumberFormat="1" applyFont="1" applyBorder="1" applyAlignment="1">
      <alignment/>
    </xf>
    <xf numFmtId="4" fontId="36" fillId="0" borderId="0" xfId="0" applyNumberFormat="1" applyFont="1" applyAlignment="1">
      <alignment vertical="center"/>
    </xf>
    <xf numFmtId="0" fontId="8" fillId="0" borderId="1" xfId="0" applyFont="1" applyBorder="1" applyAlignment="1">
      <alignment/>
    </xf>
    <xf numFmtId="0" fontId="8" fillId="0" borderId="0" xfId="0" applyFont="1" applyAlignment="1">
      <alignment horizontal="left"/>
    </xf>
    <xf numFmtId="0" fontId="8" fillId="0" borderId="9"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4"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4" fontId="0" fillId="3" borderId="13" xfId="0" applyNumberFormat="1" applyFont="1" applyFill="1" applyBorder="1" applyAlignment="1" applyProtection="1">
      <alignment vertical="center"/>
      <protection locked="0"/>
    </xf>
    <xf numFmtId="0" fontId="2" fillId="3" borderId="13"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4" xfId="0" applyNumberFormat="1" applyFont="1" applyBorder="1" applyAlignment="1">
      <alignment vertical="center"/>
    </xf>
    <xf numFmtId="4" fontId="0" fillId="0" borderId="0" xfId="0" applyNumberFormat="1" applyFont="1" applyAlignment="1">
      <alignment vertical="center"/>
    </xf>
    <xf numFmtId="0" fontId="0" fillId="0" borderId="9" xfId="0" applyFont="1" applyBorder="1" applyAlignment="1">
      <alignment vertical="center"/>
    </xf>
    <xf numFmtId="0" fontId="9" fillId="0" borderId="1" xfId="0" applyFont="1" applyBorder="1" applyAlignment="1">
      <alignment vertical="center"/>
    </xf>
    <xf numFmtId="0" fontId="9" fillId="0" borderId="0" xfId="0" applyFont="1" applyAlignment="1">
      <alignment horizontal="lef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1" fillId="0" borderId="1" xfId="0" applyFont="1" applyBorder="1" applyAlignment="1">
      <alignment vertical="center"/>
    </xf>
    <xf numFmtId="0" fontId="11" fillId="0" borderId="0" xfId="0" applyFont="1" applyAlignment="1">
      <alignment horizontal="lef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4" fontId="39" fillId="3" borderId="13" xfId="0" applyNumberFormat="1" applyFont="1" applyFill="1" applyBorder="1" applyAlignment="1" applyProtection="1">
      <alignment vertical="center"/>
      <protection locked="0"/>
    </xf>
    <xf numFmtId="0" fontId="39" fillId="0" borderId="1" xfId="0" applyFont="1" applyBorder="1" applyAlignment="1">
      <alignment vertical="center"/>
    </xf>
    <xf numFmtId="0" fontId="39" fillId="3" borderId="13"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2" fillId="0" borderId="11" xfId="0" applyFont="1" applyBorder="1" applyAlignment="1">
      <alignment horizontal="center" vertical="center"/>
    </xf>
    <xf numFmtId="0" fontId="0" fillId="0" borderId="11" xfId="0" applyFont="1" applyBorder="1" applyAlignment="1">
      <alignment vertical="center"/>
    </xf>
    <xf numFmtId="166" fontId="2" fillId="0" borderId="11" xfId="0" applyNumberFormat="1" applyFont="1" applyBorder="1" applyAlignment="1">
      <alignment vertical="center"/>
    </xf>
    <xf numFmtId="166" fontId="2" fillId="0" borderId="12" xfId="0" applyNumberFormat="1" applyFont="1" applyBorder="1" applyAlignment="1">
      <alignment vertical="center"/>
    </xf>
    <xf numFmtId="0" fontId="12" fillId="0" borderId="1" xfId="0" applyFont="1" applyBorder="1" applyAlignment="1">
      <alignment vertical="center"/>
    </xf>
    <xf numFmtId="0" fontId="12" fillId="0" borderId="0" xfId="0" applyFont="1" applyAlignment="1">
      <alignment horizontal="lef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4"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0" fillId="0" borderId="0" xfId="0" applyAlignment="1" applyProtection="1">
      <alignment vertical="top"/>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7"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7"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14"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20" xfId="0" applyFont="1" applyBorder="1" applyAlignment="1" applyProtection="1">
      <alignment horizontal="left" vertical="center"/>
      <protection locked="0"/>
    </xf>
    <xf numFmtId="0" fontId="30" fillId="0" borderId="20" xfId="0" applyFont="1" applyBorder="1" applyAlignment="1" applyProtection="1">
      <alignment horizontal="center" vertical="center"/>
      <protection locked="0"/>
    </xf>
    <xf numFmtId="0" fontId="5" fillId="0" borderId="20"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19"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30" fillId="0" borderId="20"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20" xfId="0" applyBorder="1" applyAlignment="1" applyProtection="1">
      <alignment vertical="top"/>
      <protection locked="0"/>
    </xf>
    <xf numFmtId="0" fontId="30" fillId="0" borderId="20" xfId="0" applyFont="1" applyBorder="1" applyAlignment="1" applyProtection="1">
      <alignment horizontal="left"/>
      <protection locked="0"/>
    </xf>
    <xf numFmtId="0" fontId="5" fillId="0" borderId="20" xfId="0" applyFont="1" applyBorder="1" applyAlignment="1" applyProtection="1">
      <alignment/>
      <protection locked="0"/>
    </xf>
    <xf numFmtId="0" fontId="0" fillId="0" borderId="17" xfId="0" applyFont="1" applyBorder="1" applyAlignment="1" applyProtection="1">
      <alignment vertical="top"/>
      <protection locked="0"/>
    </xf>
    <xf numFmtId="0" fontId="0" fillId="0" borderId="18"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19"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21" xfId="0" applyFont="1" applyBorder="1" applyAlignment="1" applyProtection="1">
      <alignment vertical="top"/>
      <protection locked="0"/>
    </xf>
    <xf numFmtId="49" fontId="3" fillId="3" borderId="0" xfId="0" applyNumberFormat="1" applyFont="1" applyFill="1" applyBorder="1" applyAlignment="1" applyProtection="1">
      <alignment horizontal="left" vertical="center"/>
      <protection locked="0"/>
    </xf>
    <xf numFmtId="0" fontId="17" fillId="4" borderId="0" xfId="0" applyFont="1" applyFill="1" applyAlignment="1">
      <alignment horizontal="center" vertical="center"/>
    </xf>
    <xf numFmtId="0" fontId="0" fillId="0" borderId="0" xfId="0"/>
    <xf numFmtId="0" fontId="24" fillId="0" borderId="8" xfId="0" applyFont="1" applyBorder="1" applyAlignment="1">
      <alignment horizontal="center" vertical="center"/>
    </xf>
    <xf numFmtId="0" fontId="24" fillId="0" borderId="2"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0" fillId="0" borderId="20"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20"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40" fillId="2" borderId="0" xfId="20" applyFill="1" applyProtection="1">
      <protection/>
    </xf>
    <xf numFmtId="0" fontId="0" fillId="2" borderId="0" xfId="0" applyFill="1" applyProtection="1">
      <protection/>
    </xf>
    <xf numFmtId="0" fontId="0" fillId="0" borderId="0" xfId="0" applyProtection="1">
      <protection/>
    </xf>
    <xf numFmtId="0" fontId="0" fillId="0" borderId="22" xfId="0" applyBorder="1" applyProtection="1">
      <protection/>
    </xf>
    <xf numFmtId="0" fontId="0" fillId="0" borderId="23" xfId="0" applyBorder="1" applyProtection="1">
      <protection/>
    </xf>
    <xf numFmtId="0" fontId="0" fillId="0" borderId="24" xfId="0" applyBorder="1" applyProtection="1">
      <protection/>
    </xf>
    <xf numFmtId="0" fontId="0" fillId="0" borderId="1"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25" xfId="0" applyBorder="1" applyProtection="1">
      <protection/>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left" vertical="center" wrapText="1"/>
      <protection/>
    </xf>
    <xf numFmtId="0" fontId="0" fillId="0" borderId="26" xfId="0" applyBorder="1" applyProtection="1">
      <protection/>
    </xf>
    <xf numFmtId="0" fontId="0" fillId="0" borderId="0" xfId="0" applyFont="1" applyAlignment="1" applyProtection="1">
      <alignment vertical="center"/>
      <protection/>
    </xf>
    <xf numFmtId="0" fontId="0" fillId="0" borderId="1"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27" xfId="0" applyFont="1" applyBorder="1" applyAlignment="1" applyProtection="1">
      <alignment horizontal="left" vertical="center"/>
      <protection/>
    </xf>
    <xf numFmtId="0" fontId="0" fillId="0" borderId="27" xfId="0" applyFont="1" applyBorder="1" applyAlignment="1" applyProtection="1">
      <alignment vertical="center"/>
      <protection/>
    </xf>
    <xf numFmtId="4" fontId="22" fillId="0" borderId="27" xfId="0" applyNumberFormat="1" applyFont="1" applyBorder="1" applyAlignment="1" applyProtection="1">
      <alignment vertical="center"/>
      <protection/>
    </xf>
    <xf numFmtId="0" fontId="0" fillId="0" borderId="27" xfId="0" applyFont="1" applyBorder="1" applyAlignment="1" applyProtection="1">
      <alignment vertical="center"/>
      <protection/>
    </xf>
    <xf numFmtId="0" fontId="0" fillId="0" borderId="2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vertical="center"/>
      <protection/>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2" fillId="0" borderId="25" xfId="0" applyFont="1" applyBorder="1" applyAlignment="1" applyProtection="1">
      <alignment vertical="center"/>
      <protection/>
    </xf>
    <xf numFmtId="0" fontId="0" fillId="5" borderId="0" xfId="0" applyFont="1" applyFill="1" applyBorder="1" applyAlignment="1" applyProtection="1">
      <alignment vertical="center"/>
      <protection/>
    </xf>
    <xf numFmtId="0" fontId="4" fillId="5" borderId="28" xfId="0" applyFont="1" applyFill="1" applyBorder="1" applyAlignment="1" applyProtection="1">
      <alignment horizontal="left" vertical="center"/>
      <protection/>
    </xf>
    <xf numFmtId="0" fontId="0" fillId="5" borderId="29" xfId="0" applyFont="1" applyFill="1" applyBorder="1" applyAlignment="1" applyProtection="1">
      <alignment vertical="center"/>
      <protection/>
    </xf>
    <xf numFmtId="0" fontId="4" fillId="5" borderId="29" xfId="0" applyFont="1" applyFill="1" applyBorder="1" applyAlignment="1" applyProtection="1">
      <alignment horizontal="center" vertical="center"/>
      <protection/>
    </xf>
    <xf numFmtId="0" fontId="4" fillId="5" borderId="29" xfId="0" applyFont="1" applyFill="1" applyBorder="1" applyAlignment="1" applyProtection="1">
      <alignment horizontal="left" vertical="center"/>
      <protection/>
    </xf>
    <xf numFmtId="0" fontId="0" fillId="5" borderId="29" xfId="0" applyFont="1" applyFill="1" applyBorder="1" applyAlignment="1" applyProtection="1">
      <alignment vertical="center"/>
      <protection/>
    </xf>
    <xf numFmtId="4" fontId="4" fillId="5" borderId="29" xfId="0" applyNumberFormat="1" applyFont="1" applyFill="1" applyBorder="1" applyAlignment="1" applyProtection="1">
      <alignment vertical="center"/>
      <protection/>
    </xf>
    <xf numFmtId="0" fontId="0" fillId="5" borderId="30" xfId="0" applyFont="1" applyFill="1" applyBorder="1" applyAlignment="1" applyProtection="1">
      <alignment vertical="center"/>
      <protection/>
    </xf>
    <xf numFmtId="0" fontId="0" fillId="5" borderId="25" xfId="0" applyFont="1" applyFill="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 xfId="0" applyFont="1" applyBorder="1" applyAlignment="1" applyProtection="1">
      <alignment vertical="center"/>
      <protection/>
    </xf>
    <xf numFmtId="0" fontId="20"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3" fillId="6" borderId="28" xfId="0" applyFont="1" applyFill="1" applyBorder="1" applyAlignment="1" applyProtection="1">
      <alignment horizontal="center" vertical="center"/>
      <protection/>
    </xf>
    <xf numFmtId="0" fontId="3" fillId="6" borderId="29" xfId="0" applyFont="1" applyFill="1" applyBorder="1" applyAlignment="1" applyProtection="1">
      <alignment horizontal="left" vertical="center"/>
      <protection/>
    </xf>
    <xf numFmtId="0" fontId="0" fillId="6" borderId="29" xfId="0" applyFont="1" applyFill="1" applyBorder="1" applyAlignment="1" applyProtection="1">
      <alignment vertical="center"/>
      <protection/>
    </xf>
    <xf numFmtId="0" fontId="3" fillId="6" borderId="29" xfId="0" applyFont="1" applyFill="1" applyBorder="1" applyAlignment="1" applyProtection="1">
      <alignment horizontal="center" vertical="center"/>
      <protection/>
    </xf>
    <xf numFmtId="0" fontId="3" fillId="6" borderId="29" xfId="0" applyFont="1" applyFill="1" applyBorder="1" applyAlignment="1" applyProtection="1">
      <alignment horizontal="right" vertical="center"/>
      <protection/>
    </xf>
    <xf numFmtId="0" fontId="3" fillId="6" borderId="30" xfId="0" applyFont="1" applyFill="1" applyBorder="1" applyAlignment="1" applyProtection="1">
      <alignment horizontal="center"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27" fillId="0" borderId="0" xfId="20" applyFont="1" applyAlignment="1" applyProtection="1">
      <alignment horizontal="center" vertical="center"/>
      <protection/>
    </xf>
    <xf numFmtId="0" fontId="5" fillId="0" borderId="1"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49" fontId="3" fillId="0" borderId="0" xfId="0" applyNumberFormat="1" applyFont="1" applyBorder="1" applyAlignment="1" applyProtection="1">
      <alignment horizontal="left" vertical="center"/>
      <protection locked="0"/>
    </xf>
    <xf numFmtId="0" fontId="32" fillId="2" borderId="0" xfId="20" applyFont="1" applyFill="1" applyAlignment="1" applyProtection="1">
      <alignment vertical="center"/>
      <protection/>
    </xf>
    <xf numFmtId="0" fontId="32" fillId="2" borderId="0" xfId="20" applyFont="1" applyFill="1" applyAlignment="1" applyProtection="1">
      <alignmen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wrapText="1"/>
      <protection/>
    </xf>
    <xf numFmtId="0" fontId="0" fillId="0" borderId="1"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 xfId="0" applyFont="1" applyBorder="1" applyAlignment="1" applyProtection="1">
      <alignment vertical="center"/>
      <protection/>
    </xf>
    <xf numFmtId="0" fontId="0" fillId="0" borderId="34"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6" borderId="0" xfId="0" applyFont="1" applyFill="1" applyBorder="1" applyAlignment="1" applyProtection="1">
      <alignment vertical="center"/>
      <protection/>
    </xf>
    <xf numFmtId="0" fontId="4" fillId="6" borderId="28" xfId="0" applyFont="1" applyFill="1" applyBorder="1" applyAlignment="1" applyProtection="1">
      <alignment horizontal="left" vertical="center"/>
      <protection/>
    </xf>
    <xf numFmtId="0" fontId="4" fillId="6" borderId="29" xfId="0" applyFont="1" applyFill="1" applyBorder="1" applyAlignment="1" applyProtection="1">
      <alignment horizontal="right" vertical="center"/>
      <protection/>
    </xf>
    <xf numFmtId="0" fontId="4" fillId="6" borderId="29" xfId="0" applyFont="1" applyFill="1" applyBorder="1" applyAlignment="1" applyProtection="1">
      <alignment horizontal="center" vertical="center"/>
      <protection/>
    </xf>
    <xf numFmtId="4" fontId="4" fillId="6" borderId="29" xfId="0" applyNumberFormat="1" applyFont="1" applyFill="1" applyBorder="1" applyAlignment="1" applyProtection="1">
      <alignment vertical="center"/>
      <protection/>
    </xf>
    <xf numFmtId="0" fontId="0" fillId="6" borderId="35" xfId="0" applyFont="1" applyFill="1" applyBorder="1" applyAlignment="1" applyProtection="1">
      <alignment vertical="center"/>
      <protection/>
    </xf>
    <xf numFmtId="0" fontId="0" fillId="0" borderId="24" xfId="0" applyFont="1" applyBorder="1" applyAlignment="1" applyProtection="1">
      <alignment vertical="center"/>
      <protection/>
    </xf>
    <xf numFmtId="165" fontId="3" fillId="0" borderId="0" xfId="0" applyNumberFormat="1" applyFont="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right" vertical="center"/>
      <protection/>
    </xf>
    <xf numFmtId="0" fontId="0" fillId="6" borderId="2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1" xfId="0" applyFont="1" applyBorder="1" applyAlignment="1" applyProtection="1">
      <alignment horizontal="left" vertical="center"/>
      <protection/>
    </xf>
    <xf numFmtId="0" fontId="6" fillId="0" borderId="11" xfId="0" applyFont="1" applyBorder="1" applyAlignment="1" applyProtection="1">
      <alignment vertical="center"/>
      <protection/>
    </xf>
    <xf numFmtId="4" fontId="6" fillId="0" borderId="11" xfId="0" applyNumberFormat="1" applyFont="1" applyBorder="1" applyAlignment="1" applyProtection="1">
      <alignment vertical="center"/>
      <protection/>
    </xf>
    <xf numFmtId="0" fontId="6" fillId="0" borderId="25" xfId="0" applyFont="1" applyBorder="1" applyAlignment="1" applyProtection="1">
      <alignment vertical="center"/>
      <protection/>
    </xf>
    <xf numFmtId="0" fontId="7" fillId="0" borderId="0" xfId="0" applyFont="1" applyAlignment="1" applyProtection="1">
      <alignment vertical="center"/>
      <protection/>
    </xf>
    <xf numFmtId="0" fontId="7" fillId="0" borderId="1"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1" xfId="0" applyFont="1" applyBorder="1" applyAlignment="1" applyProtection="1">
      <alignment horizontal="left" vertical="center"/>
      <protection/>
    </xf>
    <xf numFmtId="0" fontId="7" fillId="0" borderId="11" xfId="0" applyFont="1" applyBorder="1" applyAlignment="1" applyProtection="1">
      <alignment vertical="center"/>
      <protection/>
    </xf>
    <xf numFmtId="4" fontId="7" fillId="0" borderId="11" xfId="0" applyNumberFormat="1" applyFont="1" applyBorder="1" applyAlignment="1" applyProtection="1">
      <alignment vertical="center"/>
      <protection/>
    </xf>
    <xf numFmtId="0" fontId="7" fillId="0" borderId="25"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3" fillId="6" borderId="5" xfId="0" applyFont="1" applyFill="1" applyBorder="1" applyAlignment="1" applyProtection="1">
      <alignment horizontal="center" vertical="center" wrapText="1"/>
      <protection/>
    </xf>
    <xf numFmtId="0" fontId="3" fillId="6" borderId="6" xfId="0" applyFont="1" applyFill="1" applyBorder="1" applyAlignment="1" applyProtection="1">
      <alignment horizontal="center" vertical="center" wrapText="1"/>
      <protection/>
    </xf>
    <xf numFmtId="0" fontId="34" fillId="6" borderId="6" xfId="0" applyFont="1" applyFill="1" applyBorder="1" applyAlignment="1" applyProtection="1">
      <alignment horizontal="center" vertical="center" wrapText="1"/>
      <protection/>
    </xf>
    <xf numFmtId="0" fontId="3" fillId="6" borderId="7" xfId="0" applyFont="1" applyFill="1" applyBorder="1" applyAlignment="1" applyProtection="1">
      <alignment horizontal="center" vertical="center" wrapText="1"/>
      <protection/>
    </xf>
    <xf numFmtId="4" fontId="25" fillId="0" borderId="0" xfId="0" applyNumberFormat="1" applyFont="1" applyAlignment="1" applyProtection="1">
      <alignment/>
      <protection/>
    </xf>
    <xf numFmtId="0" fontId="8" fillId="0" borderId="0" xfId="0" applyFont="1" applyAlignment="1" applyProtection="1">
      <alignment/>
      <protection/>
    </xf>
    <xf numFmtId="0" fontId="8" fillId="0" borderId="1" xfId="0" applyFont="1" applyBorder="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13" xfId="0" applyFont="1" applyBorder="1" applyAlignment="1" applyProtection="1">
      <alignment horizontal="center" vertical="center"/>
      <protection/>
    </xf>
    <xf numFmtId="49" fontId="0" fillId="0" borderId="13" xfId="0" applyNumberFormat="1"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3" xfId="0" applyFont="1" applyBorder="1" applyAlignment="1" applyProtection="1">
      <alignment horizontal="center" vertical="center" wrapText="1"/>
      <protection/>
    </xf>
    <xf numFmtId="167" fontId="0" fillId="0" borderId="13" xfId="0" applyNumberFormat="1" applyFont="1" applyBorder="1" applyAlignment="1" applyProtection="1">
      <alignment vertical="center"/>
      <protection/>
    </xf>
    <xf numFmtId="4" fontId="0" fillId="0" borderId="13" xfId="0" applyNumberFormat="1" applyFont="1" applyBorder="1" applyAlignment="1" applyProtection="1">
      <alignment vertical="center"/>
      <protection/>
    </xf>
    <xf numFmtId="0" fontId="37" fillId="0" borderId="0" xfId="0" applyFont="1" applyBorder="1" applyAlignment="1" applyProtection="1">
      <alignment horizontal="left" vertical="center"/>
      <protection/>
    </xf>
    <xf numFmtId="0" fontId="38" fillId="0" borderId="0" xfId="0" applyFont="1" applyBorder="1" applyAlignment="1" applyProtection="1">
      <alignment vertical="center" wrapText="1"/>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9" fillId="0" borderId="0" xfId="0" applyFont="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0" xfId="0" applyFont="1" applyAlignment="1" applyProtection="1">
      <alignment vertical="center"/>
      <protection/>
    </xf>
    <xf numFmtId="0" fontId="10" fillId="0" borderId="1" xfId="0"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vertical="center"/>
      <protection/>
    </xf>
    <xf numFmtId="0" fontId="11" fillId="0" borderId="1"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39" fillId="0" borderId="13" xfId="0" applyFont="1" applyBorder="1" applyAlignment="1" applyProtection="1">
      <alignment horizontal="center" vertical="center"/>
      <protection/>
    </xf>
    <xf numFmtId="49" fontId="39" fillId="0" borderId="13" xfId="0" applyNumberFormat="1" applyFont="1" applyBorder="1" applyAlignment="1" applyProtection="1">
      <alignment horizontal="left" vertical="center" wrapText="1"/>
      <protection/>
    </xf>
    <xf numFmtId="0" fontId="39" fillId="0" borderId="13" xfId="0" applyFont="1" applyBorder="1" applyAlignment="1" applyProtection="1">
      <alignment horizontal="left" vertical="center" wrapText="1"/>
      <protection/>
    </xf>
    <xf numFmtId="0" fontId="39" fillId="0" borderId="13" xfId="0" applyFont="1" applyBorder="1" applyAlignment="1" applyProtection="1">
      <alignment horizontal="center" vertical="center" wrapText="1"/>
      <protection/>
    </xf>
    <xf numFmtId="167" fontId="39" fillId="0" borderId="13" xfId="0" applyNumberFormat="1" applyFont="1" applyBorder="1" applyAlignment="1" applyProtection="1">
      <alignment vertical="center"/>
      <protection/>
    </xf>
    <xf numFmtId="4" fontId="39" fillId="0" borderId="13" xfId="0" applyNumberFormat="1" applyFont="1" applyBorder="1" applyAlignment="1" applyProtection="1">
      <alignment vertical="center"/>
      <protection/>
    </xf>
    <xf numFmtId="165" fontId="3" fillId="3" borderId="0" xfId="0" applyNumberFormat="1" applyFont="1" applyFill="1" applyBorder="1" applyAlignment="1" applyProtection="1">
      <alignment horizontal="left" vertical="center"/>
      <protection locked="0"/>
    </xf>
    <xf numFmtId="165" fontId="3" fillId="3" borderId="0" xfId="0" applyNumberFormat="1" applyFont="1" applyFill="1" applyBorder="1" applyAlignment="1" applyProtection="1">
      <alignment horizontal="left" vertical="center"/>
      <protection locked="0"/>
    </xf>
    <xf numFmtId="14" fontId="3" fillId="3"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xf>
    <xf numFmtId="0" fontId="12" fillId="0" borderId="1"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N8" sqref="AN8"/>
    </sheetView>
  </sheetViews>
  <sheetFormatPr defaultColWidth="9.33203125" defaultRowHeight="13.5"/>
  <cols>
    <col min="1" max="1" width="8.33203125" style="205" customWidth="1"/>
    <col min="2" max="2" width="1.66796875" style="205" customWidth="1"/>
    <col min="3" max="3" width="4.16015625" style="205" customWidth="1"/>
    <col min="4" max="33" width="2.66015625" style="205" customWidth="1"/>
    <col min="34" max="34" width="3.33203125" style="205" customWidth="1"/>
    <col min="35" max="35" width="31.66015625" style="205" customWidth="1"/>
    <col min="36" max="37" width="2.5" style="205" customWidth="1"/>
    <col min="38" max="38" width="8.33203125" style="205" customWidth="1"/>
    <col min="39" max="39" width="3.33203125" style="205" customWidth="1"/>
    <col min="40" max="40" width="13.33203125" style="205" customWidth="1"/>
    <col min="41" max="41" width="7.5" style="205" customWidth="1"/>
    <col min="42" max="42" width="4.16015625" style="205" customWidth="1"/>
    <col min="43" max="43" width="15.66015625" style="205"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3"/>
      <c r="AJ1" s="204"/>
      <c r="AK1" s="204"/>
      <c r="AL1" s="204"/>
      <c r="AM1" s="204"/>
      <c r="AN1" s="204"/>
      <c r="AO1" s="204"/>
      <c r="AP1" s="204"/>
      <c r="AQ1" s="204"/>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186" t="s">
        <v>8</v>
      </c>
      <c r="AS2" s="187"/>
      <c r="AT2" s="187"/>
      <c r="AU2" s="187"/>
      <c r="AV2" s="187"/>
      <c r="AW2" s="187"/>
      <c r="AX2" s="187"/>
      <c r="AY2" s="187"/>
      <c r="AZ2" s="187"/>
      <c r="BA2" s="187"/>
      <c r="BB2" s="187"/>
      <c r="BC2" s="187"/>
      <c r="BD2" s="187"/>
      <c r="BE2" s="187"/>
      <c r="BS2" s="24" t="s">
        <v>9</v>
      </c>
      <c r="BT2" s="24" t="s">
        <v>10</v>
      </c>
    </row>
    <row r="3" spans="2:72" ht="6.95" customHeight="1">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8"/>
      <c r="BS3" s="24" t="s">
        <v>9</v>
      </c>
      <c r="BT3" s="24" t="s">
        <v>11</v>
      </c>
    </row>
    <row r="4" spans="2:71" ht="36.95" customHeight="1">
      <c r="B4" s="209"/>
      <c r="C4" s="210"/>
      <c r="D4" s="211" t="s">
        <v>12</v>
      </c>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2"/>
      <c r="AS4" s="25" t="s">
        <v>13</v>
      </c>
      <c r="BE4" s="26" t="s">
        <v>14</v>
      </c>
      <c r="BS4" s="24" t="s">
        <v>15</v>
      </c>
    </row>
    <row r="5" spans="2:71" ht="14.45" customHeight="1">
      <c r="B5" s="209"/>
      <c r="C5" s="210"/>
      <c r="D5" s="213" t="s">
        <v>16</v>
      </c>
      <c r="E5" s="210"/>
      <c r="F5" s="210"/>
      <c r="G5" s="210"/>
      <c r="H5" s="210"/>
      <c r="I5" s="210"/>
      <c r="J5" s="210"/>
      <c r="K5" s="214" t="s">
        <v>17</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0"/>
      <c r="AQ5" s="212"/>
      <c r="BE5" s="192" t="s">
        <v>18</v>
      </c>
      <c r="BS5" s="24" t="s">
        <v>9</v>
      </c>
    </row>
    <row r="6" spans="2:71" ht="36.95" customHeight="1">
      <c r="B6" s="209"/>
      <c r="C6" s="210"/>
      <c r="D6" s="216" t="s">
        <v>19</v>
      </c>
      <c r="E6" s="210"/>
      <c r="F6" s="210"/>
      <c r="G6" s="210"/>
      <c r="H6" s="210"/>
      <c r="I6" s="210"/>
      <c r="J6" s="210"/>
      <c r="K6" s="217" t="s">
        <v>776</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0"/>
      <c r="AQ6" s="212"/>
      <c r="BE6" s="193"/>
      <c r="BS6" s="24" t="s">
        <v>9</v>
      </c>
    </row>
    <row r="7" spans="2:71" ht="14.45" customHeight="1">
      <c r="B7" s="209"/>
      <c r="C7" s="210"/>
      <c r="D7" s="218" t="s">
        <v>20</v>
      </c>
      <c r="E7" s="210"/>
      <c r="F7" s="210"/>
      <c r="G7" s="210"/>
      <c r="H7" s="210"/>
      <c r="I7" s="210"/>
      <c r="J7" s="210"/>
      <c r="K7" s="219" t="s">
        <v>21</v>
      </c>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8" t="s">
        <v>22</v>
      </c>
      <c r="AL7" s="210"/>
      <c r="AM7" s="210"/>
      <c r="AN7" s="219" t="s">
        <v>5</v>
      </c>
      <c r="AO7" s="210"/>
      <c r="AP7" s="210"/>
      <c r="AQ7" s="212"/>
      <c r="BE7" s="193"/>
      <c r="BS7" s="24" t="s">
        <v>9</v>
      </c>
    </row>
    <row r="8" spans="2:71" ht="14.45" customHeight="1">
      <c r="B8" s="209"/>
      <c r="C8" s="210"/>
      <c r="D8" s="218" t="s">
        <v>23</v>
      </c>
      <c r="E8" s="210"/>
      <c r="F8" s="210"/>
      <c r="G8" s="210"/>
      <c r="H8" s="210"/>
      <c r="I8" s="210"/>
      <c r="J8" s="210"/>
      <c r="K8" s="219" t="s">
        <v>24</v>
      </c>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8" t="s">
        <v>25</v>
      </c>
      <c r="AL8" s="210"/>
      <c r="AM8" s="210"/>
      <c r="AN8" s="382"/>
      <c r="AO8" s="210"/>
      <c r="AP8" s="210"/>
      <c r="AQ8" s="212"/>
      <c r="BE8" s="193"/>
      <c r="BS8" s="24" t="s">
        <v>9</v>
      </c>
    </row>
    <row r="9" spans="2:71" ht="29.25" customHeight="1">
      <c r="B9" s="209"/>
      <c r="C9" s="210"/>
      <c r="D9" s="213" t="s">
        <v>26</v>
      </c>
      <c r="E9" s="210"/>
      <c r="F9" s="210"/>
      <c r="G9" s="210"/>
      <c r="H9" s="210"/>
      <c r="I9" s="210"/>
      <c r="J9" s="210"/>
      <c r="K9" s="220" t="s">
        <v>777</v>
      </c>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2"/>
      <c r="BE9" s="193"/>
      <c r="BS9" s="24" t="s">
        <v>9</v>
      </c>
    </row>
    <row r="10" spans="2:71" ht="14.45" customHeight="1">
      <c r="B10" s="209"/>
      <c r="C10" s="210"/>
      <c r="D10" s="218" t="s">
        <v>27</v>
      </c>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8" t="s">
        <v>28</v>
      </c>
      <c r="AL10" s="210"/>
      <c r="AM10" s="210"/>
      <c r="AN10" s="219" t="s">
        <v>5</v>
      </c>
      <c r="AO10" s="210"/>
      <c r="AP10" s="210"/>
      <c r="AQ10" s="212"/>
      <c r="BE10" s="193"/>
      <c r="BS10" s="24" t="s">
        <v>9</v>
      </c>
    </row>
    <row r="11" spans="2:71" ht="18.4" customHeight="1">
      <c r="B11" s="209"/>
      <c r="C11" s="210"/>
      <c r="D11" s="210"/>
      <c r="E11" s="219" t="s">
        <v>29</v>
      </c>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8" t="s">
        <v>30</v>
      </c>
      <c r="AL11" s="210"/>
      <c r="AM11" s="210"/>
      <c r="AN11" s="219" t="s">
        <v>5</v>
      </c>
      <c r="AO11" s="210"/>
      <c r="AP11" s="210"/>
      <c r="AQ11" s="212"/>
      <c r="BE11" s="193"/>
      <c r="BS11" s="24" t="s">
        <v>9</v>
      </c>
    </row>
    <row r="12" spans="2:71" ht="6.95" customHeight="1">
      <c r="B12" s="209"/>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2"/>
      <c r="BE12" s="193"/>
      <c r="BS12" s="24" t="s">
        <v>9</v>
      </c>
    </row>
    <row r="13" spans="2:71" ht="14.45" customHeight="1">
      <c r="B13" s="209"/>
      <c r="C13" s="210"/>
      <c r="D13" s="218" t="s">
        <v>31</v>
      </c>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8" t="s">
        <v>28</v>
      </c>
      <c r="AL13" s="210"/>
      <c r="AM13" s="210"/>
      <c r="AN13" s="185" t="s">
        <v>32</v>
      </c>
      <c r="AO13" s="210"/>
      <c r="AP13" s="210"/>
      <c r="AQ13" s="212"/>
      <c r="BE13" s="193"/>
      <c r="BS13" s="24" t="s">
        <v>9</v>
      </c>
    </row>
    <row r="14" spans="2:71" ht="15">
      <c r="B14" s="209"/>
      <c r="C14" s="210"/>
      <c r="D14" s="210"/>
      <c r="E14" s="194" t="s">
        <v>32</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18" t="s">
        <v>30</v>
      </c>
      <c r="AL14" s="210"/>
      <c r="AM14" s="210"/>
      <c r="AN14" s="185" t="s">
        <v>32</v>
      </c>
      <c r="AO14" s="210"/>
      <c r="AP14" s="210"/>
      <c r="AQ14" s="212"/>
      <c r="BE14" s="193"/>
      <c r="BS14" s="24" t="s">
        <v>9</v>
      </c>
    </row>
    <row r="15" spans="2:71" ht="6.95" customHeight="1">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2"/>
      <c r="BE15" s="193"/>
      <c r="BS15" s="24" t="s">
        <v>6</v>
      </c>
    </row>
    <row r="16" spans="2:71" ht="14.45" customHeight="1">
      <c r="B16" s="209"/>
      <c r="C16" s="210"/>
      <c r="D16" s="218" t="s">
        <v>33</v>
      </c>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8" t="s">
        <v>28</v>
      </c>
      <c r="AL16" s="210"/>
      <c r="AM16" s="210"/>
      <c r="AN16" s="219"/>
      <c r="AO16" s="210"/>
      <c r="AP16" s="210"/>
      <c r="AQ16" s="212"/>
      <c r="BE16" s="193"/>
      <c r="BS16" s="24" t="s">
        <v>6</v>
      </c>
    </row>
    <row r="17" spans="2:71" ht="18.4" customHeight="1">
      <c r="B17" s="209"/>
      <c r="C17" s="210"/>
      <c r="D17" s="210"/>
      <c r="E17" s="219"/>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8" t="s">
        <v>30</v>
      </c>
      <c r="AL17" s="210"/>
      <c r="AM17" s="210"/>
      <c r="AN17" s="219"/>
      <c r="AO17" s="210"/>
      <c r="AP17" s="210"/>
      <c r="AQ17" s="212"/>
      <c r="BE17" s="193"/>
      <c r="BS17" s="24" t="s">
        <v>34</v>
      </c>
    </row>
    <row r="18" spans="2:71" ht="6.95" customHeight="1">
      <c r="B18" s="209"/>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2"/>
      <c r="BE18" s="193"/>
      <c r="BS18" s="24" t="s">
        <v>9</v>
      </c>
    </row>
    <row r="19" spans="2:71" ht="14.45" customHeight="1">
      <c r="B19" s="209"/>
      <c r="C19" s="210"/>
      <c r="D19" s="218" t="s">
        <v>35</v>
      </c>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2"/>
      <c r="BE19" s="193"/>
      <c r="BS19" s="24" t="s">
        <v>9</v>
      </c>
    </row>
    <row r="20" spans="2:71" ht="57.75" customHeight="1">
      <c r="B20" s="209"/>
      <c r="C20" s="210"/>
      <c r="D20" s="210"/>
      <c r="E20" s="221" t="s">
        <v>36</v>
      </c>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10"/>
      <c r="AP20" s="210"/>
      <c r="AQ20" s="212"/>
      <c r="BE20" s="193"/>
      <c r="BS20" s="24" t="s">
        <v>6</v>
      </c>
    </row>
    <row r="21" spans="2:57" ht="6.95" customHeight="1">
      <c r="B21" s="209"/>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2"/>
      <c r="BE21" s="193"/>
    </row>
    <row r="22" spans="2:57" ht="6.95" customHeight="1">
      <c r="B22" s="209"/>
      <c r="C22" s="210"/>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10"/>
      <c r="AQ22" s="212"/>
      <c r="BE22" s="193"/>
    </row>
    <row r="23" spans="1:57" s="1" customFormat="1" ht="25.9" customHeight="1">
      <c r="A23" s="223"/>
      <c r="B23" s="224"/>
      <c r="C23" s="225"/>
      <c r="D23" s="226" t="s">
        <v>37</v>
      </c>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8">
        <f>ROUND(AG51,2)</f>
        <v>0</v>
      </c>
      <c r="AL23" s="229"/>
      <c r="AM23" s="229"/>
      <c r="AN23" s="229"/>
      <c r="AO23" s="229"/>
      <c r="AP23" s="225"/>
      <c r="AQ23" s="230"/>
      <c r="BE23" s="193"/>
    </row>
    <row r="24" spans="1:57" s="1" customFormat="1" ht="6.95" customHeight="1">
      <c r="A24" s="223"/>
      <c r="B24" s="224"/>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30"/>
      <c r="BE24" s="193"/>
    </row>
    <row r="25" spans="1:57" s="1" customFormat="1" ht="13.5">
      <c r="A25" s="223"/>
      <c r="B25" s="224"/>
      <c r="C25" s="225"/>
      <c r="D25" s="225"/>
      <c r="E25" s="225"/>
      <c r="F25" s="225"/>
      <c r="G25" s="225"/>
      <c r="H25" s="225"/>
      <c r="I25" s="225"/>
      <c r="J25" s="225"/>
      <c r="K25" s="225"/>
      <c r="L25" s="231" t="s">
        <v>38</v>
      </c>
      <c r="M25" s="231"/>
      <c r="N25" s="231"/>
      <c r="O25" s="231"/>
      <c r="P25" s="225"/>
      <c r="Q25" s="225"/>
      <c r="R25" s="225"/>
      <c r="S25" s="225"/>
      <c r="T25" s="225"/>
      <c r="U25" s="225"/>
      <c r="V25" s="225"/>
      <c r="W25" s="231" t="s">
        <v>39</v>
      </c>
      <c r="X25" s="231"/>
      <c r="Y25" s="231"/>
      <c r="Z25" s="231"/>
      <c r="AA25" s="231"/>
      <c r="AB25" s="231"/>
      <c r="AC25" s="231"/>
      <c r="AD25" s="231"/>
      <c r="AE25" s="231"/>
      <c r="AF25" s="225"/>
      <c r="AG25" s="225"/>
      <c r="AH25" s="225"/>
      <c r="AI25" s="225"/>
      <c r="AJ25" s="225"/>
      <c r="AK25" s="231" t="s">
        <v>40</v>
      </c>
      <c r="AL25" s="231"/>
      <c r="AM25" s="231"/>
      <c r="AN25" s="231"/>
      <c r="AO25" s="231"/>
      <c r="AP25" s="225"/>
      <c r="AQ25" s="230"/>
      <c r="BE25" s="193"/>
    </row>
    <row r="26" spans="1:57" s="2" customFormat="1" ht="14.45" customHeight="1">
      <c r="A26" s="232"/>
      <c r="B26" s="233"/>
      <c r="C26" s="234"/>
      <c r="D26" s="235" t="s">
        <v>41</v>
      </c>
      <c r="E26" s="234"/>
      <c r="F26" s="235" t="s">
        <v>42</v>
      </c>
      <c r="G26" s="234"/>
      <c r="H26" s="234"/>
      <c r="I26" s="234"/>
      <c r="J26" s="234"/>
      <c r="K26" s="234"/>
      <c r="L26" s="236">
        <v>0.21</v>
      </c>
      <c r="M26" s="237"/>
      <c r="N26" s="237"/>
      <c r="O26" s="237"/>
      <c r="P26" s="234"/>
      <c r="Q26" s="234"/>
      <c r="R26" s="234"/>
      <c r="S26" s="234"/>
      <c r="T26" s="234"/>
      <c r="U26" s="234"/>
      <c r="V26" s="234"/>
      <c r="W26" s="238">
        <f>ROUND(AZ51,2)</f>
        <v>0</v>
      </c>
      <c r="X26" s="237"/>
      <c r="Y26" s="237"/>
      <c r="Z26" s="237"/>
      <c r="AA26" s="237"/>
      <c r="AB26" s="237"/>
      <c r="AC26" s="237"/>
      <c r="AD26" s="237"/>
      <c r="AE26" s="237"/>
      <c r="AF26" s="234"/>
      <c r="AG26" s="234"/>
      <c r="AH26" s="234"/>
      <c r="AI26" s="234"/>
      <c r="AJ26" s="234"/>
      <c r="AK26" s="238">
        <f>ROUND(AV51,2)</f>
        <v>0</v>
      </c>
      <c r="AL26" s="237"/>
      <c r="AM26" s="237"/>
      <c r="AN26" s="237"/>
      <c r="AO26" s="237"/>
      <c r="AP26" s="234"/>
      <c r="AQ26" s="239"/>
      <c r="BE26" s="193"/>
    </row>
    <row r="27" spans="1:57" s="2" customFormat="1" ht="14.45" customHeight="1">
      <c r="A27" s="232"/>
      <c r="B27" s="233"/>
      <c r="C27" s="234"/>
      <c r="D27" s="234"/>
      <c r="E27" s="234"/>
      <c r="F27" s="235" t="s">
        <v>43</v>
      </c>
      <c r="G27" s="234"/>
      <c r="H27" s="234"/>
      <c r="I27" s="234"/>
      <c r="J27" s="234"/>
      <c r="K27" s="234"/>
      <c r="L27" s="236">
        <v>0.15</v>
      </c>
      <c r="M27" s="237"/>
      <c r="N27" s="237"/>
      <c r="O27" s="237"/>
      <c r="P27" s="234"/>
      <c r="Q27" s="234"/>
      <c r="R27" s="234"/>
      <c r="S27" s="234"/>
      <c r="T27" s="234"/>
      <c r="U27" s="234"/>
      <c r="V27" s="234"/>
      <c r="W27" s="238">
        <f>ROUND(BA51,2)</f>
        <v>0</v>
      </c>
      <c r="X27" s="237"/>
      <c r="Y27" s="237"/>
      <c r="Z27" s="237"/>
      <c r="AA27" s="237"/>
      <c r="AB27" s="237"/>
      <c r="AC27" s="237"/>
      <c r="AD27" s="237"/>
      <c r="AE27" s="237"/>
      <c r="AF27" s="234"/>
      <c r="AG27" s="234"/>
      <c r="AH27" s="234"/>
      <c r="AI27" s="234"/>
      <c r="AJ27" s="234"/>
      <c r="AK27" s="238">
        <f>ROUND(AW51,2)</f>
        <v>0</v>
      </c>
      <c r="AL27" s="237"/>
      <c r="AM27" s="237"/>
      <c r="AN27" s="237"/>
      <c r="AO27" s="237"/>
      <c r="AP27" s="234"/>
      <c r="AQ27" s="239"/>
      <c r="BE27" s="193"/>
    </row>
    <row r="28" spans="1:57" s="2" customFormat="1" ht="14.45" customHeight="1" hidden="1">
      <c r="A28" s="232"/>
      <c r="B28" s="233"/>
      <c r="C28" s="234"/>
      <c r="D28" s="234"/>
      <c r="E28" s="234"/>
      <c r="F28" s="235" t="s">
        <v>44</v>
      </c>
      <c r="G28" s="234"/>
      <c r="H28" s="234"/>
      <c r="I28" s="234"/>
      <c r="J28" s="234"/>
      <c r="K28" s="234"/>
      <c r="L28" s="236">
        <v>0.21</v>
      </c>
      <c r="M28" s="237"/>
      <c r="N28" s="237"/>
      <c r="O28" s="237"/>
      <c r="P28" s="234"/>
      <c r="Q28" s="234"/>
      <c r="R28" s="234"/>
      <c r="S28" s="234"/>
      <c r="T28" s="234"/>
      <c r="U28" s="234"/>
      <c r="V28" s="234"/>
      <c r="W28" s="238">
        <f>ROUND(BB51,2)</f>
        <v>0</v>
      </c>
      <c r="X28" s="237"/>
      <c r="Y28" s="237"/>
      <c r="Z28" s="237"/>
      <c r="AA28" s="237"/>
      <c r="AB28" s="237"/>
      <c r="AC28" s="237"/>
      <c r="AD28" s="237"/>
      <c r="AE28" s="237"/>
      <c r="AF28" s="234"/>
      <c r="AG28" s="234"/>
      <c r="AH28" s="234"/>
      <c r="AI28" s="234"/>
      <c r="AJ28" s="234"/>
      <c r="AK28" s="238">
        <v>0</v>
      </c>
      <c r="AL28" s="237"/>
      <c r="AM28" s="237"/>
      <c r="AN28" s="237"/>
      <c r="AO28" s="237"/>
      <c r="AP28" s="234"/>
      <c r="AQ28" s="239"/>
      <c r="BE28" s="193"/>
    </row>
    <row r="29" spans="1:57" s="2" customFormat="1" ht="14.45" customHeight="1" hidden="1">
      <c r="A29" s="232"/>
      <c r="B29" s="233"/>
      <c r="C29" s="234"/>
      <c r="D29" s="234"/>
      <c r="E29" s="234"/>
      <c r="F29" s="235" t="s">
        <v>45</v>
      </c>
      <c r="G29" s="234"/>
      <c r="H29" s="234"/>
      <c r="I29" s="234"/>
      <c r="J29" s="234"/>
      <c r="K29" s="234"/>
      <c r="L29" s="236">
        <v>0.15</v>
      </c>
      <c r="M29" s="237"/>
      <c r="N29" s="237"/>
      <c r="O29" s="237"/>
      <c r="P29" s="234"/>
      <c r="Q29" s="234"/>
      <c r="R29" s="234"/>
      <c r="S29" s="234"/>
      <c r="T29" s="234"/>
      <c r="U29" s="234"/>
      <c r="V29" s="234"/>
      <c r="W29" s="238">
        <f>ROUND(BC51,2)</f>
        <v>0</v>
      </c>
      <c r="X29" s="237"/>
      <c r="Y29" s="237"/>
      <c r="Z29" s="237"/>
      <c r="AA29" s="237"/>
      <c r="AB29" s="237"/>
      <c r="AC29" s="237"/>
      <c r="AD29" s="237"/>
      <c r="AE29" s="237"/>
      <c r="AF29" s="234"/>
      <c r="AG29" s="234"/>
      <c r="AH29" s="234"/>
      <c r="AI29" s="234"/>
      <c r="AJ29" s="234"/>
      <c r="AK29" s="238">
        <v>0</v>
      </c>
      <c r="AL29" s="237"/>
      <c r="AM29" s="237"/>
      <c r="AN29" s="237"/>
      <c r="AO29" s="237"/>
      <c r="AP29" s="234"/>
      <c r="AQ29" s="239"/>
      <c r="BE29" s="193"/>
    </row>
    <row r="30" spans="1:57" s="2" customFormat="1" ht="14.45" customHeight="1" hidden="1">
      <c r="A30" s="232"/>
      <c r="B30" s="233"/>
      <c r="C30" s="234"/>
      <c r="D30" s="234"/>
      <c r="E30" s="234"/>
      <c r="F30" s="235" t="s">
        <v>46</v>
      </c>
      <c r="G30" s="234"/>
      <c r="H30" s="234"/>
      <c r="I30" s="234"/>
      <c r="J30" s="234"/>
      <c r="K30" s="234"/>
      <c r="L30" s="236">
        <v>0</v>
      </c>
      <c r="M30" s="237"/>
      <c r="N30" s="237"/>
      <c r="O30" s="237"/>
      <c r="P30" s="234"/>
      <c r="Q30" s="234"/>
      <c r="R30" s="234"/>
      <c r="S30" s="234"/>
      <c r="T30" s="234"/>
      <c r="U30" s="234"/>
      <c r="V30" s="234"/>
      <c r="W30" s="238">
        <f>ROUND(BD51,2)</f>
        <v>0</v>
      </c>
      <c r="X30" s="237"/>
      <c r="Y30" s="237"/>
      <c r="Z30" s="237"/>
      <c r="AA30" s="237"/>
      <c r="AB30" s="237"/>
      <c r="AC30" s="237"/>
      <c r="AD30" s="237"/>
      <c r="AE30" s="237"/>
      <c r="AF30" s="234"/>
      <c r="AG30" s="234"/>
      <c r="AH30" s="234"/>
      <c r="AI30" s="234"/>
      <c r="AJ30" s="234"/>
      <c r="AK30" s="238">
        <v>0</v>
      </c>
      <c r="AL30" s="237"/>
      <c r="AM30" s="237"/>
      <c r="AN30" s="237"/>
      <c r="AO30" s="237"/>
      <c r="AP30" s="234"/>
      <c r="AQ30" s="239"/>
      <c r="BE30" s="193"/>
    </row>
    <row r="31" spans="1:57" s="1" customFormat="1" ht="6.95" customHeight="1">
      <c r="A31" s="223"/>
      <c r="B31" s="224"/>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30"/>
      <c r="BE31" s="193"/>
    </row>
    <row r="32" spans="1:57" s="1" customFormat="1" ht="25.9" customHeight="1">
      <c r="A32" s="223"/>
      <c r="B32" s="224"/>
      <c r="C32" s="240"/>
      <c r="D32" s="241" t="s">
        <v>47</v>
      </c>
      <c r="E32" s="242"/>
      <c r="F32" s="242"/>
      <c r="G32" s="242"/>
      <c r="H32" s="242"/>
      <c r="I32" s="242"/>
      <c r="J32" s="242"/>
      <c r="K32" s="242"/>
      <c r="L32" s="242"/>
      <c r="M32" s="242"/>
      <c r="N32" s="242"/>
      <c r="O32" s="242"/>
      <c r="P32" s="242"/>
      <c r="Q32" s="242"/>
      <c r="R32" s="242"/>
      <c r="S32" s="242"/>
      <c r="T32" s="243" t="s">
        <v>48</v>
      </c>
      <c r="U32" s="242"/>
      <c r="V32" s="242"/>
      <c r="W32" s="242"/>
      <c r="X32" s="244" t="s">
        <v>49</v>
      </c>
      <c r="Y32" s="245"/>
      <c r="Z32" s="245"/>
      <c r="AA32" s="245"/>
      <c r="AB32" s="245"/>
      <c r="AC32" s="242"/>
      <c r="AD32" s="242"/>
      <c r="AE32" s="242"/>
      <c r="AF32" s="242"/>
      <c r="AG32" s="242"/>
      <c r="AH32" s="242"/>
      <c r="AI32" s="242"/>
      <c r="AJ32" s="242"/>
      <c r="AK32" s="246">
        <f>SUM(AK23:AK30)</f>
        <v>0</v>
      </c>
      <c r="AL32" s="245"/>
      <c r="AM32" s="245"/>
      <c r="AN32" s="245"/>
      <c r="AO32" s="247"/>
      <c r="AP32" s="240"/>
      <c r="AQ32" s="248"/>
      <c r="BE32" s="193"/>
    </row>
    <row r="33" spans="1:43" s="1" customFormat="1" ht="6.95" customHeight="1">
      <c r="A33" s="223"/>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30"/>
    </row>
    <row r="34" spans="1:43" s="1" customFormat="1" ht="6.95" customHeight="1">
      <c r="A34" s="223"/>
      <c r="B34" s="249"/>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1"/>
    </row>
    <row r="38" spans="1:44" s="1" customFormat="1" ht="6.95" customHeight="1">
      <c r="A38" s="223"/>
      <c r="B38" s="252"/>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7"/>
    </row>
    <row r="39" spans="1:44" s="1" customFormat="1" ht="36.95" customHeight="1">
      <c r="A39" s="223"/>
      <c r="B39" s="224"/>
      <c r="C39" s="254" t="s">
        <v>50</v>
      </c>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7"/>
    </row>
    <row r="40" spans="1:44" s="1" customFormat="1" ht="6.95" customHeight="1">
      <c r="A40" s="223"/>
      <c r="B40" s="224"/>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7"/>
    </row>
    <row r="41" spans="1:44" s="3" customFormat="1" ht="14.45" customHeight="1">
      <c r="A41" s="255"/>
      <c r="B41" s="256"/>
      <c r="C41" s="257" t="s">
        <v>16</v>
      </c>
      <c r="D41" s="255"/>
      <c r="E41" s="255"/>
      <c r="F41" s="255"/>
      <c r="G41" s="255"/>
      <c r="H41" s="255"/>
      <c r="I41" s="255"/>
      <c r="J41" s="255"/>
      <c r="K41" s="255"/>
      <c r="L41" s="255" t="str">
        <f>K5</f>
        <v>17204</v>
      </c>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9"/>
    </row>
    <row r="42" spans="1:44" s="4" customFormat="1" ht="36.95" customHeight="1">
      <c r="A42" s="258"/>
      <c r="B42" s="259"/>
      <c r="C42" s="260" t="s">
        <v>19</v>
      </c>
      <c r="D42" s="258"/>
      <c r="E42" s="258"/>
      <c r="F42" s="258"/>
      <c r="G42" s="258"/>
      <c r="H42" s="258"/>
      <c r="I42" s="258"/>
      <c r="J42" s="258"/>
      <c r="K42" s="258"/>
      <c r="L42" s="261" t="str">
        <f>K6</f>
        <v>Revitalizace území po důlní činnosti v k.ú. Bruntál-Lokalita Uhlířský vrch-I.etapa</v>
      </c>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58"/>
      <c r="AQ42" s="258"/>
      <c r="AR42" s="30"/>
    </row>
    <row r="43" spans="1:44" s="1" customFormat="1" ht="6.95" customHeight="1">
      <c r="A43" s="223"/>
      <c r="B43" s="224"/>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7"/>
    </row>
    <row r="44" spans="1:44" s="1" customFormat="1" ht="15">
      <c r="A44" s="223"/>
      <c r="B44" s="224"/>
      <c r="C44" s="257" t="s">
        <v>23</v>
      </c>
      <c r="D44" s="223"/>
      <c r="E44" s="223"/>
      <c r="F44" s="223"/>
      <c r="G44" s="223"/>
      <c r="H44" s="223"/>
      <c r="I44" s="223"/>
      <c r="J44" s="223"/>
      <c r="K44" s="223"/>
      <c r="L44" s="263" t="str">
        <f>IF(K8="","",K8)</f>
        <v>Bruntál</v>
      </c>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57" t="s">
        <v>25</v>
      </c>
      <c r="AJ44" s="223"/>
      <c r="AK44" s="223"/>
      <c r="AL44" s="223"/>
      <c r="AM44" s="264" t="str">
        <f>IF(AN8="","",AN8)</f>
        <v/>
      </c>
      <c r="AN44" s="264"/>
      <c r="AO44" s="223"/>
      <c r="AP44" s="223"/>
      <c r="AQ44" s="223"/>
      <c r="AR44" s="27"/>
    </row>
    <row r="45" spans="1:44" s="1" customFormat="1" ht="6.95" customHeight="1">
      <c r="A45" s="223"/>
      <c r="B45" s="224"/>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7"/>
    </row>
    <row r="46" spans="1:56" s="1" customFormat="1" ht="15">
      <c r="A46" s="223"/>
      <c r="B46" s="224"/>
      <c r="C46" s="257" t="s">
        <v>27</v>
      </c>
      <c r="D46" s="223"/>
      <c r="E46" s="223"/>
      <c r="F46" s="223"/>
      <c r="G46" s="223"/>
      <c r="H46" s="223"/>
      <c r="I46" s="223"/>
      <c r="J46" s="223"/>
      <c r="K46" s="223"/>
      <c r="L46" s="255" t="str">
        <f>IF(E11="","",E11)</f>
        <v>Česká republika, Ministerstvo financí, Praha</v>
      </c>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57" t="s">
        <v>33</v>
      </c>
      <c r="AJ46" s="223"/>
      <c r="AK46" s="223"/>
      <c r="AL46" s="223"/>
      <c r="AM46" s="265" t="str">
        <f>IF(E17="","",E17)</f>
        <v/>
      </c>
      <c r="AN46" s="265"/>
      <c r="AO46" s="265"/>
      <c r="AP46" s="265"/>
      <c r="AQ46" s="223"/>
      <c r="AR46" s="27"/>
      <c r="AS46" s="188" t="s">
        <v>51</v>
      </c>
      <c r="AT46" s="189"/>
      <c r="AU46" s="32"/>
      <c r="AV46" s="32"/>
      <c r="AW46" s="32"/>
      <c r="AX46" s="32"/>
      <c r="AY46" s="32"/>
      <c r="AZ46" s="32"/>
      <c r="BA46" s="32"/>
      <c r="BB46" s="32"/>
      <c r="BC46" s="32"/>
      <c r="BD46" s="33"/>
    </row>
    <row r="47" spans="1:56" s="1" customFormat="1" ht="15">
      <c r="A47" s="223"/>
      <c r="B47" s="224"/>
      <c r="C47" s="257" t="s">
        <v>31</v>
      </c>
      <c r="D47" s="223"/>
      <c r="E47" s="223"/>
      <c r="F47" s="223"/>
      <c r="G47" s="223"/>
      <c r="H47" s="223"/>
      <c r="I47" s="223"/>
      <c r="J47" s="223"/>
      <c r="K47" s="223"/>
      <c r="L47" s="255" t="str">
        <f>IF(E14="Vyplň údaj","",E14)</f>
        <v/>
      </c>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7"/>
      <c r="AS47" s="190"/>
      <c r="AT47" s="191"/>
      <c r="AU47" s="28"/>
      <c r="AV47" s="28"/>
      <c r="AW47" s="28"/>
      <c r="AX47" s="28"/>
      <c r="AY47" s="28"/>
      <c r="AZ47" s="28"/>
      <c r="BA47" s="28"/>
      <c r="BB47" s="28"/>
      <c r="BC47" s="28"/>
      <c r="BD47" s="34"/>
    </row>
    <row r="48" spans="1:56" s="1" customFormat="1" ht="10.9" customHeight="1">
      <c r="A48" s="223"/>
      <c r="B48" s="224"/>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7"/>
      <c r="AS48" s="190"/>
      <c r="AT48" s="191"/>
      <c r="AU48" s="28"/>
      <c r="AV48" s="28"/>
      <c r="AW48" s="28"/>
      <c r="AX48" s="28"/>
      <c r="AY48" s="28"/>
      <c r="AZ48" s="28"/>
      <c r="BA48" s="28"/>
      <c r="BB48" s="28"/>
      <c r="BC48" s="28"/>
      <c r="BD48" s="34"/>
    </row>
    <row r="49" spans="1:56" s="1" customFormat="1" ht="29.25" customHeight="1">
      <c r="A49" s="223"/>
      <c r="B49" s="224"/>
      <c r="C49" s="266" t="s">
        <v>52</v>
      </c>
      <c r="D49" s="267"/>
      <c r="E49" s="267"/>
      <c r="F49" s="267"/>
      <c r="G49" s="267"/>
      <c r="H49" s="268"/>
      <c r="I49" s="269" t="s">
        <v>53</v>
      </c>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70" t="s">
        <v>54</v>
      </c>
      <c r="AH49" s="267"/>
      <c r="AI49" s="267"/>
      <c r="AJ49" s="267"/>
      <c r="AK49" s="267"/>
      <c r="AL49" s="267"/>
      <c r="AM49" s="267"/>
      <c r="AN49" s="269" t="s">
        <v>55</v>
      </c>
      <c r="AO49" s="267"/>
      <c r="AP49" s="267"/>
      <c r="AQ49" s="271" t="s">
        <v>56</v>
      </c>
      <c r="AR49" s="27"/>
      <c r="AS49" s="35" t="s">
        <v>57</v>
      </c>
      <c r="AT49" s="36" t="s">
        <v>58</v>
      </c>
      <c r="AU49" s="36" t="s">
        <v>59</v>
      </c>
      <c r="AV49" s="36" t="s">
        <v>60</v>
      </c>
      <c r="AW49" s="36" t="s">
        <v>61</v>
      </c>
      <c r="AX49" s="36" t="s">
        <v>62</v>
      </c>
      <c r="AY49" s="36" t="s">
        <v>63</v>
      </c>
      <c r="AZ49" s="36" t="s">
        <v>64</v>
      </c>
      <c r="BA49" s="36" t="s">
        <v>65</v>
      </c>
      <c r="BB49" s="36" t="s">
        <v>66</v>
      </c>
      <c r="BC49" s="36" t="s">
        <v>67</v>
      </c>
      <c r="BD49" s="37" t="s">
        <v>68</v>
      </c>
    </row>
    <row r="50" spans="1:56" s="1" customFormat="1" ht="10.9" customHeight="1">
      <c r="A50" s="223"/>
      <c r="B50" s="224"/>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7"/>
      <c r="AS50" s="38"/>
      <c r="AT50" s="32"/>
      <c r="AU50" s="32"/>
      <c r="AV50" s="32"/>
      <c r="AW50" s="32"/>
      <c r="AX50" s="32"/>
      <c r="AY50" s="32"/>
      <c r="AZ50" s="32"/>
      <c r="BA50" s="32"/>
      <c r="BB50" s="32"/>
      <c r="BC50" s="32"/>
      <c r="BD50" s="33"/>
    </row>
    <row r="51" spans="1:90" s="4" customFormat="1" ht="32.45" customHeight="1">
      <c r="A51" s="258"/>
      <c r="B51" s="259"/>
      <c r="C51" s="272" t="s">
        <v>69</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4">
        <f>ROUND(SUM(AG52:AG55),2)</f>
        <v>0</v>
      </c>
      <c r="AH51" s="274"/>
      <c r="AI51" s="274"/>
      <c r="AJ51" s="274"/>
      <c r="AK51" s="274"/>
      <c r="AL51" s="274"/>
      <c r="AM51" s="274"/>
      <c r="AN51" s="275">
        <f>SUM(AG51,AT51)</f>
        <v>0</v>
      </c>
      <c r="AO51" s="275"/>
      <c r="AP51" s="275"/>
      <c r="AQ51" s="276" t="s">
        <v>5</v>
      </c>
      <c r="AR51" s="30"/>
      <c r="AS51" s="39">
        <f>ROUND(SUM(AS52:AS55),2)</f>
        <v>0</v>
      </c>
      <c r="AT51" s="40">
        <f>ROUND(SUM(AV51:AW51),2)</f>
        <v>0</v>
      </c>
      <c r="AU51" s="41">
        <f>ROUND(SUM(AU52:AU55),5)</f>
        <v>0</v>
      </c>
      <c r="AV51" s="40">
        <f>ROUND(AZ51*L26,2)</f>
        <v>0</v>
      </c>
      <c r="AW51" s="40">
        <f>ROUND(BA51*L27,2)</f>
        <v>0</v>
      </c>
      <c r="AX51" s="40">
        <f>ROUND(BB51*L26,2)</f>
        <v>0</v>
      </c>
      <c r="AY51" s="40">
        <f>ROUND(BC51*L27,2)</f>
        <v>0</v>
      </c>
      <c r="AZ51" s="40">
        <f>ROUND(SUM(AZ52:AZ55),2)</f>
        <v>0</v>
      </c>
      <c r="BA51" s="40">
        <f>ROUND(SUM(BA52:BA55),2)</f>
        <v>0</v>
      </c>
      <c r="BB51" s="40">
        <f>ROUND(SUM(BB52:BB55),2)</f>
        <v>0</v>
      </c>
      <c r="BC51" s="40">
        <f>ROUND(SUM(BC52:BC55),2)</f>
        <v>0</v>
      </c>
      <c r="BD51" s="42">
        <f>ROUND(SUM(BD52:BD55),2)</f>
        <v>0</v>
      </c>
      <c r="BS51" s="31" t="s">
        <v>70</v>
      </c>
      <c r="BT51" s="31" t="s">
        <v>71</v>
      </c>
      <c r="BU51" s="43" t="s">
        <v>72</v>
      </c>
      <c r="BV51" s="31" t="s">
        <v>73</v>
      </c>
      <c r="BW51" s="31" t="s">
        <v>7</v>
      </c>
      <c r="BX51" s="31" t="s">
        <v>74</v>
      </c>
      <c r="CL51" s="31" t="s">
        <v>21</v>
      </c>
    </row>
    <row r="52" spans="1:91" s="5" customFormat="1" ht="22.5" customHeight="1">
      <c r="A52" s="277" t="s">
        <v>75</v>
      </c>
      <c r="B52" s="278"/>
      <c r="C52" s="279"/>
      <c r="D52" s="280" t="s">
        <v>76</v>
      </c>
      <c r="E52" s="280"/>
      <c r="F52" s="280"/>
      <c r="G52" s="280"/>
      <c r="H52" s="280"/>
      <c r="I52" s="281"/>
      <c r="J52" s="280" t="s">
        <v>77</v>
      </c>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2">
        <f>'1720401 - SO 01 Chodník p...'!J27</f>
        <v>0</v>
      </c>
      <c r="AH52" s="283"/>
      <c r="AI52" s="283"/>
      <c r="AJ52" s="283"/>
      <c r="AK52" s="283"/>
      <c r="AL52" s="283"/>
      <c r="AM52" s="283"/>
      <c r="AN52" s="282">
        <f>SUM(AG52,AT52)</f>
        <v>0</v>
      </c>
      <c r="AO52" s="283"/>
      <c r="AP52" s="283"/>
      <c r="AQ52" s="284" t="s">
        <v>78</v>
      </c>
      <c r="AR52" s="44"/>
      <c r="AS52" s="45">
        <v>0</v>
      </c>
      <c r="AT52" s="46">
        <f>ROUND(SUM(AV52:AW52),2)</f>
        <v>0</v>
      </c>
      <c r="AU52" s="47">
        <f>'1720401 - SO 01 Chodník p...'!P82</f>
        <v>0</v>
      </c>
      <c r="AV52" s="46">
        <f>'1720401 - SO 01 Chodník p...'!J30</f>
        <v>0</v>
      </c>
      <c r="AW52" s="46">
        <f>'1720401 - SO 01 Chodník p...'!J31</f>
        <v>0</v>
      </c>
      <c r="AX52" s="46">
        <f>'1720401 - SO 01 Chodník p...'!J32</f>
        <v>0</v>
      </c>
      <c r="AY52" s="46">
        <f>'1720401 - SO 01 Chodník p...'!J33</f>
        <v>0</v>
      </c>
      <c r="AZ52" s="46">
        <f>'1720401 - SO 01 Chodník p...'!F30</f>
        <v>0</v>
      </c>
      <c r="BA52" s="46">
        <f>'1720401 - SO 01 Chodník p...'!F31</f>
        <v>0</v>
      </c>
      <c r="BB52" s="46">
        <f>'1720401 - SO 01 Chodník p...'!F32</f>
        <v>0</v>
      </c>
      <c r="BC52" s="46">
        <f>'1720401 - SO 01 Chodník p...'!F33</f>
        <v>0</v>
      </c>
      <c r="BD52" s="48">
        <f>'1720401 - SO 01 Chodník p...'!F34</f>
        <v>0</v>
      </c>
      <c r="BT52" s="49" t="s">
        <v>79</v>
      </c>
      <c r="BV52" s="49" t="s">
        <v>73</v>
      </c>
      <c r="BW52" s="49" t="s">
        <v>80</v>
      </c>
      <c r="BX52" s="49" t="s">
        <v>7</v>
      </c>
      <c r="CL52" s="49" t="s">
        <v>21</v>
      </c>
      <c r="CM52" s="49" t="s">
        <v>81</v>
      </c>
    </row>
    <row r="53" spans="1:91" s="5" customFormat="1" ht="22.5" customHeight="1">
      <c r="A53" s="277" t="s">
        <v>75</v>
      </c>
      <c r="B53" s="278"/>
      <c r="C53" s="279"/>
      <c r="D53" s="280" t="s">
        <v>82</v>
      </c>
      <c r="E53" s="280"/>
      <c r="F53" s="280"/>
      <c r="G53" s="280"/>
      <c r="H53" s="280"/>
      <c r="I53" s="281"/>
      <c r="J53" s="280" t="s">
        <v>780</v>
      </c>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2">
        <f>'1720402 -  SO 02 Parkovac...'!J27</f>
        <v>0</v>
      </c>
      <c r="AH53" s="283"/>
      <c r="AI53" s="283"/>
      <c r="AJ53" s="283"/>
      <c r="AK53" s="283"/>
      <c r="AL53" s="283"/>
      <c r="AM53" s="283"/>
      <c r="AN53" s="282">
        <f>SUM(AG53,AT53)</f>
        <v>0</v>
      </c>
      <c r="AO53" s="283"/>
      <c r="AP53" s="283"/>
      <c r="AQ53" s="284" t="s">
        <v>78</v>
      </c>
      <c r="AR53" s="44"/>
      <c r="AS53" s="45">
        <v>0</v>
      </c>
      <c r="AT53" s="46">
        <f>ROUND(SUM(AV53:AW53),2)</f>
        <v>0</v>
      </c>
      <c r="AU53" s="47">
        <f>'1720402 -  SO 02 Parkovac...'!P83</f>
        <v>0</v>
      </c>
      <c r="AV53" s="46">
        <f>'1720402 -  SO 02 Parkovac...'!J30</f>
        <v>0</v>
      </c>
      <c r="AW53" s="46">
        <f>'1720402 -  SO 02 Parkovac...'!J31</f>
        <v>0</v>
      </c>
      <c r="AX53" s="46">
        <f>'1720402 -  SO 02 Parkovac...'!J32</f>
        <v>0</v>
      </c>
      <c r="AY53" s="46">
        <f>'1720402 -  SO 02 Parkovac...'!J33</f>
        <v>0</v>
      </c>
      <c r="AZ53" s="46">
        <f>'1720402 -  SO 02 Parkovac...'!F30</f>
        <v>0</v>
      </c>
      <c r="BA53" s="46">
        <f>'1720402 -  SO 02 Parkovac...'!F31</f>
        <v>0</v>
      </c>
      <c r="BB53" s="46">
        <f>'1720402 -  SO 02 Parkovac...'!F32</f>
        <v>0</v>
      </c>
      <c r="BC53" s="46">
        <f>'1720402 -  SO 02 Parkovac...'!F33</f>
        <v>0</v>
      </c>
      <c r="BD53" s="48">
        <f>'1720402 -  SO 02 Parkovac...'!F34</f>
        <v>0</v>
      </c>
      <c r="BT53" s="49" t="s">
        <v>79</v>
      </c>
      <c r="BV53" s="49" t="s">
        <v>73</v>
      </c>
      <c r="BW53" s="49" t="s">
        <v>83</v>
      </c>
      <c r="BX53" s="49" t="s">
        <v>7</v>
      </c>
      <c r="CL53" s="49" t="s">
        <v>21</v>
      </c>
      <c r="CM53" s="49" t="s">
        <v>81</v>
      </c>
    </row>
    <row r="54" spans="1:91" s="5" customFormat="1" ht="22.5" customHeight="1">
      <c r="A54" s="277" t="s">
        <v>75</v>
      </c>
      <c r="B54" s="278"/>
      <c r="C54" s="279"/>
      <c r="D54" s="280" t="s">
        <v>84</v>
      </c>
      <c r="E54" s="280"/>
      <c r="F54" s="280"/>
      <c r="G54" s="280"/>
      <c r="H54" s="280"/>
      <c r="I54" s="281"/>
      <c r="J54" s="280" t="s">
        <v>85</v>
      </c>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2">
        <f>'1720403 - SO 03 Vsakovací...'!J27</f>
        <v>0</v>
      </c>
      <c r="AH54" s="283"/>
      <c r="AI54" s="283"/>
      <c r="AJ54" s="283"/>
      <c r="AK54" s="283"/>
      <c r="AL54" s="283"/>
      <c r="AM54" s="283"/>
      <c r="AN54" s="282">
        <f>SUM(AG54,AT54)</f>
        <v>0</v>
      </c>
      <c r="AO54" s="283"/>
      <c r="AP54" s="283"/>
      <c r="AQ54" s="284" t="s">
        <v>78</v>
      </c>
      <c r="AR54" s="44"/>
      <c r="AS54" s="45">
        <v>0</v>
      </c>
      <c r="AT54" s="46">
        <f>ROUND(SUM(AV54:AW54),2)</f>
        <v>0</v>
      </c>
      <c r="AU54" s="47">
        <f>'1720403 - SO 03 Vsakovací...'!P82</f>
        <v>0</v>
      </c>
      <c r="AV54" s="46">
        <f>'1720403 - SO 03 Vsakovací...'!J30</f>
        <v>0</v>
      </c>
      <c r="AW54" s="46">
        <f>'1720403 - SO 03 Vsakovací...'!J31</f>
        <v>0</v>
      </c>
      <c r="AX54" s="46">
        <f>'1720403 - SO 03 Vsakovací...'!J32</f>
        <v>0</v>
      </c>
      <c r="AY54" s="46">
        <f>'1720403 - SO 03 Vsakovací...'!J33</f>
        <v>0</v>
      </c>
      <c r="AZ54" s="46">
        <f>'1720403 - SO 03 Vsakovací...'!F30</f>
        <v>0</v>
      </c>
      <c r="BA54" s="46">
        <f>'1720403 - SO 03 Vsakovací...'!F31</f>
        <v>0</v>
      </c>
      <c r="BB54" s="46">
        <f>'1720403 - SO 03 Vsakovací...'!F32</f>
        <v>0</v>
      </c>
      <c r="BC54" s="46">
        <f>'1720403 - SO 03 Vsakovací...'!F33</f>
        <v>0</v>
      </c>
      <c r="BD54" s="48">
        <f>'1720403 - SO 03 Vsakovací...'!F34</f>
        <v>0</v>
      </c>
      <c r="BT54" s="49" t="s">
        <v>79</v>
      </c>
      <c r="BV54" s="49" t="s">
        <v>73</v>
      </c>
      <c r="BW54" s="49" t="s">
        <v>86</v>
      </c>
      <c r="BX54" s="49" t="s">
        <v>7</v>
      </c>
      <c r="CL54" s="49" t="s">
        <v>21</v>
      </c>
      <c r="CM54" s="49" t="s">
        <v>81</v>
      </c>
    </row>
    <row r="55" spans="1:91" s="5" customFormat="1" ht="22.5" customHeight="1">
      <c r="A55" s="277" t="s">
        <v>75</v>
      </c>
      <c r="B55" s="278"/>
      <c r="C55" s="279"/>
      <c r="D55" s="280" t="s">
        <v>87</v>
      </c>
      <c r="E55" s="280"/>
      <c r="F55" s="280"/>
      <c r="G55" s="280"/>
      <c r="H55" s="280"/>
      <c r="I55" s="281"/>
      <c r="J55" s="280" t="s">
        <v>609</v>
      </c>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2">
        <f>'1720404 -  Vedlejší a ost...'!J27</f>
        <v>0</v>
      </c>
      <c r="AH55" s="283"/>
      <c r="AI55" s="283"/>
      <c r="AJ55" s="283"/>
      <c r="AK55" s="283"/>
      <c r="AL55" s="283"/>
      <c r="AM55" s="283"/>
      <c r="AN55" s="282">
        <f>SUM(AG55,AT55)</f>
        <v>0</v>
      </c>
      <c r="AO55" s="283"/>
      <c r="AP55" s="283"/>
      <c r="AQ55" s="284" t="s">
        <v>78</v>
      </c>
      <c r="AR55" s="44"/>
      <c r="AS55" s="50">
        <v>0</v>
      </c>
      <c r="AT55" s="51">
        <f>ROUND(SUM(AV55:AW55),2)</f>
        <v>0</v>
      </c>
      <c r="AU55" s="52">
        <f>'1720404 -  Vedlejší a ost...'!P80</f>
        <v>0</v>
      </c>
      <c r="AV55" s="51">
        <f>'1720404 -  Vedlejší a ost...'!J30</f>
        <v>0</v>
      </c>
      <c r="AW55" s="51">
        <f>'1720404 -  Vedlejší a ost...'!J31</f>
        <v>0</v>
      </c>
      <c r="AX55" s="51">
        <f>'1720404 -  Vedlejší a ost...'!J32</f>
        <v>0</v>
      </c>
      <c r="AY55" s="51">
        <f>'1720404 -  Vedlejší a ost...'!J33</f>
        <v>0</v>
      </c>
      <c r="AZ55" s="51">
        <f>'1720404 -  Vedlejší a ost...'!F30</f>
        <v>0</v>
      </c>
      <c r="BA55" s="51">
        <f>'1720404 -  Vedlejší a ost...'!F31</f>
        <v>0</v>
      </c>
      <c r="BB55" s="51">
        <f>'1720404 -  Vedlejší a ost...'!F32</f>
        <v>0</v>
      </c>
      <c r="BC55" s="51">
        <f>'1720404 -  Vedlejší a ost...'!F33</f>
        <v>0</v>
      </c>
      <c r="BD55" s="53">
        <f>'1720404 -  Vedlejší a ost...'!F34</f>
        <v>0</v>
      </c>
      <c r="BT55" s="49" t="s">
        <v>79</v>
      </c>
      <c r="BV55" s="49" t="s">
        <v>73</v>
      </c>
      <c r="BW55" s="49" t="s">
        <v>88</v>
      </c>
      <c r="BX55" s="49" t="s">
        <v>7</v>
      </c>
      <c r="CL55" s="49" t="s">
        <v>21</v>
      </c>
      <c r="CM55" s="49" t="s">
        <v>81</v>
      </c>
    </row>
    <row r="56" spans="1:44" s="1" customFormat="1" ht="30" customHeight="1">
      <c r="A56" s="223"/>
      <c r="B56" s="224"/>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7"/>
    </row>
    <row r="57" spans="1:44" s="1" customFormat="1" ht="6.95" customHeight="1">
      <c r="A57" s="223"/>
      <c r="B57" s="249"/>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7"/>
    </row>
  </sheetData>
  <sheetProtection password="DC0B" sheet="1" objects="1" scenarios="1" selectLockedCells="1"/>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s>
  <hyperlinks>
    <hyperlink ref="K1:S1" location="C2" display="1) Rekapitulace stavby"/>
    <hyperlink ref="W1:AI1" location="C51" display="2) Rekapitulace objektů stavby a soupisů prací"/>
    <hyperlink ref="A52" location="'1720401 - SO 01 Chodník p...'!C2" display="/"/>
    <hyperlink ref="A53" location="'1720402 -  SO 02 Parkovac...'!C2" display="/"/>
    <hyperlink ref="A54" location="'1720403 - SO 03 Vsakovací...'!C2" display="/"/>
    <hyperlink ref="A55" location="'1720404 -  Vedlejší a ost...'!C2" displa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2"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9"/>
  <sheetViews>
    <sheetView showGridLines="0" workbookViewId="0" topLeftCell="A1">
      <pane ySplit="1" topLeftCell="A2" activePane="bottomLeft" state="frozen"/>
      <selection pane="bottomLeft" activeCell="J12" sqref="J12"/>
    </sheetView>
  </sheetViews>
  <sheetFormatPr defaultColWidth="9.33203125" defaultRowHeight="13.5"/>
  <cols>
    <col min="1" max="1" width="8.33203125" style="205" customWidth="1"/>
    <col min="2" max="2" width="1.66796875" style="205" customWidth="1"/>
    <col min="3" max="3" width="4.16015625" style="205" customWidth="1"/>
    <col min="4" max="4" width="4.33203125" style="205" customWidth="1"/>
    <col min="5" max="5" width="17.16015625" style="205" customWidth="1"/>
    <col min="6" max="6" width="75" style="205" customWidth="1"/>
    <col min="7" max="7" width="8.66015625" style="205" customWidth="1"/>
    <col min="8" max="8" width="11.16015625" style="205" customWidth="1"/>
    <col min="9" max="9" width="12.66015625" style="205" customWidth="1"/>
    <col min="10" max="10" width="23.5" style="205" customWidth="1"/>
    <col min="11" max="11" width="15.5" style="205"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4"/>
      <c r="B1" s="17"/>
      <c r="C1" s="17"/>
      <c r="D1" s="18" t="s">
        <v>1</v>
      </c>
      <c r="E1" s="17"/>
      <c r="F1" s="286" t="s">
        <v>89</v>
      </c>
      <c r="G1" s="287" t="s">
        <v>90</v>
      </c>
      <c r="H1" s="287"/>
      <c r="I1" s="17"/>
      <c r="J1" s="286" t="s">
        <v>91</v>
      </c>
      <c r="K1" s="18" t="s">
        <v>92</v>
      </c>
      <c r="L1" s="54" t="s">
        <v>93</v>
      </c>
      <c r="M1" s="54"/>
      <c r="N1" s="54"/>
      <c r="O1" s="54"/>
      <c r="P1" s="54"/>
      <c r="Q1" s="54"/>
      <c r="R1" s="54"/>
      <c r="S1" s="54"/>
      <c r="T1" s="5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186" t="s">
        <v>8</v>
      </c>
      <c r="M2" s="187"/>
      <c r="N2" s="187"/>
      <c r="O2" s="187"/>
      <c r="P2" s="187"/>
      <c r="Q2" s="187"/>
      <c r="R2" s="187"/>
      <c r="S2" s="187"/>
      <c r="T2" s="187"/>
      <c r="U2" s="187"/>
      <c r="V2" s="187"/>
      <c r="AT2" s="24" t="s">
        <v>80</v>
      </c>
    </row>
    <row r="3" spans="2:46" ht="6.95" customHeight="1">
      <c r="B3" s="206"/>
      <c r="C3" s="207"/>
      <c r="D3" s="207"/>
      <c r="E3" s="207"/>
      <c r="F3" s="207"/>
      <c r="G3" s="207"/>
      <c r="H3" s="207"/>
      <c r="I3" s="207"/>
      <c r="J3" s="207"/>
      <c r="K3" s="208"/>
      <c r="AT3" s="24" t="s">
        <v>81</v>
      </c>
    </row>
    <row r="4" spans="2:46" ht="36.95" customHeight="1">
      <c r="B4" s="209"/>
      <c r="C4" s="210"/>
      <c r="D4" s="211" t="s">
        <v>94</v>
      </c>
      <c r="E4" s="210"/>
      <c r="F4" s="210"/>
      <c r="G4" s="210"/>
      <c r="H4" s="210"/>
      <c r="I4" s="210"/>
      <c r="J4" s="210"/>
      <c r="K4" s="212"/>
      <c r="M4" s="25" t="s">
        <v>13</v>
      </c>
      <c r="AT4" s="24" t="s">
        <v>6</v>
      </c>
    </row>
    <row r="5" spans="2:11" ht="6.95" customHeight="1">
      <c r="B5" s="209"/>
      <c r="C5" s="210"/>
      <c r="D5" s="210"/>
      <c r="E5" s="210"/>
      <c r="F5" s="210"/>
      <c r="G5" s="210"/>
      <c r="H5" s="210"/>
      <c r="I5" s="210"/>
      <c r="J5" s="210"/>
      <c r="K5" s="212"/>
    </row>
    <row r="6" spans="2:11" ht="15">
      <c r="B6" s="209"/>
      <c r="C6" s="210"/>
      <c r="D6" s="218" t="s">
        <v>19</v>
      </c>
      <c r="E6" s="210"/>
      <c r="F6" s="210"/>
      <c r="G6" s="210"/>
      <c r="H6" s="210"/>
      <c r="I6" s="210"/>
      <c r="J6" s="210"/>
      <c r="K6" s="212"/>
    </row>
    <row r="7" spans="2:11" ht="22.5" customHeight="1">
      <c r="B7" s="209"/>
      <c r="C7" s="210"/>
      <c r="D7" s="210"/>
      <c r="E7" s="288" t="str">
        <f>'Rekapitulace stavby'!K6</f>
        <v>Revitalizace území po důlní činnosti v k.ú. Bruntál-Lokalita Uhlířský vrch-I.etapa</v>
      </c>
      <c r="F7" s="289"/>
      <c r="G7" s="289"/>
      <c r="H7" s="289"/>
      <c r="I7" s="210"/>
      <c r="J7" s="210"/>
      <c r="K7" s="212"/>
    </row>
    <row r="8" spans="1:11" s="1" customFormat="1" ht="15">
      <c r="A8" s="223"/>
      <c r="B8" s="224"/>
      <c r="C8" s="225"/>
      <c r="D8" s="218" t="s">
        <v>95</v>
      </c>
      <c r="E8" s="225"/>
      <c r="F8" s="225"/>
      <c r="G8" s="225"/>
      <c r="H8" s="225"/>
      <c r="I8" s="225"/>
      <c r="J8" s="225"/>
      <c r="K8" s="230"/>
    </row>
    <row r="9" spans="1:11" s="1" customFormat="1" ht="36.95" customHeight="1">
      <c r="A9" s="223"/>
      <c r="B9" s="224"/>
      <c r="C9" s="225"/>
      <c r="D9" s="225"/>
      <c r="E9" s="290" t="s">
        <v>96</v>
      </c>
      <c r="F9" s="291"/>
      <c r="G9" s="291"/>
      <c r="H9" s="291"/>
      <c r="I9" s="225"/>
      <c r="J9" s="225"/>
      <c r="K9" s="230"/>
    </row>
    <row r="10" spans="1:11" s="1" customFormat="1" ht="13.5">
      <c r="A10" s="223"/>
      <c r="B10" s="224"/>
      <c r="C10" s="225"/>
      <c r="D10" s="225"/>
      <c r="E10" s="225"/>
      <c r="F10" s="225"/>
      <c r="G10" s="225"/>
      <c r="H10" s="225"/>
      <c r="I10" s="225"/>
      <c r="J10" s="225"/>
      <c r="K10" s="230"/>
    </row>
    <row r="11" spans="1:11" s="1" customFormat="1" ht="14.45" customHeight="1">
      <c r="A11" s="223"/>
      <c r="B11" s="224"/>
      <c r="C11" s="225"/>
      <c r="D11" s="218" t="s">
        <v>20</v>
      </c>
      <c r="E11" s="225"/>
      <c r="F11" s="219" t="s">
        <v>21</v>
      </c>
      <c r="G11" s="225"/>
      <c r="H11" s="225"/>
      <c r="I11" s="218" t="s">
        <v>22</v>
      </c>
      <c r="J11" s="219" t="s">
        <v>5</v>
      </c>
      <c r="K11" s="230"/>
    </row>
    <row r="12" spans="1:11" s="1" customFormat="1" ht="14.45" customHeight="1">
      <c r="A12" s="223"/>
      <c r="B12" s="224"/>
      <c r="C12" s="225"/>
      <c r="D12" s="218" t="s">
        <v>23</v>
      </c>
      <c r="E12" s="225"/>
      <c r="F12" s="219" t="s">
        <v>24</v>
      </c>
      <c r="G12" s="225"/>
      <c r="H12" s="225"/>
      <c r="I12" s="218" t="s">
        <v>25</v>
      </c>
      <c r="J12" s="380"/>
      <c r="K12" s="230"/>
    </row>
    <row r="13" spans="1:11" s="1" customFormat="1" ht="21.75" customHeight="1">
      <c r="A13" s="223"/>
      <c r="B13" s="224"/>
      <c r="C13" s="225"/>
      <c r="D13" s="213" t="s">
        <v>26</v>
      </c>
      <c r="E13" s="225"/>
      <c r="F13" s="220" t="s">
        <v>777</v>
      </c>
      <c r="G13" s="225"/>
      <c r="H13" s="225"/>
      <c r="I13" s="225"/>
      <c r="J13" s="225"/>
      <c r="K13" s="230"/>
    </row>
    <row r="14" spans="1:11" s="1" customFormat="1" ht="14.45" customHeight="1">
      <c r="A14" s="223"/>
      <c r="B14" s="224"/>
      <c r="C14" s="225"/>
      <c r="D14" s="218" t="s">
        <v>27</v>
      </c>
      <c r="E14" s="225"/>
      <c r="F14" s="225"/>
      <c r="G14" s="225"/>
      <c r="H14" s="225"/>
      <c r="I14" s="218" t="s">
        <v>28</v>
      </c>
      <c r="J14" s="219" t="s">
        <v>5</v>
      </c>
      <c r="K14" s="230"/>
    </row>
    <row r="15" spans="1:11" s="1" customFormat="1" ht="18" customHeight="1">
      <c r="A15" s="223"/>
      <c r="B15" s="224"/>
      <c r="C15" s="225"/>
      <c r="D15" s="225"/>
      <c r="E15" s="219" t="s">
        <v>29</v>
      </c>
      <c r="F15" s="225"/>
      <c r="G15" s="225"/>
      <c r="H15" s="225"/>
      <c r="I15" s="218" t="s">
        <v>30</v>
      </c>
      <c r="J15" s="219" t="s">
        <v>5</v>
      </c>
      <c r="K15" s="230"/>
    </row>
    <row r="16" spans="1:11" s="1" customFormat="1" ht="6.95" customHeight="1">
      <c r="A16" s="223"/>
      <c r="B16" s="224"/>
      <c r="C16" s="225"/>
      <c r="D16" s="225"/>
      <c r="E16" s="225"/>
      <c r="F16" s="225"/>
      <c r="G16" s="225"/>
      <c r="H16" s="225"/>
      <c r="I16" s="225"/>
      <c r="J16" s="225"/>
      <c r="K16" s="230"/>
    </row>
    <row r="17" spans="1:11" s="1" customFormat="1" ht="14.45" customHeight="1">
      <c r="A17" s="223"/>
      <c r="B17" s="224"/>
      <c r="C17" s="225"/>
      <c r="D17" s="218" t="s">
        <v>31</v>
      </c>
      <c r="E17" s="225"/>
      <c r="F17" s="225"/>
      <c r="G17" s="225"/>
      <c r="H17" s="225"/>
      <c r="I17" s="218" t="s">
        <v>28</v>
      </c>
      <c r="J17" s="219" t="str">
        <f>IF('Rekapitulace stavby'!AN13="Vyplň údaj","",IF('Rekapitulace stavby'!AN13="","",'Rekapitulace stavby'!AN13))</f>
        <v/>
      </c>
      <c r="K17" s="230"/>
    </row>
    <row r="18" spans="1:11" s="1" customFormat="1" ht="18" customHeight="1">
      <c r="A18" s="223"/>
      <c r="B18" s="224"/>
      <c r="C18" s="225"/>
      <c r="D18" s="225"/>
      <c r="E18" s="219" t="str">
        <f>IF('Rekapitulace stavby'!E14="Vyplň údaj","",IF('Rekapitulace stavby'!E14="","",'Rekapitulace stavby'!E14))</f>
        <v/>
      </c>
      <c r="F18" s="225"/>
      <c r="G18" s="225"/>
      <c r="H18" s="225"/>
      <c r="I18" s="218" t="s">
        <v>30</v>
      </c>
      <c r="J18" s="219" t="str">
        <f>IF('Rekapitulace stavby'!AN14="Vyplň údaj","",IF('Rekapitulace stavby'!AN14="","",'Rekapitulace stavby'!AN14))</f>
        <v/>
      </c>
      <c r="K18" s="230"/>
    </row>
    <row r="19" spans="1:11" s="1" customFormat="1" ht="6.95" customHeight="1">
      <c r="A19" s="223"/>
      <c r="B19" s="224"/>
      <c r="C19" s="225"/>
      <c r="D19" s="225"/>
      <c r="E19" s="225"/>
      <c r="F19" s="225"/>
      <c r="G19" s="225"/>
      <c r="H19" s="225"/>
      <c r="I19" s="225"/>
      <c r="J19" s="225"/>
      <c r="K19" s="230"/>
    </row>
    <row r="20" spans="1:11" s="1" customFormat="1" ht="14.45" customHeight="1">
      <c r="A20" s="223"/>
      <c r="B20" s="224"/>
      <c r="C20" s="225"/>
      <c r="D20" s="218" t="s">
        <v>33</v>
      </c>
      <c r="E20" s="225"/>
      <c r="F20" s="225"/>
      <c r="G20" s="225"/>
      <c r="H20" s="225"/>
      <c r="I20" s="218" t="s">
        <v>28</v>
      </c>
      <c r="J20" s="219"/>
      <c r="K20" s="230"/>
    </row>
    <row r="21" spans="1:11" s="1" customFormat="1" ht="18" customHeight="1">
      <c r="A21" s="223"/>
      <c r="B21" s="224"/>
      <c r="C21" s="225"/>
      <c r="D21" s="225"/>
      <c r="E21" s="219"/>
      <c r="F21" s="225"/>
      <c r="G21" s="225"/>
      <c r="H21" s="225"/>
      <c r="I21" s="218" t="s">
        <v>30</v>
      </c>
      <c r="J21" s="219"/>
      <c r="K21" s="230"/>
    </row>
    <row r="22" spans="1:11" s="1" customFormat="1" ht="6.95" customHeight="1">
      <c r="A22" s="223"/>
      <c r="B22" s="224"/>
      <c r="C22" s="225"/>
      <c r="D22" s="225"/>
      <c r="E22" s="225"/>
      <c r="F22" s="225"/>
      <c r="G22" s="225"/>
      <c r="H22" s="225"/>
      <c r="I22" s="225"/>
      <c r="J22" s="225"/>
      <c r="K22" s="230"/>
    </row>
    <row r="23" spans="1:11" s="1" customFormat="1" ht="14.45" customHeight="1">
      <c r="A23" s="223"/>
      <c r="B23" s="224"/>
      <c r="C23" s="225"/>
      <c r="D23" s="218" t="s">
        <v>35</v>
      </c>
      <c r="E23" s="225"/>
      <c r="F23" s="225"/>
      <c r="G23" s="225"/>
      <c r="H23" s="225"/>
      <c r="I23" s="225"/>
      <c r="J23" s="225"/>
      <c r="K23" s="230"/>
    </row>
    <row r="24" spans="1:11" s="6" customFormat="1" ht="63" customHeight="1">
      <c r="A24" s="292"/>
      <c r="B24" s="293"/>
      <c r="C24" s="294"/>
      <c r="D24" s="294"/>
      <c r="E24" s="221" t="s">
        <v>36</v>
      </c>
      <c r="F24" s="221"/>
      <c r="G24" s="221"/>
      <c r="H24" s="221"/>
      <c r="I24" s="294"/>
      <c r="J24" s="294"/>
      <c r="K24" s="295"/>
    </row>
    <row r="25" spans="1:11" s="1" customFormat="1" ht="6.95" customHeight="1">
      <c r="A25" s="223"/>
      <c r="B25" s="224"/>
      <c r="C25" s="225"/>
      <c r="D25" s="225"/>
      <c r="E25" s="225"/>
      <c r="F25" s="225"/>
      <c r="G25" s="225"/>
      <c r="H25" s="225"/>
      <c r="I25" s="225"/>
      <c r="J25" s="225"/>
      <c r="K25" s="230"/>
    </row>
    <row r="26" spans="1:11" s="1" customFormat="1" ht="6.95" customHeight="1">
      <c r="A26" s="223"/>
      <c r="B26" s="224"/>
      <c r="C26" s="225"/>
      <c r="D26" s="296"/>
      <c r="E26" s="296"/>
      <c r="F26" s="296"/>
      <c r="G26" s="296"/>
      <c r="H26" s="296"/>
      <c r="I26" s="296"/>
      <c r="J26" s="296"/>
      <c r="K26" s="297"/>
    </row>
    <row r="27" spans="1:11" s="1" customFormat="1" ht="25.35" customHeight="1">
      <c r="A27" s="223"/>
      <c r="B27" s="224"/>
      <c r="C27" s="225"/>
      <c r="D27" s="298" t="s">
        <v>37</v>
      </c>
      <c r="E27" s="225"/>
      <c r="F27" s="225"/>
      <c r="G27" s="225"/>
      <c r="H27" s="225"/>
      <c r="I27" s="225"/>
      <c r="J27" s="299">
        <f>ROUND(J82,2)</f>
        <v>0</v>
      </c>
      <c r="K27" s="230"/>
    </row>
    <row r="28" spans="1:11" s="1" customFormat="1" ht="6.95" customHeight="1">
      <c r="A28" s="223"/>
      <c r="B28" s="224"/>
      <c r="C28" s="225"/>
      <c r="D28" s="296"/>
      <c r="E28" s="296"/>
      <c r="F28" s="296"/>
      <c r="G28" s="296"/>
      <c r="H28" s="296"/>
      <c r="I28" s="296"/>
      <c r="J28" s="296"/>
      <c r="K28" s="297"/>
    </row>
    <row r="29" spans="1:11" s="1" customFormat="1" ht="14.45" customHeight="1">
      <c r="A29" s="223"/>
      <c r="B29" s="224"/>
      <c r="C29" s="225"/>
      <c r="D29" s="225"/>
      <c r="E29" s="225"/>
      <c r="F29" s="300" t="s">
        <v>39</v>
      </c>
      <c r="G29" s="225"/>
      <c r="H29" s="225"/>
      <c r="I29" s="300" t="s">
        <v>38</v>
      </c>
      <c r="J29" s="300" t="s">
        <v>40</v>
      </c>
      <c r="K29" s="230"/>
    </row>
    <row r="30" spans="1:11" s="1" customFormat="1" ht="14.45" customHeight="1">
      <c r="A30" s="223"/>
      <c r="B30" s="224"/>
      <c r="C30" s="225"/>
      <c r="D30" s="235" t="s">
        <v>41</v>
      </c>
      <c r="E30" s="235" t="s">
        <v>42</v>
      </c>
      <c r="F30" s="301">
        <f>ROUND(SUM(BE82:BE188),2)</f>
        <v>0</v>
      </c>
      <c r="G30" s="225"/>
      <c r="H30" s="225"/>
      <c r="I30" s="302">
        <v>0.21</v>
      </c>
      <c r="J30" s="301">
        <f>ROUND(ROUND((SUM(BE82:BE188)),2)*I30,2)</f>
        <v>0</v>
      </c>
      <c r="K30" s="230"/>
    </row>
    <row r="31" spans="1:11" s="1" customFormat="1" ht="14.45" customHeight="1">
      <c r="A31" s="223"/>
      <c r="B31" s="224"/>
      <c r="C31" s="225"/>
      <c r="D31" s="225"/>
      <c r="E31" s="235" t="s">
        <v>43</v>
      </c>
      <c r="F31" s="301">
        <f>ROUND(SUM(BF82:BF188),2)</f>
        <v>0</v>
      </c>
      <c r="G31" s="225"/>
      <c r="H31" s="225"/>
      <c r="I31" s="302">
        <v>0.15</v>
      </c>
      <c r="J31" s="301">
        <f>ROUND(ROUND((SUM(BF82:BF188)),2)*I31,2)</f>
        <v>0</v>
      </c>
      <c r="K31" s="230"/>
    </row>
    <row r="32" spans="1:11" s="1" customFormat="1" ht="14.45" customHeight="1" hidden="1">
      <c r="A32" s="223"/>
      <c r="B32" s="224"/>
      <c r="C32" s="225"/>
      <c r="D32" s="225"/>
      <c r="E32" s="235" t="s">
        <v>44</v>
      </c>
      <c r="F32" s="301">
        <f>ROUND(SUM(BG82:BG188),2)</f>
        <v>0</v>
      </c>
      <c r="G32" s="225"/>
      <c r="H32" s="225"/>
      <c r="I32" s="302">
        <v>0.21</v>
      </c>
      <c r="J32" s="301">
        <v>0</v>
      </c>
      <c r="K32" s="230"/>
    </row>
    <row r="33" spans="1:11" s="1" customFormat="1" ht="14.45" customHeight="1" hidden="1">
      <c r="A33" s="223"/>
      <c r="B33" s="224"/>
      <c r="C33" s="225"/>
      <c r="D33" s="225"/>
      <c r="E33" s="235" t="s">
        <v>45</v>
      </c>
      <c r="F33" s="301">
        <f>ROUND(SUM(BH82:BH188),2)</f>
        <v>0</v>
      </c>
      <c r="G33" s="225"/>
      <c r="H33" s="225"/>
      <c r="I33" s="302">
        <v>0.15</v>
      </c>
      <c r="J33" s="301">
        <v>0</v>
      </c>
      <c r="K33" s="230"/>
    </row>
    <row r="34" spans="1:11" s="1" customFormat="1" ht="14.45" customHeight="1" hidden="1">
      <c r="A34" s="223"/>
      <c r="B34" s="224"/>
      <c r="C34" s="225"/>
      <c r="D34" s="225"/>
      <c r="E34" s="235" t="s">
        <v>46</v>
      </c>
      <c r="F34" s="301">
        <f>ROUND(SUM(BI82:BI188),2)</f>
        <v>0</v>
      </c>
      <c r="G34" s="225"/>
      <c r="H34" s="225"/>
      <c r="I34" s="302">
        <v>0</v>
      </c>
      <c r="J34" s="301">
        <v>0</v>
      </c>
      <c r="K34" s="230"/>
    </row>
    <row r="35" spans="1:11" s="1" customFormat="1" ht="6.95" customHeight="1">
      <c r="A35" s="223"/>
      <c r="B35" s="224"/>
      <c r="C35" s="225"/>
      <c r="D35" s="225"/>
      <c r="E35" s="225"/>
      <c r="F35" s="225"/>
      <c r="G35" s="225"/>
      <c r="H35" s="225"/>
      <c r="I35" s="225"/>
      <c r="J35" s="225"/>
      <c r="K35" s="230"/>
    </row>
    <row r="36" spans="1:11" s="1" customFormat="1" ht="25.35" customHeight="1">
      <c r="A36" s="223"/>
      <c r="B36" s="224"/>
      <c r="C36" s="303"/>
      <c r="D36" s="304" t="s">
        <v>47</v>
      </c>
      <c r="E36" s="268"/>
      <c r="F36" s="268"/>
      <c r="G36" s="305" t="s">
        <v>48</v>
      </c>
      <c r="H36" s="306" t="s">
        <v>49</v>
      </c>
      <c r="I36" s="268"/>
      <c r="J36" s="307">
        <f>SUM(J27:J34)</f>
        <v>0</v>
      </c>
      <c r="K36" s="308"/>
    </row>
    <row r="37" spans="1:11" s="1" customFormat="1" ht="14.45" customHeight="1">
      <c r="A37" s="223"/>
      <c r="B37" s="249"/>
      <c r="C37" s="250"/>
      <c r="D37" s="250"/>
      <c r="E37" s="250"/>
      <c r="F37" s="250"/>
      <c r="G37" s="250"/>
      <c r="H37" s="250"/>
      <c r="I37" s="250"/>
      <c r="J37" s="250"/>
      <c r="K37" s="251"/>
    </row>
    <row r="41" spans="1:11" s="1" customFormat="1" ht="6.95" customHeight="1">
      <c r="A41" s="223"/>
      <c r="B41" s="252"/>
      <c r="C41" s="253"/>
      <c r="D41" s="253"/>
      <c r="E41" s="253"/>
      <c r="F41" s="253"/>
      <c r="G41" s="253"/>
      <c r="H41" s="253"/>
      <c r="I41" s="253"/>
      <c r="J41" s="253"/>
      <c r="K41" s="309"/>
    </row>
    <row r="42" spans="1:11" s="1" customFormat="1" ht="36.95" customHeight="1">
      <c r="A42" s="223"/>
      <c r="B42" s="224"/>
      <c r="C42" s="211" t="s">
        <v>97</v>
      </c>
      <c r="D42" s="225"/>
      <c r="E42" s="225"/>
      <c r="F42" s="225"/>
      <c r="G42" s="225"/>
      <c r="H42" s="225"/>
      <c r="I42" s="225"/>
      <c r="J42" s="225"/>
      <c r="K42" s="230"/>
    </row>
    <row r="43" spans="1:11" s="1" customFormat="1" ht="6.95" customHeight="1">
      <c r="A43" s="223"/>
      <c r="B43" s="224"/>
      <c r="C43" s="225"/>
      <c r="D43" s="225"/>
      <c r="E43" s="225"/>
      <c r="F43" s="225"/>
      <c r="G43" s="225"/>
      <c r="H43" s="225"/>
      <c r="I43" s="225"/>
      <c r="J43" s="225"/>
      <c r="K43" s="230"/>
    </row>
    <row r="44" spans="1:11" s="1" customFormat="1" ht="14.45" customHeight="1">
      <c r="A44" s="223"/>
      <c r="B44" s="224"/>
      <c r="C44" s="218" t="s">
        <v>19</v>
      </c>
      <c r="D44" s="225"/>
      <c r="E44" s="225"/>
      <c r="F44" s="225"/>
      <c r="G44" s="225"/>
      <c r="H44" s="225"/>
      <c r="I44" s="225"/>
      <c r="J44" s="225"/>
      <c r="K44" s="230"/>
    </row>
    <row r="45" spans="1:11" s="1" customFormat="1" ht="22.5" customHeight="1">
      <c r="A45" s="223"/>
      <c r="B45" s="224"/>
      <c r="C45" s="225"/>
      <c r="D45" s="225"/>
      <c r="E45" s="288" t="str">
        <f>E7</f>
        <v>Revitalizace území po důlní činnosti v k.ú. Bruntál-Lokalita Uhlířský vrch-I.etapa</v>
      </c>
      <c r="F45" s="289"/>
      <c r="G45" s="289"/>
      <c r="H45" s="289"/>
      <c r="I45" s="225"/>
      <c r="J45" s="225"/>
      <c r="K45" s="230"/>
    </row>
    <row r="46" spans="1:11" s="1" customFormat="1" ht="14.45" customHeight="1">
      <c r="A46" s="223"/>
      <c r="B46" s="224"/>
      <c r="C46" s="218" t="s">
        <v>95</v>
      </c>
      <c r="D46" s="225"/>
      <c r="E46" s="225"/>
      <c r="F46" s="225"/>
      <c r="G46" s="225"/>
      <c r="H46" s="225"/>
      <c r="I46" s="225"/>
      <c r="J46" s="225"/>
      <c r="K46" s="230"/>
    </row>
    <row r="47" spans="1:11" s="1" customFormat="1" ht="23.25" customHeight="1">
      <c r="A47" s="223"/>
      <c r="B47" s="224"/>
      <c r="C47" s="225"/>
      <c r="D47" s="225"/>
      <c r="E47" s="290" t="str">
        <f>E9</f>
        <v>1720401 - SO 01 Chodník pro pěší</v>
      </c>
      <c r="F47" s="291"/>
      <c r="G47" s="291"/>
      <c r="H47" s="291"/>
      <c r="I47" s="225"/>
      <c r="J47" s="225"/>
      <c r="K47" s="230"/>
    </row>
    <row r="48" spans="1:11" s="1" customFormat="1" ht="6.95" customHeight="1">
      <c r="A48" s="223"/>
      <c r="B48" s="224"/>
      <c r="C48" s="225"/>
      <c r="D48" s="225"/>
      <c r="E48" s="225"/>
      <c r="F48" s="225"/>
      <c r="G48" s="225"/>
      <c r="H48" s="225"/>
      <c r="I48" s="225"/>
      <c r="J48" s="225"/>
      <c r="K48" s="230"/>
    </row>
    <row r="49" spans="1:11" s="1" customFormat="1" ht="18" customHeight="1">
      <c r="A49" s="223"/>
      <c r="B49" s="224"/>
      <c r="C49" s="218" t="s">
        <v>23</v>
      </c>
      <c r="D49" s="225"/>
      <c r="E49" s="225"/>
      <c r="F49" s="219" t="str">
        <f>F12</f>
        <v>Bruntál</v>
      </c>
      <c r="G49" s="225"/>
      <c r="H49" s="225"/>
      <c r="I49" s="218" t="s">
        <v>25</v>
      </c>
      <c r="J49" s="310" t="str">
        <f>IF(J12="","",J12)</f>
        <v/>
      </c>
      <c r="K49" s="230"/>
    </row>
    <row r="50" spans="1:11" s="1" customFormat="1" ht="6.95" customHeight="1">
      <c r="A50" s="223"/>
      <c r="B50" s="224"/>
      <c r="C50" s="225"/>
      <c r="D50" s="225"/>
      <c r="E50" s="225"/>
      <c r="F50" s="225"/>
      <c r="G50" s="225"/>
      <c r="H50" s="225"/>
      <c r="I50" s="225"/>
      <c r="J50" s="225"/>
      <c r="K50" s="230"/>
    </row>
    <row r="51" spans="1:11" s="1" customFormat="1" ht="15">
      <c r="A51" s="223"/>
      <c r="B51" s="224"/>
      <c r="C51" s="218" t="s">
        <v>27</v>
      </c>
      <c r="D51" s="225"/>
      <c r="E51" s="225"/>
      <c r="F51" s="219" t="str">
        <f>E15</f>
        <v>Česká republika, Ministerstvo financí, Praha</v>
      </c>
      <c r="G51" s="225"/>
      <c r="H51" s="225"/>
      <c r="I51" s="218" t="s">
        <v>33</v>
      </c>
      <c r="J51" s="219">
        <f>E21</f>
        <v>0</v>
      </c>
      <c r="K51" s="230"/>
    </row>
    <row r="52" spans="1:11" s="1" customFormat="1" ht="14.45" customHeight="1">
      <c r="A52" s="223"/>
      <c r="B52" s="224"/>
      <c r="C52" s="218" t="s">
        <v>31</v>
      </c>
      <c r="D52" s="225"/>
      <c r="E52" s="225"/>
      <c r="F52" s="219" t="str">
        <f>IF(E18="","",E18)</f>
        <v/>
      </c>
      <c r="G52" s="225"/>
      <c r="H52" s="225"/>
      <c r="I52" s="225"/>
      <c r="J52" s="225"/>
      <c r="K52" s="230"/>
    </row>
    <row r="53" spans="1:11" s="1" customFormat="1" ht="10.35" customHeight="1">
      <c r="A53" s="223"/>
      <c r="B53" s="224"/>
      <c r="C53" s="225"/>
      <c r="D53" s="225"/>
      <c r="E53" s="225"/>
      <c r="F53" s="225"/>
      <c r="G53" s="225"/>
      <c r="H53" s="225"/>
      <c r="I53" s="225"/>
      <c r="J53" s="225"/>
      <c r="K53" s="230"/>
    </row>
    <row r="54" spans="1:11" s="1" customFormat="1" ht="29.25" customHeight="1">
      <c r="A54" s="223"/>
      <c r="B54" s="224"/>
      <c r="C54" s="311" t="s">
        <v>98</v>
      </c>
      <c r="D54" s="303"/>
      <c r="E54" s="303"/>
      <c r="F54" s="303"/>
      <c r="G54" s="303"/>
      <c r="H54" s="303"/>
      <c r="I54" s="303"/>
      <c r="J54" s="312" t="s">
        <v>99</v>
      </c>
      <c r="K54" s="313"/>
    </row>
    <row r="55" spans="1:11" s="1" customFormat="1" ht="10.35" customHeight="1">
      <c r="A55" s="223"/>
      <c r="B55" s="224"/>
      <c r="C55" s="225"/>
      <c r="D55" s="225"/>
      <c r="E55" s="225"/>
      <c r="F55" s="225"/>
      <c r="G55" s="225"/>
      <c r="H55" s="225"/>
      <c r="I55" s="225"/>
      <c r="J55" s="225"/>
      <c r="K55" s="230"/>
    </row>
    <row r="56" spans="1:47" s="1" customFormat="1" ht="29.25" customHeight="1">
      <c r="A56" s="223"/>
      <c r="B56" s="224"/>
      <c r="C56" s="314" t="s">
        <v>100</v>
      </c>
      <c r="D56" s="225"/>
      <c r="E56" s="225"/>
      <c r="F56" s="225"/>
      <c r="G56" s="225"/>
      <c r="H56" s="225"/>
      <c r="I56" s="225"/>
      <c r="J56" s="299">
        <f>J82</f>
        <v>0</v>
      </c>
      <c r="K56" s="230"/>
      <c r="AU56" s="24" t="s">
        <v>101</v>
      </c>
    </row>
    <row r="57" spans="1:11" s="7" customFormat="1" ht="24.95" customHeight="1">
      <c r="A57" s="315"/>
      <c r="B57" s="316"/>
      <c r="C57" s="317"/>
      <c r="D57" s="318" t="s">
        <v>102</v>
      </c>
      <c r="E57" s="319"/>
      <c r="F57" s="319"/>
      <c r="G57" s="319"/>
      <c r="H57" s="319"/>
      <c r="I57" s="319"/>
      <c r="J57" s="320">
        <f>J83</f>
        <v>0</v>
      </c>
      <c r="K57" s="321"/>
    </row>
    <row r="58" spans="1:11" s="8" customFormat="1" ht="19.9" customHeight="1">
      <c r="A58" s="322"/>
      <c r="B58" s="323"/>
      <c r="C58" s="324"/>
      <c r="D58" s="325" t="s">
        <v>103</v>
      </c>
      <c r="E58" s="326"/>
      <c r="F58" s="326"/>
      <c r="G58" s="326"/>
      <c r="H58" s="326"/>
      <c r="I58" s="326"/>
      <c r="J58" s="327">
        <f>J84</f>
        <v>0</v>
      </c>
      <c r="K58" s="328"/>
    </row>
    <row r="59" spans="1:11" s="8" customFormat="1" ht="19.9" customHeight="1">
      <c r="A59" s="322"/>
      <c r="B59" s="323"/>
      <c r="C59" s="324"/>
      <c r="D59" s="325" t="s">
        <v>104</v>
      </c>
      <c r="E59" s="326"/>
      <c r="F59" s="326"/>
      <c r="G59" s="326"/>
      <c r="H59" s="326"/>
      <c r="I59" s="326"/>
      <c r="J59" s="327">
        <f>J158</f>
        <v>0</v>
      </c>
      <c r="K59" s="328"/>
    </row>
    <row r="60" spans="1:11" s="8" customFormat="1" ht="19.9" customHeight="1">
      <c r="A60" s="322"/>
      <c r="B60" s="323"/>
      <c r="C60" s="324"/>
      <c r="D60" s="325" t="s">
        <v>105</v>
      </c>
      <c r="E60" s="326"/>
      <c r="F60" s="326"/>
      <c r="G60" s="326"/>
      <c r="H60" s="326"/>
      <c r="I60" s="326"/>
      <c r="J60" s="327">
        <f>J167</f>
        <v>0</v>
      </c>
      <c r="K60" s="328"/>
    </row>
    <row r="61" spans="1:11" s="8" customFormat="1" ht="19.9" customHeight="1">
      <c r="A61" s="322"/>
      <c r="B61" s="323"/>
      <c r="C61" s="324"/>
      <c r="D61" s="325" t="s">
        <v>106</v>
      </c>
      <c r="E61" s="326"/>
      <c r="F61" s="326"/>
      <c r="G61" s="326"/>
      <c r="H61" s="326"/>
      <c r="I61" s="326"/>
      <c r="J61" s="327">
        <f>J172</f>
        <v>0</v>
      </c>
      <c r="K61" s="328"/>
    </row>
    <row r="62" spans="1:11" s="8" customFormat="1" ht="19.9" customHeight="1">
      <c r="A62" s="322"/>
      <c r="B62" s="323"/>
      <c r="C62" s="324"/>
      <c r="D62" s="325" t="s">
        <v>107</v>
      </c>
      <c r="E62" s="326"/>
      <c r="F62" s="326"/>
      <c r="G62" s="326"/>
      <c r="H62" s="326"/>
      <c r="I62" s="326"/>
      <c r="J62" s="327">
        <f>J187</f>
        <v>0</v>
      </c>
      <c r="K62" s="328"/>
    </row>
    <row r="63" spans="1:11" s="1" customFormat="1" ht="21.75" customHeight="1">
      <c r="A63" s="223"/>
      <c r="B63" s="224"/>
      <c r="C63" s="225"/>
      <c r="D63" s="225"/>
      <c r="E63" s="225"/>
      <c r="F63" s="225"/>
      <c r="G63" s="225"/>
      <c r="H63" s="225"/>
      <c r="I63" s="225"/>
      <c r="J63" s="225"/>
      <c r="K63" s="230"/>
    </row>
    <row r="64" spans="1:11" s="1" customFormat="1" ht="6.95" customHeight="1">
      <c r="A64" s="223"/>
      <c r="B64" s="249"/>
      <c r="C64" s="250"/>
      <c r="D64" s="250"/>
      <c r="E64" s="250"/>
      <c r="F64" s="250"/>
      <c r="G64" s="250"/>
      <c r="H64" s="250"/>
      <c r="I64" s="250"/>
      <c r="J64" s="250"/>
      <c r="K64" s="251"/>
    </row>
    <row r="68" spans="1:12" s="1" customFormat="1" ht="6.95" customHeight="1">
      <c r="A68" s="223"/>
      <c r="B68" s="252"/>
      <c r="C68" s="253"/>
      <c r="D68" s="253"/>
      <c r="E68" s="253"/>
      <c r="F68" s="253"/>
      <c r="G68" s="253"/>
      <c r="H68" s="253"/>
      <c r="I68" s="253"/>
      <c r="J68" s="253"/>
      <c r="K68" s="253"/>
      <c r="L68" s="27"/>
    </row>
    <row r="69" spans="1:12" s="1" customFormat="1" ht="36.95" customHeight="1">
      <c r="A69" s="223"/>
      <c r="B69" s="224"/>
      <c r="C69" s="254" t="s">
        <v>108</v>
      </c>
      <c r="D69" s="223"/>
      <c r="E69" s="223"/>
      <c r="F69" s="223"/>
      <c r="G69" s="223"/>
      <c r="H69" s="223"/>
      <c r="I69" s="223"/>
      <c r="J69" s="223"/>
      <c r="K69" s="223"/>
      <c r="L69" s="27"/>
    </row>
    <row r="70" spans="1:12" s="1" customFormat="1" ht="6.95" customHeight="1">
      <c r="A70" s="223"/>
      <c r="B70" s="224"/>
      <c r="C70" s="223"/>
      <c r="D70" s="223"/>
      <c r="E70" s="223"/>
      <c r="F70" s="223"/>
      <c r="G70" s="223"/>
      <c r="H70" s="223"/>
      <c r="I70" s="223"/>
      <c r="J70" s="223"/>
      <c r="K70" s="223"/>
      <c r="L70" s="27"/>
    </row>
    <row r="71" spans="1:12" s="1" customFormat="1" ht="14.45" customHeight="1">
      <c r="A71" s="223"/>
      <c r="B71" s="224"/>
      <c r="C71" s="257" t="s">
        <v>19</v>
      </c>
      <c r="D71" s="223"/>
      <c r="E71" s="223"/>
      <c r="F71" s="223"/>
      <c r="G71" s="223"/>
      <c r="H71" s="223"/>
      <c r="I71" s="223"/>
      <c r="J71" s="223"/>
      <c r="K71" s="223"/>
      <c r="L71" s="27"/>
    </row>
    <row r="72" spans="1:12" s="1" customFormat="1" ht="22.5" customHeight="1">
      <c r="A72" s="223"/>
      <c r="B72" s="224"/>
      <c r="C72" s="223"/>
      <c r="D72" s="223"/>
      <c r="E72" s="329" t="str">
        <f>E7</f>
        <v>Revitalizace území po důlní činnosti v k.ú. Bruntál-Lokalita Uhlířský vrch-I.etapa</v>
      </c>
      <c r="F72" s="330"/>
      <c r="G72" s="330"/>
      <c r="H72" s="330"/>
      <c r="I72" s="223"/>
      <c r="J72" s="223"/>
      <c r="K72" s="223"/>
      <c r="L72" s="27"/>
    </row>
    <row r="73" spans="1:12" s="1" customFormat="1" ht="14.45" customHeight="1">
      <c r="A73" s="223"/>
      <c r="B73" s="224"/>
      <c r="C73" s="257" t="s">
        <v>95</v>
      </c>
      <c r="D73" s="223"/>
      <c r="E73" s="223"/>
      <c r="F73" s="223"/>
      <c r="G73" s="223"/>
      <c r="H73" s="223"/>
      <c r="I73" s="223"/>
      <c r="J73" s="223"/>
      <c r="K73" s="223"/>
      <c r="L73" s="27"/>
    </row>
    <row r="74" spans="1:12" s="1" customFormat="1" ht="23.25" customHeight="1">
      <c r="A74" s="223"/>
      <c r="B74" s="224"/>
      <c r="C74" s="223"/>
      <c r="D74" s="223"/>
      <c r="E74" s="261" t="str">
        <f>E9</f>
        <v>1720401 - SO 01 Chodník pro pěší</v>
      </c>
      <c r="F74" s="331"/>
      <c r="G74" s="331"/>
      <c r="H74" s="331"/>
      <c r="I74" s="223"/>
      <c r="J74" s="223"/>
      <c r="K74" s="223"/>
      <c r="L74" s="27"/>
    </row>
    <row r="75" spans="1:12" s="1" customFormat="1" ht="6.95" customHeight="1">
      <c r="A75" s="223"/>
      <c r="B75" s="224"/>
      <c r="C75" s="223"/>
      <c r="D75" s="223"/>
      <c r="E75" s="223"/>
      <c r="F75" s="223"/>
      <c r="G75" s="223"/>
      <c r="H75" s="223"/>
      <c r="I75" s="223"/>
      <c r="J75" s="223"/>
      <c r="K75" s="223"/>
      <c r="L75" s="27"/>
    </row>
    <row r="76" spans="1:12" s="1" customFormat="1" ht="18" customHeight="1">
      <c r="A76" s="223"/>
      <c r="B76" s="224"/>
      <c r="C76" s="257" t="s">
        <v>23</v>
      </c>
      <c r="D76" s="223"/>
      <c r="E76" s="223"/>
      <c r="F76" s="332" t="str">
        <f>F12</f>
        <v>Bruntál</v>
      </c>
      <c r="G76" s="223"/>
      <c r="H76" s="223"/>
      <c r="I76" s="257" t="s">
        <v>25</v>
      </c>
      <c r="J76" s="333" t="str">
        <f>IF(J12="","",J12)</f>
        <v/>
      </c>
      <c r="K76" s="223"/>
      <c r="L76" s="27"/>
    </row>
    <row r="77" spans="1:12" s="1" customFormat="1" ht="6.95" customHeight="1">
      <c r="A77" s="223"/>
      <c r="B77" s="224"/>
      <c r="C77" s="223"/>
      <c r="D77" s="223"/>
      <c r="E77" s="223"/>
      <c r="F77" s="223"/>
      <c r="G77" s="223"/>
      <c r="H77" s="223"/>
      <c r="I77" s="223"/>
      <c r="J77" s="223"/>
      <c r="K77" s="223"/>
      <c r="L77" s="27"/>
    </row>
    <row r="78" spans="1:12" s="1" customFormat="1" ht="15">
      <c r="A78" s="223"/>
      <c r="B78" s="224"/>
      <c r="C78" s="257" t="s">
        <v>27</v>
      </c>
      <c r="D78" s="223"/>
      <c r="E78" s="223"/>
      <c r="F78" s="332" t="str">
        <f>E15</f>
        <v>Česká republika, Ministerstvo financí, Praha</v>
      </c>
      <c r="G78" s="223"/>
      <c r="H78" s="223"/>
      <c r="I78" s="257" t="s">
        <v>33</v>
      </c>
      <c r="J78" s="332">
        <f>E21</f>
        <v>0</v>
      </c>
      <c r="K78" s="223"/>
      <c r="L78" s="27"/>
    </row>
    <row r="79" spans="1:12" s="1" customFormat="1" ht="14.45" customHeight="1">
      <c r="A79" s="223"/>
      <c r="B79" s="224"/>
      <c r="C79" s="257" t="s">
        <v>31</v>
      </c>
      <c r="D79" s="223"/>
      <c r="E79" s="223"/>
      <c r="F79" s="332" t="str">
        <f>IF(E18="","",E18)</f>
        <v/>
      </c>
      <c r="G79" s="223"/>
      <c r="H79" s="223"/>
      <c r="I79" s="223"/>
      <c r="J79" s="223"/>
      <c r="K79" s="223"/>
      <c r="L79" s="27"/>
    </row>
    <row r="80" spans="1:12" s="1" customFormat="1" ht="10.35" customHeight="1">
      <c r="A80" s="223"/>
      <c r="B80" s="224"/>
      <c r="C80" s="223"/>
      <c r="D80" s="223"/>
      <c r="E80" s="223"/>
      <c r="F80" s="223"/>
      <c r="G80" s="223"/>
      <c r="H80" s="223"/>
      <c r="I80" s="223"/>
      <c r="J80" s="223"/>
      <c r="K80" s="223"/>
      <c r="L80" s="27"/>
    </row>
    <row r="81" spans="1:20" s="9" customFormat="1" ht="29.25" customHeight="1">
      <c r="A81" s="334"/>
      <c r="B81" s="335"/>
      <c r="C81" s="336" t="s">
        <v>109</v>
      </c>
      <c r="D81" s="337" t="s">
        <v>56</v>
      </c>
      <c r="E81" s="337" t="s">
        <v>52</v>
      </c>
      <c r="F81" s="337" t="s">
        <v>110</v>
      </c>
      <c r="G81" s="337" t="s">
        <v>111</v>
      </c>
      <c r="H81" s="337" t="s">
        <v>112</v>
      </c>
      <c r="I81" s="338" t="s">
        <v>113</v>
      </c>
      <c r="J81" s="337" t="s">
        <v>99</v>
      </c>
      <c r="K81" s="339" t="s">
        <v>114</v>
      </c>
      <c r="L81" s="55"/>
      <c r="M81" s="35" t="s">
        <v>115</v>
      </c>
      <c r="N81" s="36" t="s">
        <v>41</v>
      </c>
      <c r="O81" s="36" t="s">
        <v>116</v>
      </c>
      <c r="P81" s="36" t="s">
        <v>117</v>
      </c>
      <c r="Q81" s="36" t="s">
        <v>118</v>
      </c>
      <c r="R81" s="36" t="s">
        <v>119</v>
      </c>
      <c r="S81" s="36" t="s">
        <v>120</v>
      </c>
      <c r="T81" s="37" t="s">
        <v>121</v>
      </c>
    </row>
    <row r="82" spans="1:63" s="1" customFormat="1" ht="29.25" customHeight="1">
      <c r="A82" s="223"/>
      <c r="B82" s="224"/>
      <c r="C82" s="272" t="s">
        <v>100</v>
      </c>
      <c r="D82" s="223"/>
      <c r="E82" s="223"/>
      <c r="F82" s="223"/>
      <c r="G82" s="223"/>
      <c r="H82" s="223"/>
      <c r="I82" s="223"/>
      <c r="J82" s="340">
        <f>BK82</f>
        <v>0</v>
      </c>
      <c r="K82" s="223"/>
      <c r="L82" s="27"/>
      <c r="M82" s="38"/>
      <c r="N82" s="32"/>
      <c r="O82" s="32"/>
      <c r="P82" s="56">
        <f>P83</f>
        <v>0</v>
      </c>
      <c r="Q82" s="32"/>
      <c r="R82" s="56">
        <f>R83</f>
        <v>298.4940739</v>
      </c>
      <c r="S82" s="32"/>
      <c r="T82" s="57">
        <f>T83</f>
        <v>0</v>
      </c>
      <c r="AT82" s="24" t="s">
        <v>70</v>
      </c>
      <c r="AU82" s="24" t="s">
        <v>101</v>
      </c>
      <c r="BK82" s="58">
        <f>BK83</f>
        <v>0</v>
      </c>
    </row>
    <row r="83" spans="1:63" s="10" customFormat="1" ht="37.35" customHeight="1">
      <c r="A83" s="341"/>
      <c r="B83" s="342"/>
      <c r="C83" s="341"/>
      <c r="D83" s="343" t="s">
        <v>70</v>
      </c>
      <c r="E83" s="344" t="s">
        <v>122</v>
      </c>
      <c r="F83" s="344" t="s">
        <v>123</v>
      </c>
      <c r="G83" s="341"/>
      <c r="H83" s="341"/>
      <c r="I83" s="341"/>
      <c r="J83" s="345">
        <f>BK83</f>
        <v>0</v>
      </c>
      <c r="K83" s="341"/>
      <c r="L83" s="59"/>
      <c r="M83" s="61"/>
      <c r="N83" s="62"/>
      <c r="O83" s="62"/>
      <c r="P83" s="63">
        <f>P84+P158+P167+P172+P187</f>
        <v>0</v>
      </c>
      <c r="Q83" s="62"/>
      <c r="R83" s="63">
        <f>R84+R158+R167+R172+R187</f>
        <v>298.4940739</v>
      </c>
      <c r="S83" s="62"/>
      <c r="T83" s="64">
        <f>T84+T158+T167+T172+T187</f>
        <v>0</v>
      </c>
      <c r="AR83" s="60" t="s">
        <v>79</v>
      </c>
      <c r="AT83" s="65" t="s">
        <v>70</v>
      </c>
      <c r="AU83" s="65" t="s">
        <v>71</v>
      </c>
      <c r="AY83" s="60" t="s">
        <v>124</v>
      </c>
      <c r="BK83" s="66">
        <f>BK84+BK158+BK167+BK172+BK187</f>
        <v>0</v>
      </c>
    </row>
    <row r="84" spans="1:63" s="10" customFormat="1" ht="19.9" customHeight="1">
      <c r="A84" s="341"/>
      <c r="B84" s="342"/>
      <c r="C84" s="341"/>
      <c r="D84" s="346" t="s">
        <v>70</v>
      </c>
      <c r="E84" s="347" t="s">
        <v>79</v>
      </c>
      <c r="F84" s="347" t="s">
        <v>125</v>
      </c>
      <c r="G84" s="341"/>
      <c r="H84" s="341"/>
      <c r="I84" s="341"/>
      <c r="J84" s="348">
        <f>BK84</f>
        <v>0</v>
      </c>
      <c r="K84" s="341"/>
      <c r="L84" s="59"/>
      <c r="M84" s="61"/>
      <c r="N84" s="62"/>
      <c r="O84" s="62"/>
      <c r="P84" s="63">
        <f>SUM(P85:P157)</f>
        <v>0</v>
      </c>
      <c r="Q84" s="62"/>
      <c r="R84" s="63">
        <f>SUM(R85:R157)</f>
        <v>2.0797</v>
      </c>
      <c r="S84" s="62"/>
      <c r="T84" s="64">
        <f>SUM(T85:T157)</f>
        <v>0</v>
      </c>
      <c r="AR84" s="60" t="s">
        <v>79</v>
      </c>
      <c r="AT84" s="65" t="s">
        <v>70</v>
      </c>
      <c r="AU84" s="65" t="s">
        <v>79</v>
      </c>
      <c r="AY84" s="60" t="s">
        <v>124</v>
      </c>
      <c r="BK84" s="66">
        <f>SUM(BK85:BK157)</f>
        <v>0</v>
      </c>
    </row>
    <row r="85" spans="1:65" s="1" customFormat="1" ht="31.5" customHeight="1">
      <c r="A85" s="223"/>
      <c r="B85" s="224"/>
      <c r="C85" s="349" t="s">
        <v>79</v>
      </c>
      <c r="D85" s="349" t="s">
        <v>126</v>
      </c>
      <c r="E85" s="350" t="s">
        <v>127</v>
      </c>
      <c r="F85" s="351" t="s">
        <v>128</v>
      </c>
      <c r="G85" s="352" t="s">
        <v>129</v>
      </c>
      <c r="H85" s="353">
        <v>1</v>
      </c>
      <c r="I85" s="67"/>
      <c r="J85" s="354">
        <f>ROUND(I85*H85,2)</f>
        <v>0</v>
      </c>
      <c r="K85" s="351" t="s">
        <v>130</v>
      </c>
      <c r="L85" s="27"/>
      <c r="M85" s="68" t="s">
        <v>5</v>
      </c>
      <c r="N85" s="69" t="s">
        <v>42</v>
      </c>
      <c r="O85" s="28"/>
      <c r="P85" s="70">
        <f>O85*H85</f>
        <v>0</v>
      </c>
      <c r="Q85" s="70">
        <v>0</v>
      </c>
      <c r="R85" s="70">
        <f>Q85*H85</f>
        <v>0</v>
      </c>
      <c r="S85" s="70">
        <v>0</v>
      </c>
      <c r="T85" s="71">
        <f>S85*H85</f>
        <v>0</v>
      </c>
      <c r="AR85" s="24" t="s">
        <v>131</v>
      </c>
      <c r="AT85" s="24" t="s">
        <v>126</v>
      </c>
      <c r="AU85" s="24" t="s">
        <v>81</v>
      </c>
      <c r="AY85" s="24" t="s">
        <v>124</v>
      </c>
      <c r="BE85" s="72">
        <f>IF(N85="základní",J85,0)</f>
        <v>0</v>
      </c>
      <c r="BF85" s="72">
        <f>IF(N85="snížená",J85,0)</f>
        <v>0</v>
      </c>
      <c r="BG85" s="72">
        <f>IF(N85="zákl. přenesená",J85,0)</f>
        <v>0</v>
      </c>
      <c r="BH85" s="72">
        <f>IF(N85="sníž. přenesená",J85,0)</f>
        <v>0</v>
      </c>
      <c r="BI85" s="72">
        <f>IF(N85="nulová",J85,0)</f>
        <v>0</v>
      </c>
      <c r="BJ85" s="24" t="s">
        <v>79</v>
      </c>
      <c r="BK85" s="72">
        <f>ROUND(I85*H85,2)</f>
        <v>0</v>
      </c>
      <c r="BL85" s="24" t="s">
        <v>131</v>
      </c>
      <c r="BM85" s="24" t="s">
        <v>81</v>
      </c>
    </row>
    <row r="86" spans="1:47" s="1" customFormat="1" ht="135">
      <c r="A86" s="223"/>
      <c r="B86" s="224"/>
      <c r="C86" s="223"/>
      <c r="D86" s="355" t="s">
        <v>132</v>
      </c>
      <c r="E86" s="223"/>
      <c r="F86" s="356" t="s">
        <v>133</v>
      </c>
      <c r="G86" s="223"/>
      <c r="H86" s="223"/>
      <c r="I86" s="223"/>
      <c r="J86" s="223"/>
      <c r="K86" s="223"/>
      <c r="L86" s="27"/>
      <c r="M86" s="73"/>
      <c r="N86" s="28"/>
      <c r="O86" s="28"/>
      <c r="P86" s="28"/>
      <c r="Q86" s="28"/>
      <c r="R86" s="28"/>
      <c r="S86" s="28"/>
      <c r="T86" s="34"/>
      <c r="AT86" s="24" t="s">
        <v>132</v>
      </c>
      <c r="AU86" s="24" t="s">
        <v>81</v>
      </c>
    </row>
    <row r="87" spans="1:65" s="1" customFormat="1" ht="31.5" customHeight="1">
      <c r="A87" s="223"/>
      <c r="B87" s="224"/>
      <c r="C87" s="349" t="s">
        <v>81</v>
      </c>
      <c r="D87" s="349" t="s">
        <v>126</v>
      </c>
      <c r="E87" s="350" t="s">
        <v>134</v>
      </c>
      <c r="F87" s="351" t="s">
        <v>135</v>
      </c>
      <c r="G87" s="352" t="s">
        <v>129</v>
      </c>
      <c r="H87" s="353">
        <v>1</v>
      </c>
      <c r="I87" s="67"/>
      <c r="J87" s="354">
        <f>ROUND(I87*H87,2)</f>
        <v>0</v>
      </c>
      <c r="K87" s="351" t="s">
        <v>130</v>
      </c>
      <c r="L87" s="27"/>
      <c r="M87" s="68" t="s">
        <v>5</v>
      </c>
      <c r="N87" s="69" t="s">
        <v>42</v>
      </c>
      <c r="O87" s="28"/>
      <c r="P87" s="70">
        <f>O87*H87</f>
        <v>0</v>
      </c>
      <c r="Q87" s="70">
        <v>0</v>
      </c>
      <c r="R87" s="70">
        <f>Q87*H87</f>
        <v>0</v>
      </c>
      <c r="S87" s="70">
        <v>0</v>
      </c>
      <c r="T87" s="71">
        <f>S87*H87</f>
        <v>0</v>
      </c>
      <c r="AR87" s="24" t="s">
        <v>131</v>
      </c>
      <c r="AT87" s="24" t="s">
        <v>126</v>
      </c>
      <c r="AU87" s="24" t="s">
        <v>81</v>
      </c>
      <c r="AY87" s="24" t="s">
        <v>124</v>
      </c>
      <c r="BE87" s="72">
        <f>IF(N87="základní",J87,0)</f>
        <v>0</v>
      </c>
      <c r="BF87" s="72">
        <f>IF(N87="snížená",J87,0)</f>
        <v>0</v>
      </c>
      <c r="BG87" s="72">
        <f>IF(N87="zákl. přenesená",J87,0)</f>
        <v>0</v>
      </c>
      <c r="BH87" s="72">
        <f>IF(N87="sníž. přenesená",J87,0)</f>
        <v>0</v>
      </c>
      <c r="BI87" s="72">
        <f>IF(N87="nulová",J87,0)</f>
        <v>0</v>
      </c>
      <c r="BJ87" s="24" t="s">
        <v>79</v>
      </c>
      <c r="BK87" s="72">
        <f>ROUND(I87*H87,2)</f>
        <v>0</v>
      </c>
      <c r="BL87" s="24" t="s">
        <v>131</v>
      </c>
      <c r="BM87" s="24" t="s">
        <v>131</v>
      </c>
    </row>
    <row r="88" spans="1:47" s="1" customFormat="1" ht="189">
      <c r="A88" s="223"/>
      <c r="B88" s="224"/>
      <c r="C88" s="223"/>
      <c r="D88" s="355" t="s">
        <v>132</v>
      </c>
      <c r="E88" s="223"/>
      <c r="F88" s="356" t="s">
        <v>136</v>
      </c>
      <c r="G88" s="223"/>
      <c r="H88" s="223"/>
      <c r="I88" s="223"/>
      <c r="J88" s="223"/>
      <c r="K88" s="223"/>
      <c r="L88" s="27"/>
      <c r="M88" s="73"/>
      <c r="N88" s="28"/>
      <c r="O88" s="28"/>
      <c r="P88" s="28"/>
      <c r="Q88" s="28"/>
      <c r="R88" s="28"/>
      <c r="S88" s="28"/>
      <c r="T88" s="34"/>
      <c r="AT88" s="24" t="s">
        <v>132</v>
      </c>
      <c r="AU88" s="24" t="s">
        <v>81</v>
      </c>
    </row>
    <row r="89" spans="1:65" s="1" customFormat="1" ht="57" customHeight="1">
      <c r="A89" s="223"/>
      <c r="B89" s="224"/>
      <c r="C89" s="349" t="s">
        <v>137</v>
      </c>
      <c r="D89" s="349" t="s">
        <v>126</v>
      </c>
      <c r="E89" s="350" t="s">
        <v>138</v>
      </c>
      <c r="F89" s="351" t="s">
        <v>139</v>
      </c>
      <c r="G89" s="352" t="s">
        <v>140</v>
      </c>
      <c r="H89" s="353">
        <v>3</v>
      </c>
      <c r="I89" s="67"/>
      <c r="J89" s="354">
        <f>ROUND(I89*H89,2)</f>
        <v>0</v>
      </c>
      <c r="K89" s="351" t="s">
        <v>130</v>
      </c>
      <c r="L89" s="27"/>
      <c r="M89" s="68" t="s">
        <v>5</v>
      </c>
      <c r="N89" s="69" t="s">
        <v>42</v>
      </c>
      <c r="O89" s="28"/>
      <c r="P89" s="70">
        <f>O89*H89</f>
        <v>0</v>
      </c>
      <c r="Q89" s="70">
        <v>0.0369</v>
      </c>
      <c r="R89" s="70">
        <f>Q89*H89</f>
        <v>0.1107</v>
      </c>
      <c r="S89" s="70">
        <v>0</v>
      </c>
      <c r="T89" s="71">
        <f>S89*H89</f>
        <v>0</v>
      </c>
      <c r="AR89" s="24" t="s">
        <v>131</v>
      </c>
      <c r="AT89" s="24" t="s">
        <v>126</v>
      </c>
      <c r="AU89" s="24" t="s">
        <v>81</v>
      </c>
      <c r="AY89" s="24" t="s">
        <v>124</v>
      </c>
      <c r="BE89" s="72">
        <f>IF(N89="základní",J89,0)</f>
        <v>0</v>
      </c>
      <c r="BF89" s="72">
        <f>IF(N89="snížená",J89,0)</f>
        <v>0</v>
      </c>
      <c r="BG89" s="72">
        <f>IF(N89="zákl. přenesená",J89,0)</f>
        <v>0</v>
      </c>
      <c r="BH89" s="72">
        <f>IF(N89="sníž. přenesená",J89,0)</f>
        <v>0</v>
      </c>
      <c r="BI89" s="72">
        <f>IF(N89="nulová",J89,0)</f>
        <v>0</v>
      </c>
      <c r="BJ89" s="24" t="s">
        <v>79</v>
      </c>
      <c r="BK89" s="72">
        <f>ROUND(I89*H89,2)</f>
        <v>0</v>
      </c>
      <c r="BL89" s="24" t="s">
        <v>131</v>
      </c>
      <c r="BM89" s="24" t="s">
        <v>141</v>
      </c>
    </row>
    <row r="90" spans="1:47" s="1" customFormat="1" ht="81">
      <c r="A90" s="223"/>
      <c r="B90" s="224"/>
      <c r="C90" s="223"/>
      <c r="D90" s="355" t="s">
        <v>132</v>
      </c>
      <c r="E90" s="223"/>
      <c r="F90" s="356" t="s">
        <v>142</v>
      </c>
      <c r="G90" s="223"/>
      <c r="H90" s="223"/>
      <c r="I90" s="223"/>
      <c r="J90" s="223"/>
      <c r="K90" s="223"/>
      <c r="L90" s="27"/>
      <c r="M90" s="73"/>
      <c r="N90" s="28"/>
      <c r="O90" s="28"/>
      <c r="P90" s="28"/>
      <c r="Q90" s="28"/>
      <c r="R90" s="28"/>
      <c r="S90" s="28"/>
      <c r="T90" s="34"/>
      <c r="AT90" s="24" t="s">
        <v>132</v>
      </c>
      <c r="AU90" s="24" t="s">
        <v>81</v>
      </c>
    </row>
    <row r="91" spans="1:65" s="1" customFormat="1" ht="31.5" customHeight="1">
      <c r="A91" s="223"/>
      <c r="B91" s="224"/>
      <c r="C91" s="349" t="s">
        <v>131</v>
      </c>
      <c r="D91" s="349" t="s">
        <v>126</v>
      </c>
      <c r="E91" s="350" t="s">
        <v>143</v>
      </c>
      <c r="F91" s="351" t="s">
        <v>144</v>
      </c>
      <c r="G91" s="352" t="s">
        <v>145</v>
      </c>
      <c r="H91" s="353">
        <v>1</v>
      </c>
      <c r="I91" s="67"/>
      <c r="J91" s="354">
        <f>ROUND(I91*H91,2)</f>
        <v>0</v>
      </c>
      <c r="K91" s="351" t="s">
        <v>130</v>
      </c>
      <c r="L91" s="27"/>
      <c r="M91" s="68" t="s">
        <v>5</v>
      </c>
      <c r="N91" s="69" t="s">
        <v>42</v>
      </c>
      <c r="O91" s="28"/>
      <c r="P91" s="70">
        <f>O91*H91</f>
        <v>0</v>
      </c>
      <c r="Q91" s="70">
        <v>0</v>
      </c>
      <c r="R91" s="70">
        <f>Q91*H91</f>
        <v>0</v>
      </c>
      <c r="S91" s="70">
        <v>0</v>
      </c>
      <c r="T91" s="71">
        <f>S91*H91</f>
        <v>0</v>
      </c>
      <c r="AR91" s="24" t="s">
        <v>131</v>
      </c>
      <c r="AT91" s="24" t="s">
        <v>126</v>
      </c>
      <c r="AU91" s="24" t="s">
        <v>81</v>
      </c>
      <c r="AY91" s="24" t="s">
        <v>124</v>
      </c>
      <c r="BE91" s="72">
        <f>IF(N91="základní",J91,0)</f>
        <v>0</v>
      </c>
      <c r="BF91" s="72">
        <f>IF(N91="snížená",J91,0)</f>
        <v>0</v>
      </c>
      <c r="BG91" s="72">
        <f>IF(N91="zákl. přenesená",J91,0)</f>
        <v>0</v>
      </c>
      <c r="BH91" s="72">
        <f>IF(N91="sníž. přenesená",J91,0)</f>
        <v>0</v>
      </c>
      <c r="BI91" s="72">
        <f>IF(N91="nulová",J91,0)</f>
        <v>0</v>
      </c>
      <c r="BJ91" s="24" t="s">
        <v>79</v>
      </c>
      <c r="BK91" s="72">
        <f>ROUND(I91*H91,2)</f>
        <v>0</v>
      </c>
      <c r="BL91" s="24" t="s">
        <v>131</v>
      </c>
      <c r="BM91" s="24" t="s">
        <v>146</v>
      </c>
    </row>
    <row r="92" spans="1:47" s="1" customFormat="1" ht="378">
      <c r="A92" s="223"/>
      <c r="B92" s="224"/>
      <c r="C92" s="223"/>
      <c r="D92" s="357" t="s">
        <v>132</v>
      </c>
      <c r="E92" s="223"/>
      <c r="F92" s="358" t="s">
        <v>147</v>
      </c>
      <c r="G92" s="223"/>
      <c r="H92" s="223"/>
      <c r="I92" s="223"/>
      <c r="J92" s="223"/>
      <c r="K92" s="223"/>
      <c r="L92" s="27"/>
      <c r="M92" s="73"/>
      <c r="N92" s="28"/>
      <c r="O92" s="28"/>
      <c r="P92" s="28"/>
      <c r="Q92" s="28"/>
      <c r="R92" s="28"/>
      <c r="S92" s="28"/>
      <c r="T92" s="34"/>
      <c r="AT92" s="24" t="s">
        <v>132</v>
      </c>
      <c r="AU92" s="24" t="s">
        <v>81</v>
      </c>
    </row>
    <row r="93" spans="1:51" s="11" customFormat="1" ht="13.5">
      <c r="A93" s="359"/>
      <c r="B93" s="360"/>
      <c r="C93" s="359"/>
      <c r="D93" s="357" t="s">
        <v>148</v>
      </c>
      <c r="E93" s="361" t="s">
        <v>5</v>
      </c>
      <c r="F93" s="362" t="s">
        <v>149</v>
      </c>
      <c r="G93" s="359"/>
      <c r="H93" s="363">
        <v>1</v>
      </c>
      <c r="I93" s="359"/>
      <c r="J93" s="359"/>
      <c r="K93" s="359"/>
      <c r="L93" s="74"/>
      <c r="M93" s="76"/>
      <c r="N93" s="77"/>
      <c r="O93" s="77"/>
      <c r="P93" s="77"/>
      <c r="Q93" s="77"/>
      <c r="R93" s="77"/>
      <c r="S93" s="77"/>
      <c r="T93" s="78"/>
      <c r="AT93" s="75" t="s">
        <v>148</v>
      </c>
      <c r="AU93" s="75" t="s">
        <v>81</v>
      </c>
      <c r="AV93" s="11" t="s">
        <v>81</v>
      </c>
      <c r="AW93" s="11" t="s">
        <v>34</v>
      </c>
      <c r="AX93" s="11" t="s">
        <v>71</v>
      </c>
      <c r="AY93" s="75" t="s">
        <v>124</v>
      </c>
    </row>
    <row r="94" spans="1:51" s="12" customFormat="1" ht="13.5">
      <c r="A94" s="364"/>
      <c r="B94" s="365"/>
      <c r="C94" s="364"/>
      <c r="D94" s="355" t="s">
        <v>148</v>
      </c>
      <c r="E94" s="366" t="s">
        <v>5</v>
      </c>
      <c r="F94" s="367" t="s">
        <v>150</v>
      </c>
      <c r="G94" s="364"/>
      <c r="H94" s="368">
        <v>1</v>
      </c>
      <c r="I94" s="364"/>
      <c r="J94" s="364"/>
      <c r="K94" s="364"/>
      <c r="L94" s="79"/>
      <c r="M94" s="80"/>
      <c r="N94" s="81"/>
      <c r="O94" s="81"/>
      <c r="P94" s="81"/>
      <c r="Q94" s="81"/>
      <c r="R94" s="81"/>
      <c r="S94" s="81"/>
      <c r="T94" s="82"/>
      <c r="AT94" s="83" t="s">
        <v>148</v>
      </c>
      <c r="AU94" s="83" t="s">
        <v>81</v>
      </c>
      <c r="AV94" s="12" t="s">
        <v>131</v>
      </c>
      <c r="AW94" s="12" t="s">
        <v>34</v>
      </c>
      <c r="AX94" s="12" t="s">
        <v>79</v>
      </c>
      <c r="AY94" s="83" t="s">
        <v>124</v>
      </c>
    </row>
    <row r="95" spans="1:65" s="1" customFormat="1" ht="31.5" customHeight="1">
      <c r="A95" s="223"/>
      <c r="B95" s="224"/>
      <c r="C95" s="349" t="s">
        <v>151</v>
      </c>
      <c r="D95" s="349" t="s">
        <v>126</v>
      </c>
      <c r="E95" s="350" t="s">
        <v>152</v>
      </c>
      <c r="F95" s="351" t="s">
        <v>153</v>
      </c>
      <c r="G95" s="352" t="s">
        <v>145</v>
      </c>
      <c r="H95" s="353">
        <v>48</v>
      </c>
      <c r="I95" s="67"/>
      <c r="J95" s="354">
        <f>ROUND(I95*H95,2)</f>
        <v>0</v>
      </c>
      <c r="K95" s="351" t="s">
        <v>130</v>
      </c>
      <c r="L95" s="27"/>
      <c r="M95" s="68" t="s">
        <v>5</v>
      </c>
      <c r="N95" s="69" t="s">
        <v>42</v>
      </c>
      <c r="O95" s="28"/>
      <c r="P95" s="70">
        <f>O95*H95</f>
        <v>0</v>
      </c>
      <c r="Q95" s="70">
        <v>0</v>
      </c>
      <c r="R95" s="70">
        <f>Q95*H95</f>
        <v>0</v>
      </c>
      <c r="S95" s="70">
        <v>0</v>
      </c>
      <c r="T95" s="71">
        <f>S95*H95</f>
        <v>0</v>
      </c>
      <c r="AR95" s="24" t="s">
        <v>131</v>
      </c>
      <c r="AT95" s="24" t="s">
        <v>126</v>
      </c>
      <c r="AU95" s="24" t="s">
        <v>81</v>
      </c>
      <c r="AY95" s="24" t="s">
        <v>124</v>
      </c>
      <c r="BE95" s="72">
        <f>IF(N95="základní",J95,0)</f>
        <v>0</v>
      </c>
      <c r="BF95" s="72">
        <f>IF(N95="snížená",J95,0)</f>
        <v>0</v>
      </c>
      <c r="BG95" s="72">
        <f>IF(N95="zákl. přenesená",J95,0)</f>
        <v>0</v>
      </c>
      <c r="BH95" s="72">
        <f>IF(N95="sníž. přenesená",J95,0)</f>
        <v>0</v>
      </c>
      <c r="BI95" s="72">
        <f>IF(N95="nulová",J95,0)</f>
        <v>0</v>
      </c>
      <c r="BJ95" s="24" t="s">
        <v>79</v>
      </c>
      <c r="BK95" s="72">
        <f>ROUND(I95*H95,2)</f>
        <v>0</v>
      </c>
      <c r="BL95" s="24" t="s">
        <v>131</v>
      </c>
      <c r="BM95" s="24" t="s">
        <v>154</v>
      </c>
    </row>
    <row r="96" spans="1:65" s="1" customFormat="1" ht="31.5" customHeight="1">
      <c r="A96" s="223"/>
      <c r="B96" s="224"/>
      <c r="C96" s="349" t="s">
        <v>141</v>
      </c>
      <c r="D96" s="349" t="s">
        <v>126</v>
      </c>
      <c r="E96" s="350" t="s">
        <v>155</v>
      </c>
      <c r="F96" s="351" t="s">
        <v>156</v>
      </c>
      <c r="G96" s="352" t="s">
        <v>145</v>
      </c>
      <c r="H96" s="353">
        <v>8</v>
      </c>
      <c r="I96" s="67"/>
      <c r="J96" s="354">
        <f>ROUND(I96*H96,2)</f>
        <v>0</v>
      </c>
      <c r="K96" s="351" t="s">
        <v>130</v>
      </c>
      <c r="L96" s="27"/>
      <c r="M96" s="68" t="s">
        <v>5</v>
      </c>
      <c r="N96" s="69" t="s">
        <v>42</v>
      </c>
      <c r="O96" s="28"/>
      <c r="P96" s="70">
        <f>O96*H96</f>
        <v>0</v>
      </c>
      <c r="Q96" s="70">
        <v>0</v>
      </c>
      <c r="R96" s="70">
        <f>Q96*H96</f>
        <v>0</v>
      </c>
      <c r="S96" s="70">
        <v>0</v>
      </c>
      <c r="T96" s="71">
        <f>S96*H96</f>
        <v>0</v>
      </c>
      <c r="AR96" s="24" t="s">
        <v>131</v>
      </c>
      <c r="AT96" s="24" t="s">
        <v>126</v>
      </c>
      <c r="AU96" s="24" t="s">
        <v>81</v>
      </c>
      <c r="AY96" s="24" t="s">
        <v>124</v>
      </c>
      <c r="BE96" s="72">
        <f>IF(N96="základní",J96,0)</f>
        <v>0</v>
      </c>
      <c r="BF96" s="72">
        <f>IF(N96="snížená",J96,0)</f>
        <v>0</v>
      </c>
      <c r="BG96" s="72">
        <f>IF(N96="zákl. přenesená",J96,0)</f>
        <v>0</v>
      </c>
      <c r="BH96" s="72">
        <f>IF(N96="sníž. přenesená",J96,0)</f>
        <v>0</v>
      </c>
      <c r="BI96" s="72">
        <f>IF(N96="nulová",J96,0)</f>
        <v>0</v>
      </c>
      <c r="BJ96" s="24" t="s">
        <v>79</v>
      </c>
      <c r="BK96" s="72">
        <f>ROUND(I96*H96,2)</f>
        <v>0</v>
      </c>
      <c r="BL96" s="24" t="s">
        <v>131</v>
      </c>
      <c r="BM96" s="24" t="s">
        <v>157</v>
      </c>
    </row>
    <row r="97" spans="1:47" s="1" customFormat="1" ht="108">
      <c r="A97" s="223"/>
      <c r="B97" s="224"/>
      <c r="C97" s="223"/>
      <c r="D97" s="357" t="s">
        <v>132</v>
      </c>
      <c r="E97" s="223"/>
      <c r="F97" s="358" t="s">
        <v>158</v>
      </c>
      <c r="G97" s="223"/>
      <c r="H97" s="223"/>
      <c r="I97" s="223"/>
      <c r="J97" s="223"/>
      <c r="K97" s="223"/>
      <c r="L97" s="27"/>
      <c r="M97" s="73"/>
      <c r="N97" s="28"/>
      <c r="O97" s="28"/>
      <c r="P97" s="28"/>
      <c r="Q97" s="28"/>
      <c r="R97" s="28"/>
      <c r="S97" s="28"/>
      <c r="T97" s="34"/>
      <c r="AT97" s="24" t="s">
        <v>132</v>
      </c>
      <c r="AU97" s="24" t="s">
        <v>81</v>
      </c>
    </row>
    <row r="98" spans="1:51" s="13" customFormat="1" ht="13.5">
      <c r="A98" s="369"/>
      <c r="B98" s="370"/>
      <c r="C98" s="369"/>
      <c r="D98" s="357" t="s">
        <v>148</v>
      </c>
      <c r="E98" s="371" t="s">
        <v>5</v>
      </c>
      <c r="F98" s="372" t="s">
        <v>159</v>
      </c>
      <c r="G98" s="369"/>
      <c r="H98" s="373" t="s">
        <v>5</v>
      </c>
      <c r="I98" s="369"/>
      <c r="J98" s="369"/>
      <c r="K98" s="369"/>
      <c r="L98" s="84"/>
      <c r="M98" s="86"/>
      <c r="N98" s="87"/>
      <c r="O98" s="87"/>
      <c r="P98" s="87"/>
      <c r="Q98" s="87"/>
      <c r="R98" s="87"/>
      <c r="S98" s="87"/>
      <c r="T98" s="88"/>
      <c r="AT98" s="85" t="s">
        <v>148</v>
      </c>
      <c r="AU98" s="85" t="s">
        <v>81</v>
      </c>
      <c r="AV98" s="13" t="s">
        <v>79</v>
      </c>
      <c r="AW98" s="13" t="s">
        <v>34</v>
      </c>
      <c r="AX98" s="13" t="s">
        <v>71</v>
      </c>
      <c r="AY98" s="85" t="s">
        <v>124</v>
      </c>
    </row>
    <row r="99" spans="1:51" s="11" customFormat="1" ht="13.5">
      <c r="A99" s="359"/>
      <c r="B99" s="360"/>
      <c r="C99" s="359"/>
      <c r="D99" s="357" t="s">
        <v>148</v>
      </c>
      <c r="E99" s="361" t="s">
        <v>5</v>
      </c>
      <c r="F99" s="362" t="s">
        <v>160</v>
      </c>
      <c r="G99" s="359"/>
      <c r="H99" s="363">
        <v>8</v>
      </c>
      <c r="I99" s="359"/>
      <c r="J99" s="359"/>
      <c r="K99" s="359"/>
      <c r="L99" s="74"/>
      <c r="M99" s="76"/>
      <c r="N99" s="77"/>
      <c r="O99" s="77"/>
      <c r="P99" s="77"/>
      <c r="Q99" s="77"/>
      <c r="R99" s="77"/>
      <c r="S99" s="77"/>
      <c r="T99" s="78"/>
      <c r="AT99" s="75" t="s">
        <v>148</v>
      </c>
      <c r="AU99" s="75" t="s">
        <v>81</v>
      </c>
      <c r="AV99" s="11" t="s">
        <v>81</v>
      </c>
      <c r="AW99" s="11" t="s">
        <v>34</v>
      </c>
      <c r="AX99" s="11" t="s">
        <v>71</v>
      </c>
      <c r="AY99" s="75" t="s">
        <v>124</v>
      </c>
    </row>
    <row r="100" spans="1:51" s="12" customFormat="1" ht="13.5">
      <c r="A100" s="364"/>
      <c r="B100" s="365"/>
      <c r="C100" s="364"/>
      <c r="D100" s="355" t="s">
        <v>148</v>
      </c>
      <c r="E100" s="366" t="s">
        <v>5</v>
      </c>
      <c r="F100" s="367" t="s">
        <v>150</v>
      </c>
      <c r="G100" s="364"/>
      <c r="H100" s="368">
        <v>8</v>
      </c>
      <c r="I100" s="364"/>
      <c r="J100" s="364"/>
      <c r="K100" s="364"/>
      <c r="L100" s="79"/>
      <c r="M100" s="80"/>
      <c r="N100" s="81"/>
      <c r="O100" s="81"/>
      <c r="P100" s="81"/>
      <c r="Q100" s="81"/>
      <c r="R100" s="81"/>
      <c r="S100" s="81"/>
      <c r="T100" s="82"/>
      <c r="AT100" s="83" t="s">
        <v>148</v>
      </c>
      <c r="AU100" s="83" t="s">
        <v>81</v>
      </c>
      <c r="AV100" s="12" t="s">
        <v>131</v>
      </c>
      <c r="AW100" s="12" t="s">
        <v>34</v>
      </c>
      <c r="AX100" s="12" t="s">
        <v>79</v>
      </c>
      <c r="AY100" s="83" t="s">
        <v>124</v>
      </c>
    </row>
    <row r="101" spans="1:65" s="1" customFormat="1" ht="31.5" customHeight="1">
      <c r="A101" s="223"/>
      <c r="B101" s="224"/>
      <c r="C101" s="349" t="s">
        <v>161</v>
      </c>
      <c r="D101" s="349" t="s">
        <v>126</v>
      </c>
      <c r="E101" s="350" t="s">
        <v>162</v>
      </c>
      <c r="F101" s="351" t="s">
        <v>163</v>
      </c>
      <c r="G101" s="352" t="s">
        <v>145</v>
      </c>
      <c r="H101" s="353">
        <v>65.2</v>
      </c>
      <c r="I101" s="67"/>
      <c r="J101" s="354">
        <f>ROUND(I101*H101,2)</f>
        <v>0</v>
      </c>
      <c r="K101" s="351" t="s">
        <v>130</v>
      </c>
      <c r="L101" s="27"/>
      <c r="M101" s="68" t="s">
        <v>5</v>
      </c>
      <c r="N101" s="69" t="s">
        <v>42</v>
      </c>
      <c r="O101" s="28"/>
      <c r="P101" s="70">
        <f>O101*H101</f>
        <v>0</v>
      </c>
      <c r="Q101" s="70">
        <v>0</v>
      </c>
      <c r="R101" s="70">
        <f>Q101*H101</f>
        <v>0</v>
      </c>
      <c r="S101" s="70">
        <v>0</v>
      </c>
      <c r="T101" s="71">
        <f>S101*H101</f>
        <v>0</v>
      </c>
      <c r="AR101" s="24" t="s">
        <v>131</v>
      </c>
      <c r="AT101" s="24" t="s">
        <v>126</v>
      </c>
      <c r="AU101" s="24" t="s">
        <v>81</v>
      </c>
      <c r="AY101" s="24" t="s">
        <v>124</v>
      </c>
      <c r="BE101" s="72">
        <f>IF(N101="základní",J101,0)</f>
        <v>0</v>
      </c>
      <c r="BF101" s="72">
        <f>IF(N101="snížená",J101,0)</f>
        <v>0</v>
      </c>
      <c r="BG101" s="72">
        <f>IF(N101="zákl. přenesená",J101,0)</f>
        <v>0</v>
      </c>
      <c r="BH101" s="72">
        <f>IF(N101="sníž. přenesená",J101,0)</f>
        <v>0</v>
      </c>
      <c r="BI101" s="72">
        <f>IF(N101="nulová",J101,0)</f>
        <v>0</v>
      </c>
      <c r="BJ101" s="24" t="s">
        <v>79</v>
      </c>
      <c r="BK101" s="72">
        <f>ROUND(I101*H101,2)</f>
        <v>0</v>
      </c>
      <c r="BL101" s="24" t="s">
        <v>131</v>
      </c>
      <c r="BM101" s="24" t="s">
        <v>164</v>
      </c>
    </row>
    <row r="102" spans="1:47" s="1" customFormat="1" ht="108">
      <c r="A102" s="223"/>
      <c r="B102" s="224"/>
      <c r="C102" s="223"/>
      <c r="D102" s="355" t="s">
        <v>132</v>
      </c>
      <c r="E102" s="223"/>
      <c r="F102" s="356" t="s">
        <v>158</v>
      </c>
      <c r="G102" s="223"/>
      <c r="H102" s="223"/>
      <c r="I102" s="223"/>
      <c r="J102" s="223"/>
      <c r="K102" s="223"/>
      <c r="L102" s="27"/>
      <c r="M102" s="73"/>
      <c r="N102" s="28"/>
      <c r="O102" s="28"/>
      <c r="P102" s="28"/>
      <c r="Q102" s="28"/>
      <c r="R102" s="28"/>
      <c r="S102" s="28"/>
      <c r="T102" s="34"/>
      <c r="AT102" s="24" t="s">
        <v>132</v>
      </c>
      <c r="AU102" s="24" t="s">
        <v>81</v>
      </c>
    </row>
    <row r="103" spans="1:65" s="1" customFormat="1" ht="44.25" customHeight="1">
      <c r="A103" s="223"/>
      <c r="B103" s="224"/>
      <c r="C103" s="349" t="s">
        <v>146</v>
      </c>
      <c r="D103" s="349" t="s">
        <v>126</v>
      </c>
      <c r="E103" s="350" t="s">
        <v>165</v>
      </c>
      <c r="F103" s="351" t="s">
        <v>166</v>
      </c>
      <c r="G103" s="352" t="s">
        <v>145</v>
      </c>
      <c r="H103" s="353">
        <v>185</v>
      </c>
      <c r="I103" s="67"/>
      <c r="J103" s="354">
        <f>ROUND(I103*H103,2)</f>
        <v>0</v>
      </c>
      <c r="K103" s="351" t="s">
        <v>130</v>
      </c>
      <c r="L103" s="27"/>
      <c r="M103" s="68" t="s">
        <v>5</v>
      </c>
      <c r="N103" s="69" t="s">
        <v>42</v>
      </c>
      <c r="O103" s="28"/>
      <c r="P103" s="70">
        <f>O103*H103</f>
        <v>0</v>
      </c>
      <c r="Q103" s="70">
        <v>0</v>
      </c>
      <c r="R103" s="70">
        <f>Q103*H103</f>
        <v>0</v>
      </c>
      <c r="S103" s="70">
        <v>0</v>
      </c>
      <c r="T103" s="71">
        <f>S103*H103</f>
        <v>0</v>
      </c>
      <c r="AR103" s="24" t="s">
        <v>131</v>
      </c>
      <c r="AT103" s="24" t="s">
        <v>126</v>
      </c>
      <c r="AU103" s="24" t="s">
        <v>81</v>
      </c>
      <c r="AY103" s="24" t="s">
        <v>124</v>
      </c>
      <c r="BE103" s="72">
        <f>IF(N103="základní",J103,0)</f>
        <v>0</v>
      </c>
      <c r="BF103" s="72">
        <f>IF(N103="snížená",J103,0)</f>
        <v>0</v>
      </c>
      <c r="BG103" s="72">
        <f>IF(N103="zákl. přenesená",J103,0)</f>
        <v>0</v>
      </c>
      <c r="BH103" s="72">
        <f>IF(N103="sníž. přenesená",J103,0)</f>
        <v>0</v>
      </c>
      <c r="BI103" s="72">
        <f>IF(N103="nulová",J103,0)</f>
        <v>0</v>
      </c>
      <c r="BJ103" s="24" t="s">
        <v>79</v>
      </c>
      <c r="BK103" s="72">
        <f>ROUND(I103*H103,2)</f>
        <v>0</v>
      </c>
      <c r="BL103" s="24" t="s">
        <v>131</v>
      </c>
      <c r="BM103" s="24" t="s">
        <v>167</v>
      </c>
    </row>
    <row r="104" spans="1:47" s="1" customFormat="1" ht="270">
      <c r="A104" s="223"/>
      <c r="B104" s="224"/>
      <c r="C104" s="223"/>
      <c r="D104" s="357" t="s">
        <v>132</v>
      </c>
      <c r="E104" s="223"/>
      <c r="F104" s="358" t="s">
        <v>168</v>
      </c>
      <c r="G104" s="223"/>
      <c r="H104" s="223"/>
      <c r="I104" s="223"/>
      <c r="J104" s="223"/>
      <c r="K104" s="223"/>
      <c r="L104" s="27"/>
      <c r="M104" s="73"/>
      <c r="N104" s="28"/>
      <c r="O104" s="28"/>
      <c r="P104" s="28"/>
      <c r="Q104" s="28"/>
      <c r="R104" s="28"/>
      <c r="S104" s="28"/>
      <c r="T104" s="34"/>
      <c r="AT104" s="24" t="s">
        <v>132</v>
      </c>
      <c r="AU104" s="24" t="s">
        <v>81</v>
      </c>
    </row>
    <row r="105" spans="1:51" s="13" customFormat="1" ht="13.5">
      <c r="A105" s="369"/>
      <c r="B105" s="370"/>
      <c r="C105" s="369"/>
      <c r="D105" s="357" t="s">
        <v>148</v>
      </c>
      <c r="E105" s="371" t="s">
        <v>5</v>
      </c>
      <c r="F105" s="372" t="s">
        <v>169</v>
      </c>
      <c r="G105" s="369"/>
      <c r="H105" s="373" t="s">
        <v>5</v>
      </c>
      <c r="I105" s="369"/>
      <c r="J105" s="369"/>
      <c r="K105" s="369"/>
      <c r="L105" s="84"/>
      <c r="M105" s="86"/>
      <c r="N105" s="87"/>
      <c r="O105" s="87"/>
      <c r="P105" s="87"/>
      <c r="Q105" s="87"/>
      <c r="R105" s="87"/>
      <c r="S105" s="87"/>
      <c r="T105" s="88"/>
      <c r="AT105" s="85" t="s">
        <v>148</v>
      </c>
      <c r="AU105" s="85" t="s">
        <v>81</v>
      </c>
      <c r="AV105" s="13" t="s">
        <v>79</v>
      </c>
      <c r="AW105" s="13" t="s">
        <v>34</v>
      </c>
      <c r="AX105" s="13" t="s">
        <v>71</v>
      </c>
      <c r="AY105" s="85" t="s">
        <v>124</v>
      </c>
    </row>
    <row r="106" spans="1:51" s="11" customFormat="1" ht="13.5">
      <c r="A106" s="359"/>
      <c r="B106" s="360"/>
      <c r="C106" s="359"/>
      <c r="D106" s="357" t="s">
        <v>148</v>
      </c>
      <c r="E106" s="361" t="s">
        <v>5</v>
      </c>
      <c r="F106" s="362" t="s">
        <v>170</v>
      </c>
      <c r="G106" s="359"/>
      <c r="H106" s="363">
        <v>185</v>
      </c>
      <c r="I106" s="359"/>
      <c r="J106" s="359"/>
      <c r="K106" s="359"/>
      <c r="L106" s="74"/>
      <c r="M106" s="76"/>
      <c r="N106" s="77"/>
      <c r="O106" s="77"/>
      <c r="P106" s="77"/>
      <c r="Q106" s="77"/>
      <c r="R106" s="77"/>
      <c r="S106" s="77"/>
      <c r="T106" s="78"/>
      <c r="AT106" s="75" t="s">
        <v>148</v>
      </c>
      <c r="AU106" s="75" t="s">
        <v>81</v>
      </c>
      <c r="AV106" s="11" t="s">
        <v>81</v>
      </c>
      <c r="AW106" s="11" t="s">
        <v>34</v>
      </c>
      <c r="AX106" s="11" t="s">
        <v>71</v>
      </c>
      <c r="AY106" s="75" t="s">
        <v>124</v>
      </c>
    </row>
    <row r="107" spans="1:51" s="12" customFormat="1" ht="13.5">
      <c r="A107" s="364"/>
      <c r="B107" s="365"/>
      <c r="C107" s="364"/>
      <c r="D107" s="355" t="s">
        <v>148</v>
      </c>
      <c r="E107" s="366" t="s">
        <v>5</v>
      </c>
      <c r="F107" s="367" t="s">
        <v>150</v>
      </c>
      <c r="G107" s="364"/>
      <c r="H107" s="368">
        <v>185</v>
      </c>
      <c r="I107" s="364"/>
      <c r="J107" s="364"/>
      <c r="K107" s="364"/>
      <c r="L107" s="79"/>
      <c r="M107" s="80"/>
      <c r="N107" s="81"/>
      <c r="O107" s="81"/>
      <c r="P107" s="81"/>
      <c r="Q107" s="81"/>
      <c r="R107" s="81"/>
      <c r="S107" s="81"/>
      <c r="T107" s="82"/>
      <c r="AT107" s="83" t="s">
        <v>148</v>
      </c>
      <c r="AU107" s="83" t="s">
        <v>81</v>
      </c>
      <c r="AV107" s="12" t="s">
        <v>131</v>
      </c>
      <c r="AW107" s="12" t="s">
        <v>34</v>
      </c>
      <c r="AX107" s="12" t="s">
        <v>79</v>
      </c>
      <c r="AY107" s="83" t="s">
        <v>124</v>
      </c>
    </row>
    <row r="108" spans="1:65" s="1" customFormat="1" ht="31.5" customHeight="1">
      <c r="A108" s="223"/>
      <c r="B108" s="224"/>
      <c r="C108" s="349" t="s">
        <v>171</v>
      </c>
      <c r="D108" s="349" t="s">
        <v>126</v>
      </c>
      <c r="E108" s="350" t="s">
        <v>172</v>
      </c>
      <c r="F108" s="351" t="s">
        <v>173</v>
      </c>
      <c r="G108" s="352" t="s">
        <v>129</v>
      </c>
      <c r="H108" s="353">
        <v>1</v>
      </c>
      <c r="I108" s="67"/>
      <c r="J108" s="354">
        <f>ROUND(I108*H108,2)</f>
        <v>0</v>
      </c>
      <c r="K108" s="351" t="s">
        <v>130</v>
      </c>
      <c r="L108" s="27"/>
      <c r="M108" s="68" t="s">
        <v>5</v>
      </c>
      <c r="N108" s="69" t="s">
        <v>42</v>
      </c>
      <c r="O108" s="28"/>
      <c r="P108" s="70">
        <f>O108*H108</f>
        <v>0</v>
      </c>
      <c r="Q108" s="70">
        <v>0</v>
      </c>
      <c r="R108" s="70">
        <f>Q108*H108</f>
        <v>0</v>
      </c>
      <c r="S108" s="70">
        <v>0</v>
      </c>
      <c r="T108" s="71">
        <f>S108*H108</f>
        <v>0</v>
      </c>
      <c r="AR108" s="24" t="s">
        <v>131</v>
      </c>
      <c r="AT108" s="24" t="s">
        <v>126</v>
      </c>
      <c r="AU108" s="24" t="s">
        <v>81</v>
      </c>
      <c r="AY108" s="24" t="s">
        <v>124</v>
      </c>
      <c r="BE108" s="72">
        <f>IF(N108="základní",J108,0)</f>
        <v>0</v>
      </c>
      <c r="BF108" s="72">
        <f>IF(N108="snížená",J108,0)</f>
        <v>0</v>
      </c>
      <c r="BG108" s="72">
        <f>IF(N108="zákl. přenesená",J108,0)</f>
        <v>0</v>
      </c>
      <c r="BH108" s="72">
        <f>IF(N108="sníž. přenesená",J108,0)</f>
        <v>0</v>
      </c>
      <c r="BI108" s="72">
        <f>IF(N108="nulová",J108,0)</f>
        <v>0</v>
      </c>
      <c r="BJ108" s="24" t="s">
        <v>79</v>
      </c>
      <c r="BK108" s="72">
        <f>ROUND(I108*H108,2)</f>
        <v>0</v>
      </c>
      <c r="BL108" s="24" t="s">
        <v>131</v>
      </c>
      <c r="BM108" s="24" t="s">
        <v>174</v>
      </c>
    </row>
    <row r="109" spans="1:47" s="1" customFormat="1" ht="27">
      <c r="A109" s="223"/>
      <c r="B109" s="224"/>
      <c r="C109" s="223"/>
      <c r="D109" s="355" t="s">
        <v>132</v>
      </c>
      <c r="E109" s="223"/>
      <c r="F109" s="356" t="s">
        <v>175</v>
      </c>
      <c r="G109" s="223"/>
      <c r="H109" s="223"/>
      <c r="I109" s="223"/>
      <c r="J109" s="223"/>
      <c r="K109" s="223"/>
      <c r="L109" s="27"/>
      <c r="M109" s="73"/>
      <c r="N109" s="28"/>
      <c r="O109" s="28"/>
      <c r="P109" s="28"/>
      <c r="Q109" s="28"/>
      <c r="R109" s="28"/>
      <c r="S109" s="28"/>
      <c r="T109" s="34"/>
      <c r="AT109" s="24" t="s">
        <v>132</v>
      </c>
      <c r="AU109" s="24" t="s">
        <v>81</v>
      </c>
    </row>
    <row r="110" spans="1:65" s="1" customFormat="1" ht="31.5" customHeight="1">
      <c r="A110" s="223"/>
      <c r="B110" s="224"/>
      <c r="C110" s="349" t="s">
        <v>154</v>
      </c>
      <c r="D110" s="349" t="s">
        <v>126</v>
      </c>
      <c r="E110" s="350" t="s">
        <v>176</v>
      </c>
      <c r="F110" s="351" t="s">
        <v>177</v>
      </c>
      <c r="G110" s="352" t="s">
        <v>129</v>
      </c>
      <c r="H110" s="353">
        <v>1</v>
      </c>
      <c r="I110" s="67"/>
      <c r="J110" s="354">
        <f>ROUND(I110*H110,2)</f>
        <v>0</v>
      </c>
      <c r="K110" s="351" t="s">
        <v>130</v>
      </c>
      <c r="L110" s="27"/>
      <c r="M110" s="68" t="s">
        <v>5</v>
      </c>
      <c r="N110" s="69" t="s">
        <v>42</v>
      </c>
      <c r="O110" s="28"/>
      <c r="P110" s="70">
        <f>O110*H110</f>
        <v>0</v>
      </c>
      <c r="Q110" s="70">
        <v>0</v>
      </c>
      <c r="R110" s="70">
        <f>Q110*H110</f>
        <v>0</v>
      </c>
      <c r="S110" s="70">
        <v>0</v>
      </c>
      <c r="T110" s="71">
        <f>S110*H110</f>
        <v>0</v>
      </c>
      <c r="AR110" s="24" t="s">
        <v>131</v>
      </c>
      <c r="AT110" s="24" t="s">
        <v>126</v>
      </c>
      <c r="AU110" s="24" t="s">
        <v>81</v>
      </c>
      <c r="AY110" s="24" t="s">
        <v>124</v>
      </c>
      <c r="BE110" s="72">
        <f>IF(N110="základní",J110,0)</f>
        <v>0</v>
      </c>
      <c r="BF110" s="72">
        <f>IF(N110="snížená",J110,0)</f>
        <v>0</v>
      </c>
      <c r="BG110" s="72">
        <f>IF(N110="zákl. přenesená",J110,0)</f>
        <v>0</v>
      </c>
      <c r="BH110" s="72">
        <f>IF(N110="sníž. přenesená",J110,0)</f>
        <v>0</v>
      </c>
      <c r="BI110" s="72">
        <f>IF(N110="nulová",J110,0)</f>
        <v>0</v>
      </c>
      <c r="BJ110" s="24" t="s">
        <v>79</v>
      </c>
      <c r="BK110" s="72">
        <f>ROUND(I110*H110,2)</f>
        <v>0</v>
      </c>
      <c r="BL110" s="24" t="s">
        <v>131</v>
      </c>
      <c r="BM110" s="24" t="s">
        <v>178</v>
      </c>
    </row>
    <row r="111" spans="1:47" s="1" customFormat="1" ht="27">
      <c r="A111" s="223"/>
      <c r="B111" s="224"/>
      <c r="C111" s="223"/>
      <c r="D111" s="355" t="s">
        <v>132</v>
      </c>
      <c r="E111" s="223"/>
      <c r="F111" s="356" t="s">
        <v>175</v>
      </c>
      <c r="G111" s="223"/>
      <c r="H111" s="223"/>
      <c r="I111" s="223"/>
      <c r="J111" s="223"/>
      <c r="K111" s="223"/>
      <c r="L111" s="27"/>
      <c r="M111" s="73"/>
      <c r="N111" s="28"/>
      <c r="O111" s="28"/>
      <c r="P111" s="28"/>
      <c r="Q111" s="28"/>
      <c r="R111" s="28"/>
      <c r="S111" s="28"/>
      <c r="T111" s="34"/>
      <c r="AT111" s="24" t="s">
        <v>132</v>
      </c>
      <c r="AU111" s="24" t="s">
        <v>81</v>
      </c>
    </row>
    <row r="112" spans="1:65" s="1" customFormat="1" ht="31.5" customHeight="1">
      <c r="A112" s="223"/>
      <c r="B112" s="224"/>
      <c r="C112" s="349" t="s">
        <v>179</v>
      </c>
      <c r="D112" s="349" t="s">
        <v>126</v>
      </c>
      <c r="E112" s="350" t="s">
        <v>180</v>
      </c>
      <c r="F112" s="351" t="s">
        <v>181</v>
      </c>
      <c r="G112" s="352" t="s">
        <v>129</v>
      </c>
      <c r="H112" s="353">
        <v>1</v>
      </c>
      <c r="I112" s="67"/>
      <c r="J112" s="354">
        <f>ROUND(I112*H112,2)</f>
        <v>0</v>
      </c>
      <c r="K112" s="351" t="s">
        <v>130</v>
      </c>
      <c r="L112" s="27"/>
      <c r="M112" s="68" t="s">
        <v>5</v>
      </c>
      <c r="N112" s="69" t="s">
        <v>42</v>
      </c>
      <c r="O112" s="28"/>
      <c r="P112" s="70">
        <f>O112*H112</f>
        <v>0</v>
      </c>
      <c r="Q112" s="70">
        <v>0</v>
      </c>
      <c r="R112" s="70">
        <f>Q112*H112</f>
        <v>0</v>
      </c>
      <c r="S112" s="70">
        <v>0</v>
      </c>
      <c r="T112" s="71">
        <f>S112*H112</f>
        <v>0</v>
      </c>
      <c r="AR112" s="24" t="s">
        <v>131</v>
      </c>
      <c r="AT112" s="24" t="s">
        <v>126</v>
      </c>
      <c r="AU112" s="24" t="s">
        <v>81</v>
      </c>
      <c r="AY112" s="24" t="s">
        <v>124</v>
      </c>
      <c r="BE112" s="72">
        <f>IF(N112="základní",J112,0)</f>
        <v>0</v>
      </c>
      <c r="BF112" s="72">
        <f>IF(N112="snížená",J112,0)</f>
        <v>0</v>
      </c>
      <c r="BG112" s="72">
        <f>IF(N112="zákl. přenesená",J112,0)</f>
        <v>0</v>
      </c>
      <c r="BH112" s="72">
        <f>IF(N112="sníž. přenesená",J112,0)</f>
        <v>0</v>
      </c>
      <c r="BI112" s="72">
        <f>IF(N112="nulová",J112,0)</f>
        <v>0</v>
      </c>
      <c r="BJ112" s="24" t="s">
        <v>79</v>
      </c>
      <c r="BK112" s="72">
        <f>ROUND(I112*H112,2)</f>
        <v>0</v>
      </c>
      <c r="BL112" s="24" t="s">
        <v>131</v>
      </c>
      <c r="BM112" s="24" t="s">
        <v>182</v>
      </c>
    </row>
    <row r="113" spans="1:47" s="1" customFormat="1" ht="27">
      <c r="A113" s="223"/>
      <c r="B113" s="224"/>
      <c r="C113" s="223"/>
      <c r="D113" s="355" t="s">
        <v>132</v>
      </c>
      <c r="E113" s="223"/>
      <c r="F113" s="356" t="s">
        <v>175</v>
      </c>
      <c r="G113" s="223"/>
      <c r="H113" s="223"/>
      <c r="I113" s="223"/>
      <c r="J113" s="223"/>
      <c r="K113" s="223"/>
      <c r="L113" s="27"/>
      <c r="M113" s="73"/>
      <c r="N113" s="28"/>
      <c r="O113" s="28"/>
      <c r="P113" s="28"/>
      <c r="Q113" s="28"/>
      <c r="R113" s="28"/>
      <c r="S113" s="28"/>
      <c r="T113" s="34"/>
      <c r="AT113" s="24" t="s">
        <v>132</v>
      </c>
      <c r="AU113" s="24" t="s">
        <v>81</v>
      </c>
    </row>
    <row r="114" spans="1:65" s="1" customFormat="1" ht="44.25" customHeight="1">
      <c r="A114" s="223"/>
      <c r="B114" s="224"/>
      <c r="C114" s="349" t="s">
        <v>157</v>
      </c>
      <c r="D114" s="349" t="s">
        <v>126</v>
      </c>
      <c r="E114" s="350" t="s">
        <v>183</v>
      </c>
      <c r="F114" s="351" t="s">
        <v>184</v>
      </c>
      <c r="G114" s="352" t="s">
        <v>145</v>
      </c>
      <c r="H114" s="353">
        <v>73.2</v>
      </c>
      <c r="I114" s="67"/>
      <c r="J114" s="354">
        <f>ROUND(I114*H114,2)</f>
        <v>0</v>
      </c>
      <c r="K114" s="351" t="s">
        <v>130</v>
      </c>
      <c r="L114" s="27"/>
      <c r="M114" s="68" t="s">
        <v>5</v>
      </c>
      <c r="N114" s="69" t="s">
        <v>42</v>
      </c>
      <c r="O114" s="28"/>
      <c r="P114" s="70">
        <f>O114*H114</f>
        <v>0</v>
      </c>
      <c r="Q114" s="70">
        <v>0</v>
      </c>
      <c r="R114" s="70">
        <f>Q114*H114</f>
        <v>0</v>
      </c>
      <c r="S114" s="70">
        <v>0</v>
      </c>
      <c r="T114" s="71">
        <f>S114*H114</f>
        <v>0</v>
      </c>
      <c r="AR114" s="24" t="s">
        <v>131</v>
      </c>
      <c r="AT114" s="24" t="s">
        <v>126</v>
      </c>
      <c r="AU114" s="24" t="s">
        <v>81</v>
      </c>
      <c r="AY114" s="24" t="s">
        <v>124</v>
      </c>
      <c r="BE114" s="72">
        <f>IF(N114="základní",J114,0)</f>
        <v>0</v>
      </c>
      <c r="BF114" s="72">
        <f>IF(N114="snížená",J114,0)</f>
        <v>0</v>
      </c>
      <c r="BG114" s="72">
        <f>IF(N114="zákl. přenesená",J114,0)</f>
        <v>0</v>
      </c>
      <c r="BH114" s="72">
        <f>IF(N114="sníž. přenesená",J114,0)</f>
        <v>0</v>
      </c>
      <c r="BI114" s="72">
        <f>IF(N114="nulová",J114,0)</f>
        <v>0</v>
      </c>
      <c r="BJ114" s="24" t="s">
        <v>79</v>
      </c>
      <c r="BK114" s="72">
        <f>ROUND(I114*H114,2)</f>
        <v>0</v>
      </c>
      <c r="BL114" s="24" t="s">
        <v>131</v>
      </c>
      <c r="BM114" s="24" t="s">
        <v>185</v>
      </c>
    </row>
    <row r="115" spans="1:47" s="1" customFormat="1" ht="189">
      <c r="A115" s="223"/>
      <c r="B115" s="224"/>
      <c r="C115" s="223"/>
      <c r="D115" s="355" t="s">
        <v>132</v>
      </c>
      <c r="E115" s="223"/>
      <c r="F115" s="356" t="s">
        <v>186</v>
      </c>
      <c r="G115" s="223"/>
      <c r="H115" s="223"/>
      <c r="I115" s="223"/>
      <c r="J115" s="223"/>
      <c r="K115" s="223"/>
      <c r="L115" s="27"/>
      <c r="M115" s="73"/>
      <c r="N115" s="28"/>
      <c r="O115" s="28"/>
      <c r="P115" s="28"/>
      <c r="Q115" s="28"/>
      <c r="R115" s="28"/>
      <c r="S115" s="28"/>
      <c r="T115" s="34"/>
      <c r="AT115" s="24" t="s">
        <v>132</v>
      </c>
      <c r="AU115" s="24" t="s">
        <v>81</v>
      </c>
    </row>
    <row r="116" spans="1:65" s="1" customFormat="1" ht="44.25" customHeight="1">
      <c r="A116" s="223"/>
      <c r="B116" s="224"/>
      <c r="C116" s="349" t="s">
        <v>187</v>
      </c>
      <c r="D116" s="349" t="s">
        <v>126</v>
      </c>
      <c r="E116" s="350" t="s">
        <v>188</v>
      </c>
      <c r="F116" s="351" t="s">
        <v>189</v>
      </c>
      <c r="G116" s="352" t="s">
        <v>145</v>
      </c>
      <c r="H116" s="353">
        <v>225</v>
      </c>
      <c r="I116" s="67"/>
      <c r="J116" s="354">
        <f>ROUND(I116*H116,2)</f>
        <v>0</v>
      </c>
      <c r="K116" s="351" t="s">
        <v>130</v>
      </c>
      <c r="L116" s="27"/>
      <c r="M116" s="68" t="s">
        <v>5</v>
      </c>
      <c r="N116" s="69" t="s">
        <v>42</v>
      </c>
      <c r="O116" s="28"/>
      <c r="P116" s="70">
        <f>O116*H116</f>
        <v>0</v>
      </c>
      <c r="Q116" s="70">
        <v>0</v>
      </c>
      <c r="R116" s="70">
        <f>Q116*H116</f>
        <v>0</v>
      </c>
      <c r="S116" s="70">
        <v>0</v>
      </c>
      <c r="T116" s="71">
        <f>S116*H116</f>
        <v>0</v>
      </c>
      <c r="AR116" s="24" t="s">
        <v>131</v>
      </c>
      <c r="AT116" s="24" t="s">
        <v>126</v>
      </c>
      <c r="AU116" s="24" t="s">
        <v>81</v>
      </c>
      <c r="AY116" s="24" t="s">
        <v>124</v>
      </c>
      <c r="BE116" s="72">
        <f>IF(N116="základní",J116,0)</f>
        <v>0</v>
      </c>
      <c r="BF116" s="72">
        <f>IF(N116="snížená",J116,0)</f>
        <v>0</v>
      </c>
      <c r="BG116" s="72">
        <f>IF(N116="zákl. přenesená",J116,0)</f>
        <v>0</v>
      </c>
      <c r="BH116" s="72">
        <f>IF(N116="sníž. přenesená",J116,0)</f>
        <v>0</v>
      </c>
      <c r="BI116" s="72">
        <f>IF(N116="nulová",J116,0)</f>
        <v>0</v>
      </c>
      <c r="BJ116" s="24" t="s">
        <v>79</v>
      </c>
      <c r="BK116" s="72">
        <f>ROUND(I116*H116,2)</f>
        <v>0</v>
      </c>
      <c r="BL116" s="24" t="s">
        <v>131</v>
      </c>
      <c r="BM116" s="24" t="s">
        <v>190</v>
      </c>
    </row>
    <row r="117" spans="1:47" s="1" customFormat="1" ht="409.5">
      <c r="A117" s="223"/>
      <c r="B117" s="224"/>
      <c r="C117" s="223"/>
      <c r="D117" s="357" t="s">
        <v>132</v>
      </c>
      <c r="E117" s="223"/>
      <c r="F117" s="358" t="s">
        <v>191</v>
      </c>
      <c r="G117" s="223"/>
      <c r="H117" s="223"/>
      <c r="I117" s="223"/>
      <c r="J117" s="223"/>
      <c r="K117" s="223"/>
      <c r="L117" s="27"/>
      <c r="M117" s="73"/>
      <c r="N117" s="28"/>
      <c r="O117" s="28"/>
      <c r="P117" s="28"/>
      <c r="Q117" s="28"/>
      <c r="R117" s="28"/>
      <c r="S117" s="28"/>
      <c r="T117" s="34"/>
      <c r="AT117" s="24" t="s">
        <v>132</v>
      </c>
      <c r="AU117" s="24" t="s">
        <v>81</v>
      </c>
    </row>
    <row r="118" spans="1:51" s="13" customFormat="1" ht="13.5">
      <c r="A118" s="369"/>
      <c r="B118" s="370"/>
      <c r="C118" s="369"/>
      <c r="D118" s="357" t="s">
        <v>148</v>
      </c>
      <c r="E118" s="371" t="s">
        <v>5</v>
      </c>
      <c r="F118" s="372" t="s">
        <v>192</v>
      </c>
      <c r="G118" s="369"/>
      <c r="H118" s="373" t="s">
        <v>5</v>
      </c>
      <c r="I118" s="369"/>
      <c r="J118" s="369"/>
      <c r="K118" s="369"/>
      <c r="L118" s="84"/>
      <c r="M118" s="86"/>
      <c r="N118" s="87"/>
      <c r="O118" s="87"/>
      <c r="P118" s="87"/>
      <c r="Q118" s="87"/>
      <c r="R118" s="87"/>
      <c r="S118" s="87"/>
      <c r="T118" s="88"/>
      <c r="AT118" s="85" t="s">
        <v>148</v>
      </c>
      <c r="AU118" s="85" t="s">
        <v>81</v>
      </c>
      <c r="AV118" s="13" t="s">
        <v>79</v>
      </c>
      <c r="AW118" s="13" t="s">
        <v>34</v>
      </c>
      <c r="AX118" s="13" t="s">
        <v>71</v>
      </c>
      <c r="AY118" s="85" t="s">
        <v>124</v>
      </c>
    </row>
    <row r="119" spans="1:51" s="11" customFormat="1" ht="13.5">
      <c r="A119" s="359"/>
      <c r="B119" s="360"/>
      <c r="C119" s="359"/>
      <c r="D119" s="357" t="s">
        <v>148</v>
      </c>
      <c r="E119" s="361" t="s">
        <v>5</v>
      </c>
      <c r="F119" s="362" t="s">
        <v>193</v>
      </c>
      <c r="G119" s="359"/>
      <c r="H119" s="363">
        <v>225</v>
      </c>
      <c r="I119" s="359"/>
      <c r="J119" s="359"/>
      <c r="K119" s="359"/>
      <c r="L119" s="74"/>
      <c r="M119" s="76"/>
      <c r="N119" s="77"/>
      <c r="O119" s="77"/>
      <c r="P119" s="77"/>
      <c r="Q119" s="77"/>
      <c r="R119" s="77"/>
      <c r="S119" s="77"/>
      <c r="T119" s="78"/>
      <c r="AT119" s="75" t="s">
        <v>148</v>
      </c>
      <c r="AU119" s="75" t="s">
        <v>81</v>
      </c>
      <c r="AV119" s="11" t="s">
        <v>81</v>
      </c>
      <c r="AW119" s="11" t="s">
        <v>34</v>
      </c>
      <c r="AX119" s="11" t="s">
        <v>71</v>
      </c>
      <c r="AY119" s="75" t="s">
        <v>124</v>
      </c>
    </row>
    <row r="120" spans="1:51" s="12" customFormat="1" ht="13.5">
      <c r="A120" s="364"/>
      <c r="B120" s="365"/>
      <c r="C120" s="364"/>
      <c r="D120" s="355" t="s">
        <v>148</v>
      </c>
      <c r="E120" s="366" t="s">
        <v>5</v>
      </c>
      <c r="F120" s="367" t="s">
        <v>150</v>
      </c>
      <c r="G120" s="364"/>
      <c r="H120" s="368">
        <v>225</v>
      </c>
      <c r="I120" s="364"/>
      <c r="J120" s="364"/>
      <c r="K120" s="364"/>
      <c r="L120" s="79"/>
      <c r="M120" s="80"/>
      <c r="N120" s="81"/>
      <c r="O120" s="81"/>
      <c r="P120" s="81"/>
      <c r="Q120" s="81"/>
      <c r="R120" s="81"/>
      <c r="S120" s="81"/>
      <c r="T120" s="82"/>
      <c r="AT120" s="83" t="s">
        <v>148</v>
      </c>
      <c r="AU120" s="83" t="s">
        <v>81</v>
      </c>
      <c r="AV120" s="12" t="s">
        <v>131</v>
      </c>
      <c r="AW120" s="12" t="s">
        <v>34</v>
      </c>
      <c r="AX120" s="12" t="s">
        <v>79</v>
      </c>
      <c r="AY120" s="83" t="s">
        <v>124</v>
      </c>
    </row>
    <row r="121" spans="1:65" s="1" customFormat="1" ht="31.5" customHeight="1">
      <c r="A121" s="223"/>
      <c r="B121" s="224"/>
      <c r="C121" s="349" t="s">
        <v>164</v>
      </c>
      <c r="D121" s="349" t="s">
        <v>126</v>
      </c>
      <c r="E121" s="350" t="s">
        <v>194</v>
      </c>
      <c r="F121" s="351" t="s">
        <v>195</v>
      </c>
      <c r="G121" s="352" t="s">
        <v>196</v>
      </c>
      <c r="H121" s="353">
        <v>340</v>
      </c>
      <c r="I121" s="67"/>
      <c r="J121" s="354">
        <f>ROUND(I121*H121,2)</f>
        <v>0</v>
      </c>
      <c r="K121" s="351" t="s">
        <v>130</v>
      </c>
      <c r="L121" s="27"/>
      <c r="M121" s="68" t="s">
        <v>5</v>
      </c>
      <c r="N121" s="69" t="s">
        <v>42</v>
      </c>
      <c r="O121" s="28"/>
      <c r="P121" s="70">
        <f>O121*H121</f>
        <v>0</v>
      </c>
      <c r="Q121" s="70">
        <v>0</v>
      </c>
      <c r="R121" s="70">
        <f>Q121*H121</f>
        <v>0</v>
      </c>
      <c r="S121" s="70">
        <v>0</v>
      </c>
      <c r="T121" s="71">
        <f>S121*H121</f>
        <v>0</v>
      </c>
      <c r="AR121" s="24" t="s">
        <v>131</v>
      </c>
      <c r="AT121" s="24" t="s">
        <v>126</v>
      </c>
      <c r="AU121" s="24" t="s">
        <v>81</v>
      </c>
      <c r="AY121" s="24" t="s">
        <v>124</v>
      </c>
      <c r="BE121" s="72">
        <f>IF(N121="základní",J121,0)</f>
        <v>0</v>
      </c>
      <c r="BF121" s="72">
        <f>IF(N121="snížená",J121,0)</f>
        <v>0</v>
      </c>
      <c r="BG121" s="72">
        <f>IF(N121="zákl. přenesená",J121,0)</f>
        <v>0</v>
      </c>
      <c r="BH121" s="72">
        <f>IF(N121="sníž. přenesená",J121,0)</f>
        <v>0</v>
      </c>
      <c r="BI121" s="72">
        <f>IF(N121="nulová",J121,0)</f>
        <v>0</v>
      </c>
      <c r="BJ121" s="24" t="s">
        <v>79</v>
      </c>
      <c r="BK121" s="72">
        <f>ROUND(I121*H121,2)</f>
        <v>0</v>
      </c>
      <c r="BL121" s="24" t="s">
        <v>131</v>
      </c>
      <c r="BM121" s="24" t="s">
        <v>197</v>
      </c>
    </row>
    <row r="122" spans="1:47" s="1" customFormat="1" ht="121.5">
      <c r="A122" s="223"/>
      <c r="B122" s="224"/>
      <c r="C122" s="223"/>
      <c r="D122" s="355" t="s">
        <v>132</v>
      </c>
      <c r="E122" s="223"/>
      <c r="F122" s="356" t="s">
        <v>198</v>
      </c>
      <c r="G122" s="223"/>
      <c r="H122" s="223"/>
      <c r="I122" s="223"/>
      <c r="J122" s="223"/>
      <c r="K122" s="223"/>
      <c r="L122" s="27"/>
      <c r="M122" s="73"/>
      <c r="N122" s="28"/>
      <c r="O122" s="28"/>
      <c r="P122" s="28"/>
      <c r="Q122" s="28"/>
      <c r="R122" s="28"/>
      <c r="S122" s="28"/>
      <c r="T122" s="34"/>
      <c r="AT122" s="24" t="s">
        <v>132</v>
      </c>
      <c r="AU122" s="24" t="s">
        <v>81</v>
      </c>
    </row>
    <row r="123" spans="1:65" s="1" customFormat="1" ht="31.5" customHeight="1">
      <c r="A123" s="223"/>
      <c r="B123" s="224"/>
      <c r="C123" s="349" t="s">
        <v>11</v>
      </c>
      <c r="D123" s="349" t="s">
        <v>126</v>
      </c>
      <c r="E123" s="350" t="s">
        <v>199</v>
      </c>
      <c r="F123" s="351" t="s">
        <v>200</v>
      </c>
      <c r="G123" s="352" t="s">
        <v>196</v>
      </c>
      <c r="H123" s="353">
        <v>340</v>
      </c>
      <c r="I123" s="67"/>
      <c r="J123" s="354">
        <f>ROUND(I123*H123,2)</f>
        <v>0</v>
      </c>
      <c r="K123" s="351" t="s">
        <v>130</v>
      </c>
      <c r="L123" s="27"/>
      <c r="M123" s="68" t="s">
        <v>5</v>
      </c>
      <c r="N123" s="69" t="s">
        <v>42</v>
      </c>
      <c r="O123" s="28"/>
      <c r="P123" s="70">
        <f>O123*H123</f>
        <v>0</v>
      </c>
      <c r="Q123" s="70">
        <v>0</v>
      </c>
      <c r="R123" s="70">
        <f>Q123*H123</f>
        <v>0</v>
      </c>
      <c r="S123" s="70">
        <v>0</v>
      </c>
      <c r="T123" s="71">
        <f>S123*H123</f>
        <v>0</v>
      </c>
      <c r="AR123" s="24" t="s">
        <v>131</v>
      </c>
      <c r="AT123" s="24" t="s">
        <v>126</v>
      </c>
      <c r="AU123" s="24" t="s">
        <v>81</v>
      </c>
      <c r="AY123" s="24" t="s">
        <v>124</v>
      </c>
      <c r="BE123" s="72">
        <f>IF(N123="základní",J123,0)</f>
        <v>0</v>
      </c>
      <c r="BF123" s="72">
        <f>IF(N123="snížená",J123,0)</f>
        <v>0</v>
      </c>
      <c r="BG123" s="72">
        <f>IF(N123="zákl. přenesená",J123,0)</f>
        <v>0</v>
      </c>
      <c r="BH123" s="72">
        <f>IF(N123="sníž. přenesená",J123,0)</f>
        <v>0</v>
      </c>
      <c r="BI123" s="72">
        <f>IF(N123="nulová",J123,0)</f>
        <v>0</v>
      </c>
      <c r="BJ123" s="24" t="s">
        <v>79</v>
      </c>
      <c r="BK123" s="72">
        <f>ROUND(I123*H123,2)</f>
        <v>0</v>
      </c>
      <c r="BL123" s="24" t="s">
        <v>131</v>
      </c>
      <c r="BM123" s="24" t="s">
        <v>201</v>
      </c>
    </row>
    <row r="124" spans="1:47" s="1" customFormat="1" ht="121.5">
      <c r="A124" s="223"/>
      <c r="B124" s="224"/>
      <c r="C124" s="223"/>
      <c r="D124" s="355" t="s">
        <v>132</v>
      </c>
      <c r="E124" s="223"/>
      <c r="F124" s="356" t="s">
        <v>202</v>
      </c>
      <c r="G124" s="223"/>
      <c r="H124" s="223"/>
      <c r="I124" s="223"/>
      <c r="J124" s="223"/>
      <c r="K124" s="223"/>
      <c r="L124" s="27"/>
      <c r="M124" s="73"/>
      <c r="N124" s="28"/>
      <c r="O124" s="28"/>
      <c r="P124" s="28"/>
      <c r="Q124" s="28"/>
      <c r="R124" s="28"/>
      <c r="S124" s="28"/>
      <c r="T124" s="34"/>
      <c r="AT124" s="24" t="s">
        <v>132</v>
      </c>
      <c r="AU124" s="24" t="s">
        <v>81</v>
      </c>
    </row>
    <row r="125" spans="1:65" s="1" customFormat="1" ht="22.5" customHeight="1">
      <c r="A125" s="223"/>
      <c r="B125" s="224"/>
      <c r="C125" s="374" t="s">
        <v>167</v>
      </c>
      <c r="D125" s="374" t="s">
        <v>203</v>
      </c>
      <c r="E125" s="375" t="s">
        <v>204</v>
      </c>
      <c r="F125" s="376" t="s">
        <v>205</v>
      </c>
      <c r="G125" s="377" t="s">
        <v>206</v>
      </c>
      <c r="H125" s="378">
        <v>5.1</v>
      </c>
      <c r="I125" s="89"/>
      <c r="J125" s="379">
        <f>ROUND(I125*H125,2)</f>
        <v>0</v>
      </c>
      <c r="K125" s="376" t="s">
        <v>130</v>
      </c>
      <c r="L125" s="90"/>
      <c r="M125" s="91" t="s">
        <v>5</v>
      </c>
      <c r="N125" s="92" t="s">
        <v>42</v>
      </c>
      <c r="O125" s="28"/>
      <c r="P125" s="70">
        <f>O125*H125</f>
        <v>0</v>
      </c>
      <c r="Q125" s="70">
        <v>0.001</v>
      </c>
      <c r="R125" s="70">
        <f>Q125*H125</f>
        <v>0.0050999999999999995</v>
      </c>
      <c r="S125" s="70">
        <v>0</v>
      </c>
      <c r="T125" s="71">
        <f>S125*H125</f>
        <v>0</v>
      </c>
      <c r="AR125" s="24" t="s">
        <v>146</v>
      </c>
      <c r="AT125" s="24" t="s">
        <v>203</v>
      </c>
      <c r="AU125" s="24" t="s">
        <v>81</v>
      </c>
      <c r="AY125" s="24" t="s">
        <v>124</v>
      </c>
      <c r="BE125" s="72">
        <f>IF(N125="základní",J125,0)</f>
        <v>0</v>
      </c>
      <c r="BF125" s="72">
        <f>IF(N125="snížená",J125,0)</f>
        <v>0</v>
      </c>
      <c r="BG125" s="72">
        <f>IF(N125="zákl. přenesená",J125,0)</f>
        <v>0</v>
      </c>
      <c r="BH125" s="72">
        <f>IF(N125="sníž. přenesená",J125,0)</f>
        <v>0</v>
      </c>
      <c r="BI125" s="72">
        <f>IF(N125="nulová",J125,0)</f>
        <v>0</v>
      </c>
      <c r="BJ125" s="24" t="s">
        <v>79</v>
      </c>
      <c r="BK125" s="72">
        <f>ROUND(I125*H125,2)</f>
        <v>0</v>
      </c>
      <c r="BL125" s="24" t="s">
        <v>131</v>
      </c>
      <c r="BM125" s="24" t="s">
        <v>207</v>
      </c>
    </row>
    <row r="126" spans="1:65" s="1" customFormat="1" ht="22.5" customHeight="1">
      <c r="A126" s="223"/>
      <c r="B126" s="224"/>
      <c r="C126" s="349" t="s">
        <v>208</v>
      </c>
      <c r="D126" s="349" t="s">
        <v>126</v>
      </c>
      <c r="E126" s="350" t="s">
        <v>209</v>
      </c>
      <c r="F126" s="351" t="s">
        <v>210</v>
      </c>
      <c r="G126" s="352" t="s">
        <v>196</v>
      </c>
      <c r="H126" s="353">
        <v>480</v>
      </c>
      <c r="I126" s="67"/>
      <c r="J126" s="354">
        <f>ROUND(I126*H126,2)</f>
        <v>0</v>
      </c>
      <c r="K126" s="351" t="s">
        <v>130</v>
      </c>
      <c r="L126" s="27"/>
      <c r="M126" s="68" t="s">
        <v>5</v>
      </c>
      <c r="N126" s="69" t="s">
        <v>42</v>
      </c>
      <c r="O126" s="28"/>
      <c r="P126" s="70">
        <f>O126*H126</f>
        <v>0</v>
      </c>
      <c r="Q126" s="70">
        <v>0</v>
      </c>
      <c r="R126" s="70">
        <f>Q126*H126</f>
        <v>0</v>
      </c>
      <c r="S126" s="70">
        <v>0</v>
      </c>
      <c r="T126" s="71">
        <f>S126*H126</f>
        <v>0</v>
      </c>
      <c r="AR126" s="24" t="s">
        <v>131</v>
      </c>
      <c r="AT126" s="24" t="s">
        <v>126</v>
      </c>
      <c r="AU126" s="24" t="s">
        <v>81</v>
      </c>
      <c r="AY126" s="24" t="s">
        <v>124</v>
      </c>
      <c r="BE126" s="72">
        <f>IF(N126="základní",J126,0)</f>
        <v>0</v>
      </c>
      <c r="BF126" s="72">
        <f>IF(N126="snížená",J126,0)</f>
        <v>0</v>
      </c>
      <c r="BG126" s="72">
        <f>IF(N126="zákl. přenesená",J126,0)</f>
        <v>0</v>
      </c>
      <c r="BH126" s="72">
        <f>IF(N126="sníž. přenesená",J126,0)</f>
        <v>0</v>
      </c>
      <c r="BI126" s="72">
        <f>IF(N126="nulová",J126,0)</f>
        <v>0</v>
      </c>
      <c r="BJ126" s="24" t="s">
        <v>79</v>
      </c>
      <c r="BK126" s="72">
        <f>ROUND(I126*H126,2)</f>
        <v>0</v>
      </c>
      <c r="BL126" s="24" t="s">
        <v>131</v>
      </c>
      <c r="BM126" s="24" t="s">
        <v>211</v>
      </c>
    </row>
    <row r="127" spans="1:47" s="1" customFormat="1" ht="162">
      <c r="A127" s="223"/>
      <c r="B127" s="224"/>
      <c r="C127" s="223"/>
      <c r="D127" s="357" t="s">
        <v>132</v>
      </c>
      <c r="E127" s="223"/>
      <c r="F127" s="358" t="s">
        <v>212</v>
      </c>
      <c r="G127" s="223"/>
      <c r="H127" s="223"/>
      <c r="I127" s="223"/>
      <c r="J127" s="223"/>
      <c r="K127" s="223"/>
      <c r="L127" s="27"/>
      <c r="M127" s="73"/>
      <c r="N127" s="28"/>
      <c r="O127" s="28"/>
      <c r="P127" s="28"/>
      <c r="Q127" s="28"/>
      <c r="R127" s="28"/>
      <c r="S127" s="28"/>
      <c r="T127" s="34"/>
      <c r="AT127" s="24" t="s">
        <v>132</v>
      </c>
      <c r="AU127" s="24" t="s">
        <v>81</v>
      </c>
    </row>
    <row r="128" spans="1:51" s="11" customFormat="1" ht="13.5">
      <c r="A128" s="359"/>
      <c r="B128" s="360"/>
      <c r="C128" s="359"/>
      <c r="D128" s="357" t="s">
        <v>148</v>
      </c>
      <c r="E128" s="361" t="s">
        <v>5</v>
      </c>
      <c r="F128" s="362" t="s">
        <v>213</v>
      </c>
      <c r="G128" s="359"/>
      <c r="H128" s="363">
        <v>480</v>
      </c>
      <c r="I128" s="359"/>
      <c r="J128" s="359"/>
      <c r="K128" s="359"/>
      <c r="L128" s="74"/>
      <c r="M128" s="76"/>
      <c r="N128" s="77"/>
      <c r="O128" s="77"/>
      <c r="P128" s="77"/>
      <c r="Q128" s="77"/>
      <c r="R128" s="77"/>
      <c r="S128" s="77"/>
      <c r="T128" s="78"/>
      <c r="AT128" s="75" t="s">
        <v>148</v>
      </c>
      <c r="AU128" s="75" t="s">
        <v>81</v>
      </c>
      <c r="AV128" s="11" t="s">
        <v>81</v>
      </c>
      <c r="AW128" s="11" t="s">
        <v>34</v>
      </c>
      <c r="AX128" s="11" t="s">
        <v>71</v>
      </c>
      <c r="AY128" s="75" t="s">
        <v>124</v>
      </c>
    </row>
    <row r="129" spans="1:51" s="12" customFormat="1" ht="13.5">
      <c r="A129" s="364"/>
      <c r="B129" s="365"/>
      <c r="C129" s="364"/>
      <c r="D129" s="355" t="s">
        <v>148</v>
      </c>
      <c r="E129" s="366" t="s">
        <v>5</v>
      </c>
      <c r="F129" s="367" t="s">
        <v>150</v>
      </c>
      <c r="G129" s="364"/>
      <c r="H129" s="368">
        <v>480</v>
      </c>
      <c r="I129" s="364"/>
      <c r="J129" s="364"/>
      <c r="K129" s="364"/>
      <c r="L129" s="79"/>
      <c r="M129" s="80"/>
      <c r="N129" s="81"/>
      <c r="O129" s="81"/>
      <c r="P129" s="81"/>
      <c r="Q129" s="81"/>
      <c r="R129" s="81"/>
      <c r="S129" s="81"/>
      <c r="T129" s="82"/>
      <c r="AT129" s="83" t="s">
        <v>148</v>
      </c>
      <c r="AU129" s="83" t="s">
        <v>81</v>
      </c>
      <c r="AV129" s="12" t="s">
        <v>131</v>
      </c>
      <c r="AW129" s="12" t="s">
        <v>34</v>
      </c>
      <c r="AX129" s="12" t="s">
        <v>79</v>
      </c>
      <c r="AY129" s="83" t="s">
        <v>124</v>
      </c>
    </row>
    <row r="130" spans="1:65" s="1" customFormat="1" ht="31.5" customHeight="1">
      <c r="A130" s="223"/>
      <c r="B130" s="224"/>
      <c r="C130" s="349" t="s">
        <v>174</v>
      </c>
      <c r="D130" s="349" t="s">
        <v>126</v>
      </c>
      <c r="E130" s="350" t="s">
        <v>214</v>
      </c>
      <c r="F130" s="351" t="s">
        <v>215</v>
      </c>
      <c r="G130" s="352" t="s">
        <v>129</v>
      </c>
      <c r="H130" s="353">
        <v>6</v>
      </c>
      <c r="I130" s="67"/>
      <c r="J130" s="354">
        <f>ROUND(I130*H130,2)</f>
        <v>0</v>
      </c>
      <c r="K130" s="351" t="s">
        <v>130</v>
      </c>
      <c r="L130" s="27"/>
      <c r="M130" s="68" t="s">
        <v>5</v>
      </c>
      <c r="N130" s="69" t="s">
        <v>42</v>
      </c>
      <c r="O130" s="28"/>
      <c r="P130" s="70">
        <f>O130*H130</f>
        <v>0</v>
      </c>
      <c r="Q130" s="70">
        <v>0</v>
      </c>
      <c r="R130" s="70">
        <f>Q130*H130</f>
        <v>0</v>
      </c>
      <c r="S130" s="70">
        <v>0</v>
      </c>
      <c r="T130" s="71">
        <f>S130*H130</f>
        <v>0</v>
      </c>
      <c r="AR130" s="24" t="s">
        <v>131</v>
      </c>
      <c r="AT130" s="24" t="s">
        <v>126</v>
      </c>
      <c r="AU130" s="24" t="s">
        <v>81</v>
      </c>
      <c r="AY130" s="24" t="s">
        <v>124</v>
      </c>
      <c r="BE130" s="72">
        <f>IF(N130="základní",J130,0)</f>
        <v>0</v>
      </c>
      <c r="BF130" s="72">
        <f>IF(N130="snížená",J130,0)</f>
        <v>0</v>
      </c>
      <c r="BG130" s="72">
        <f>IF(N130="zákl. přenesená",J130,0)</f>
        <v>0</v>
      </c>
      <c r="BH130" s="72">
        <f>IF(N130="sníž. přenesená",J130,0)</f>
        <v>0</v>
      </c>
      <c r="BI130" s="72">
        <f>IF(N130="nulová",J130,0)</f>
        <v>0</v>
      </c>
      <c r="BJ130" s="24" t="s">
        <v>79</v>
      </c>
      <c r="BK130" s="72">
        <f>ROUND(I130*H130,2)</f>
        <v>0</v>
      </c>
      <c r="BL130" s="24" t="s">
        <v>131</v>
      </c>
      <c r="BM130" s="24" t="s">
        <v>216</v>
      </c>
    </row>
    <row r="131" spans="1:47" s="1" customFormat="1" ht="81">
      <c r="A131" s="223"/>
      <c r="B131" s="224"/>
      <c r="C131" s="223"/>
      <c r="D131" s="355" t="s">
        <v>132</v>
      </c>
      <c r="E131" s="223"/>
      <c r="F131" s="356" t="s">
        <v>217</v>
      </c>
      <c r="G131" s="223"/>
      <c r="H131" s="223"/>
      <c r="I131" s="223"/>
      <c r="J131" s="223"/>
      <c r="K131" s="223"/>
      <c r="L131" s="27"/>
      <c r="M131" s="73"/>
      <c r="N131" s="28"/>
      <c r="O131" s="28"/>
      <c r="P131" s="28"/>
      <c r="Q131" s="28"/>
      <c r="R131" s="28"/>
      <c r="S131" s="28"/>
      <c r="T131" s="34"/>
      <c r="AT131" s="24" t="s">
        <v>132</v>
      </c>
      <c r="AU131" s="24" t="s">
        <v>81</v>
      </c>
    </row>
    <row r="132" spans="1:65" s="1" customFormat="1" ht="22.5" customHeight="1">
      <c r="A132" s="223"/>
      <c r="B132" s="224"/>
      <c r="C132" s="374" t="s">
        <v>218</v>
      </c>
      <c r="D132" s="374" t="s">
        <v>203</v>
      </c>
      <c r="E132" s="375" t="s">
        <v>219</v>
      </c>
      <c r="F132" s="376" t="s">
        <v>220</v>
      </c>
      <c r="G132" s="377" t="s">
        <v>145</v>
      </c>
      <c r="H132" s="378">
        <v>0.48</v>
      </c>
      <c r="I132" s="89"/>
      <c r="J132" s="379">
        <f>ROUND(I132*H132,2)</f>
        <v>0</v>
      </c>
      <c r="K132" s="376" t="s">
        <v>130</v>
      </c>
      <c r="L132" s="90"/>
      <c r="M132" s="91" t="s">
        <v>5</v>
      </c>
      <c r="N132" s="92" t="s">
        <v>42</v>
      </c>
      <c r="O132" s="28"/>
      <c r="P132" s="70">
        <f>O132*H132</f>
        <v>0</v>
      </c>
      <c r="Q132" s="70">
        <v>0.22</v>
      </c>
      <c r="R132" s="70">
        <f>Q132*H132</f>
        <v>0.1056</v>
      </c>
      <c r="S132" s="70">
        <v>0</v>
      </c>
      <c r="T132" s="71">
        <f>S132*H132</f>
        <v>0</v>
      </c>
      <c r="AR132" s="24" t="s">
        <v>146</v>
      </c>
      <c r="AT132" s="24" t="s">
        <v>203</v>
      </c>
      <c r="AU132" s="24" t="s">
        <v>81</v>
      </c>
      <c r="AY132" s="24" t="s">
        <v>124</v>
      </c>
      <c r="BE132" s="72">
        <f>IF(N132="základní",J132,0)</f>
        <v>0</v>
      </c>
      <c r="BF132" s="72">
        <f>IF(N132="snížená",J132,0)</f>
        <v>0</v>
      </c>
      <c r="BG132" s="72">
        <f>IF(N132="zákl. přenesená",J132,0)</f>
        <v>0</v>
      </c>
      <c r="BH132" s="72">
        <f>IF(N132="sníž. přenesená",J132,0)</f>
        <v>0</v>
      </c>
      <c r="BI132" s="72">
        <f>IF(N132="nulová",J132,0)</f>
        <v>0</v>
      </c>
      <c r="BJ132" s="24" t="s">
        <v>79</v>
      </c>
      <c r="BK132" s="72">
        <f>ROUND(I132*H132,2)</f>
        <v>0</v>
      </c>
      <c r="BL132" s="24" t="s">
        <v>131</v>
      </c>
      <c r="BM132" s="24" t="s">
        <v>221</v>
      </c>
    </row>
    <row r="133" spans="1:65" s="1" customFormat="1" ht="31.5" customHeight="1">
      <c r="A133" s="223"/>
      <c r="B133" s="224"/>
      <c r="C133" s="349" t="s">
        <v>178</v>
      </c>
      <c r="D133" s="349" t="s">
        <v>126</v>
      </c>
      <c r="E133" s="350" t="s">
        <v>222</v>
      </c>
      <c r="F133" s="351" t="s">
        <v>223</v>
      </c>
      <c r="G133" s="352" t="s">
        <v>129</v>
      </c>
      <c r="H133" s="353">
        <v>6</v>
      </c>
      <c r="I133" s="67"/>
      <c r="J133" s="354">
        <f>ROUND(I133*H133,2)</f>
        <v>0</v>
      </c>
      <c r="K133" s="351" t="s">
        <v>130</v>
      </c>
      <c r="L133" s="27"/>
      <c r="M133" s="68" t="s">
        <v>5</v>
      </c>
      <c r="N133" s="69" t="s">
        <v>42</v>
      </c>
      <c r="O133" s="28"/>
      <c r="P133" s="70">
        <f>O133*H133</f>
        <v>0</v>
      </c>
      <c r="Q133" s="70">
        <v>0</v>
      </c>
      <c r="R133" s="70">
        <f>Q133*H133</f>
        <v>0</v>
      </c>
      <c r="S133" s="70">
        <v>0</v>
      </c>
      <c r="T133" s="71">
        <f>S133*H133</f>
        <v>0</v>
      </c>
      <c r="AR133" s="24" t="s">
        <v>131</v>
      </c>
      <c r="AT133" s="24" t="s">
        <v>126</v>
      </c>
      <c r="AU133" s="24" t="s">
        <v>81</v>
      </c>
      <c r="AY133" s="24" t="s">
        <v>124</v>
      </c>
      <c r="BE133" s="72">
        <f>IF(N133="základní",J133,0)</f>
        <v>0</v>
      </c>
      <c r="BF133" s="72">
        <f>IF(N133="snížená",J133,0)</f>
        <v>0</v>
      </c>
      <c r="BG133" s="72">
        <f>IF(N133="zákl. přenesená",J133,0)</f>
        <v>0</v>
      </c>
      <c r="BH133" s="72">
        <f>IF(N133="sníž. přenesená",J133,0)</f>
        <v>0</v>
      </c>
      <c r="BI133" s="72">
        <f>IF(N133="nulová",J133,0)</f>
        <v>0</v>
      </c>
      <c r="BJ133" s="24" t="s">
        <v>79</v>
      </c>
      <c r="BK133" s="72">
        <f>ROUND(I133*H133,2)</f>
        <v>0</v>
      </c>
      <c r="BL133" s="24" t="s">
        <v>131</v>
      </c>
      <c r="BM133" s="24" t="s">
        <v>224</v>
      </c>
    </row>
    <row r="134" spans="1:47" s="1" customFormat="1" ht="67.5">
      <c r="A134" s="223"/>
      <c r="B134" s="224"/>
      <c r="C134" s="223"/>
      <c r="D134" s="355" t="s">
        <v>132</v>
      </c>
      <c r="E134" s="223"/>
      <c r="F134" s="356" t="s">
        <v>225</v>
      </c>
      <c r="G134" s="223"/>
      <c r="H134" s="223"/>
      <c r="I134" s="223"/>
      <c r="J134" s="223"/>
      <c r="K134" s="223"/>
      <c r="L134" s="27"/>
      <c r="M134" s="73"/>
      <c r="N134" s="28"/>
      <c r="O134" s="28"/>
      <c r="P134" s="28"/>
      <c r="Q134" s="28"/>
      <c r="R134" s="28"/>
      <c r="S134" s="28"/>
      <c r="T134" s="34"/>
      <c r="AT134" s="24" t="s">
        <v>132</v>
      </c>
      <c r="AU134" s="24" t="s">
        <v>81</v>
      </c>
    </row>
    <row r="135" spans="1:65" s="1" customFormat="1" ht="22.5" customHeight="1">
      <c r="A135" s="223"/>
      <c r="B135" s="224"/>
      <c r="C135" s="374" t="s">
        <v>10</v>
      </c>
      <c r="D135" s="374" t="s">
        <v>203</v>
      </c>
      <c r="E135" s="375" t="s">
        <v>226</v>
      </c>
      <c r="F135" s="376" t="s">
        <v>227</v>
      </c>
      <c r="G135" s="377" t="s">
        <v>129</v>
      </c>
      <c r="H135" s="378">
        <v>6</v>
      </c>
      <c r="I135" s="89"/>
      <c r="J135" s="379">
        <f>ROUND(I135*H135,2)</f>
        <v>0</v>
      </c>
      <c r="K135" s="376" t="s">
        <v>130</v>
      </c>
      <c r="L135" s="90"/>
      <c r="M135" s="91" t="s">
        <v>5</v>
      </c>
      <c r="N135" s="92" t="s">
        <v>42</v>
      </c>
      <c r="O135" s="28"/>
      <c r="P135" s="70">
        <f>O135*H135</f>
        <v>0</v>
      </c>
      <c r="Q135" s="70">
        <v>0.027</v>
      </c>
      <c r="R135" s="70">
        <f>Q135*H135</f>
        <v>0.162</v>
      </c>
      <c r="S135" s="70">
        <v>0</v>
      </c>
      <c r="T135" s="71">
        <f>S135*H135</f>
        <v>0</v>
      </c>
      <c r="AR135" s="24" t="s">
        <v>146</v>
      </c>
      <c r="AT135" s="24" t="s">
        <v>203</v>
      </c>
      <c r="AU135" s="24" t="s">
        <v>81</v>
      </c>
      <c r="AY135" s="24" t="s">
        <v>124</v>
      </c>
      <c r="BE135" s="72">
        <f>IF(N135="základní",J135,0)</f>
        <v>0</v>
      </c>
      <c r="BF135" s="72">
        <f>IF(N135="snížená",J135,0)</f>
        <v>0</v>
      </c>
      <c r="BG135" s="72">
        <f>IF(N135="zákl. přenesená",J135,0)</f>
        <v>0</v>
      </c>
      <c r="BH135" s="72">
        <f>IF(N135="sníž. přenesená",J135,0)</f>
        <v>0</v>
      </c>
      <c r="BI135" s="72">
        <f>IF(N135="nulová",J135,0)</f>
        <v>0</v>
      </c>
      <c r="BJ135" s="24" t="s">
        <v>79</v>
      </c>
      <c r="BK135" s="72">
        <f>ROUND(I135*H135,2)</f>
        <v>0</v>
      </c>
      <c r="BL135" s="24" t="s">
        <v>131</v>
      </c>
      <c r="BM135" s="24" t="s">
        <v>228</v>
      </c>
    </row>
    <row r="136" spans="1:65" s="1" customFormat="1" ht="22.5" customHeight="1">
      <c r="A136" s="223"/>
      <c r="B136" s="224"/>
      <c r="C136" s="349" t="s">
        <v>182</v>
      </c>
      <c r="D136" s="349" t="s">
        <v>126</v>
      </c>
      <c r="E136" s="350" t="s">
        <v>229</v>
      </c>
      <c r="F136" s="351" t="s">
        <v>230</v>
      </c>
      <c r="G136" s="352" t="s">
        <v>129</v>
      </c>
      <c r="H136" s="353">
        <v>6</v>
      </c>
      <c r="I136" s="67"/>
      <c r="J136" s="354">
        <f>ROUND(I136*H136,2)</f>
        <v>0</v>
      </c>
      <c r="K136" s="351" t="s">
        <v>130</v>
      </c>
      <c r="L136" s="27"/>
      <c r="M136" s="68" t="s">
        <v>5</v>
      </c>
      <c r="N136" s="69" t="s">
        <v>42</v>
      </c>
      <c r="O136" s="28"/>
      <c r="P136" s="70">
        <f>O136*H136</f>
        <v>0</v>
      </c>
      <c r="Q136" s="70">
        <v>5E-05</v>
      </c>
      <c r="R136" s="70">
        <f>Q136*H136</f>
        <v>0.00030000000000000003</v>
      </c>
      <c r="S136" s="70">
        <v>0</v>
      </c>
      <c r="T136" s="71">
        <f>S136*H136</f>
        <v>0</v>
      </c>
      <c r="AR136" s="24" t="s">
        <v>131</v>
      </c>
      <c r="AT136" s="24" t="s">
        <v>126</v>
      </c>
      <c r="AU136" s="24" t="s">
        <v>81</v>
      </c>
      <c r="AY136" s="24" t="s">
        <v>124</v>
      </c>
      <c r="BE136" s="72">
        <f>IF(N136="základní",J136,0)</f>
        <v>0</v>
      </c>
      <c r="BF136" s="72">
        <f>IF(N136="snížená",J136,0)</f>
        <v>0</v>
      </c>
      <c r="BG136" s="72">
        <f>IF(N136="zákl. přenesená",J136,0)</f>
        <v>0</v>
      </c>
      <c r="BH136" s="72">
        <f>IF(N136="sníž. přenesená",J136,0)</f>
        <v>0</v>
      </c>
      <c r="BI136" s="72">
        <f>IF(N136="nulová",J136,0)</f>
        <v>0</v>
      </c>
      <c r="BJ136" s="24" t="s">
        <v>79</v>
      </c>
      <c r="BK136" s="72">
        <f>ROUND(I136*H136,2)</f>
        <v>0</v>
      </c>
      <c r="BL136" s="24" t="s">
        <v>131</v>
      </c>
      <c r="BM136" s="24" t="s">
        <v>231</v>
      </c>
    </row>
    <row r="137" spans="1:47" s="1" customFormat="1" ht="54">
      <c r="A137" s="223"/>
      <c r="B137" s="224"/>
      <c r="C137" s="223"/>
      <c r="D137" s="355" t="s">
        <v>132</v>
      </c>
      <c r="E137" s="223"/>
      <c r="F137" s="356" t="s">
        <v>232</v>
      </c>
      <c r="G137" s="223"/>
      <c r="H137" s="223"/>
      <c r="I137" s="223"/>
      <c r="J137" s="223"/>
      <c r="K137" s="223"/>
      <c r="L137" s="27"/>
      <c r="M137" s="73"/>
      <c r="N137" s="28"/>
      <c r="O137" s="28"/>
      <c r="P137" s="28"/>
      <c r="Q137" s="28"/>
      <c r="R137" s="28"/>
      <c r="S137" s="28"/>
      <c r="T137" s="34"/>
      <c r="AT137" s="24" t="s">
        <v>132</v>
      </c>
      <c r="AU137" s="24" t="s">
        <v>81</v>
      </c>
    </row>
    <row r="138" spans="1:65" s="1" customFormat="1" ht="22.5" customHeight="1">
      <c r="A138" s="223"/>
      <c r="B138" s="224"/>
      <c r="C138" s="374" t="s">
        <v>233</v>
      </c>
      <c r="D138" s="374" t="s">
        <v>203</v>
      </c>
      <c r="E138" s="375" t="s">
        <v>234</v>
      </c>
      <c r="F138" s="376" t="s">
        <v>235</v>
      </c>
      <c r="G138" s="377" t="s">
        <v>129</v>
      </c>
      <c r="H138" s="378">
        <v>54</v>
      </c>
      <c r="I138" s="89"/>
      <c r="J138" s="379">
        <f>ROUND(I138*H138,2)</f>
        <v>0</v>
      </c>
      <c r="K138" s="376" t="s">
        <v>130</v>
      </c>
      <c r="L138" s="90"/>
      <c r="M138" s="91" t="s">
        <v>5</v>
      </c>
      <c r="N138" s="92" t="s">
        <v>42</v>
      </c>
      <c r="O138" s="28"/>
      <c r="P138" s="70">
        <f>O138*H138</f>
        <v>0</v>
      </c>
      <c r="Q138" s="70">
        <v>0</v>
      </c>
      <c r="R138" s="70">
        <f>Q138*H138</f>
        <v>0</v>
      </c>
      <c r="S138" s="70">
        <v>0</v>
      </c>
      <c r="T138" s="71">
        <f>S138*H138</f>
        <v>0</v>
      </c>
      <c r="AR138" s="24" t="s">
        <v>146</v>
      </c>
      <c r="AT138" s="24" t="s">
        <v>203</v>
      </c>
      <c r="AU138" s="24" t="s">
        <v>81</v>
      </c>
      <c r="AY138" s="24" t="s">
        <v>124</v>
      </c>
      <c r="BE138" s="72">
        <f>IF(N138="základní",J138,0)</f>
        <v>0</v>
      </c>
      <c r="BF138" s="72">
        <f>IF(N138="snížená",J138,0)</f>
        <v>0</v>
      </c>
      <c r="BG138" s="72">
        <f>IF(N138="zákl. přenesená",J138,0)</f>
        <v>0</v>
      </c>
      <c r="BH138" s="72">
        <f>IF(N138="sníž. přenesená",J138,0)</f>
        <v>0</v>
      </c>
      <c r="BI138" s="72">
        <f>IF(N138="nulová",J138,0)</f>
        <v>0</v>
      </c>
      <c r="BJ138" s="24" t="s">
        <v>79</v>
      </c>
      <c r="BK138" s="72">
        <f>ROUND(I138*H138,2)</f>
        <v>0</v>
      </c>
      <c r="BL138" s="24" t="s">
        <v>131</v>
      </c>
      <c r="BM138" s="24" t="s">
        <v>236</v>
      </c>
    </row>
    <row r="139" spans="1:65" s="1" customFormat="1" ht="22.5" customHeight="1">
      <c r="A139" s="223"/>
      <c r="B139" s="224"/>
      <c r="C139" s="349" t="s">
        <v>185</v>
      </c>
      <c r="D139" s="349" t="s">
        <v>126</v>
      </c>
      <c r="E139" s="350" t="s">
        <v>237</v>
      </c>
      <c r="F139" s="351" t="s">
        <v>238</v>
      </c>
      <c r="G139" s="352" t="s">
        <v>129</v>
      </c>
      <c r="H139" s="353">
        <v>6</v>
      </c>
      <c r="I139" s="67"/>
      <c r="J139" s="354">
        <f>ROUND(I139*H139,2)</f>
        <v>0</v>
      </c>
      <c r="K139" s="351" t="s">
        <v>130</v>
      </c>
      <c r="L139" s="27"/>
      <c r="M139" s="68" t="s">
        <v>5</v>
      </c>
      <c r="N139" s="69" t="s">
        <v>42</v>
      </c>
      <c r="O139" s="28"/>
      <c r="P139" s="70">
        <f>O139*H139</f>
        <v>0</v>
      </c>
      <c r="Q139" s="70">
        <v>0</v>
      </c>
      <c r="R139" s="70">
        <f>Q139*H139</f>
        <v>0</v>
      </c>
      <c r="S139" s="70">
        <v>0</v>
      </c>
      <c r="T139" s="71">
        <f>S139*H139</f>
        <v>0</v>
      </c>
      <c r="AR139" s="24" t="s">
        <v>131</v>
      </c>
      <c r="AT139" s="24" t="s">
        <v>126</v>
      </c>
      <c r="AU139" s="24" t="s">
        <v>81</v>
      </c>
      <c r="AY139" s="24" t="s">
        <v>124</v>
      </c>
      <c r="BE139" s="72">
        <f>IF(N139="základní",J139,0)</f>
        <v>0</v>
      </c>
      <c r="BF139" s="72">
        <f>IF(N139="snížená",J139,0)</f>
        <v>0</v>
      </c>
      <c r="BG139" s="72">
        <f>IF(N139="zákl. přenesená",J139,0)</f>
        <v>0</v>
      </c>
      <c r="BH139" s="72">
        <f>IF(N139="sníž. přenesená",J139,0)</f>
        <v>0</v>
      </c>
      <c r="BI139" s="72">
        <f>IF(N139="nulová",J139,0)</f>
        <v>0</v>
      </c>
      <c r="BJ139" s="24" t="s">
        <v>79</v>
      </c>
      <c r="BK139" s="72">
        <f>ROUND(I139*H139,2)</f>
        <v>0</v>
      </c>
      <c r="BL139" s="24" t="s">
        <v>131</v>
      </c>
      <c r="BM139" s="24" t="s">
        <v>239</v>
      </c>
    </row>
    <row r="140" spans="1:47" s="1" customFormat="1" ht="54">
      <c r="A140" s="223"/>
      <c r="B140" s="224"/>
      <c r="C140" s="223"/>
      <c r="D140" s="355" t="s">
        <v>132</v>
      </c>
      <c r="E140" s="223"/>
      <c r="F140" s="356" t="s">
        <v>240</v>
      </c>
      <c r="G140" s="223"/>
      <c r="H140" s="223"/>
      <c r="I140" s="223"/>
      <c r="J140" s="223"/>
      <c r="K140" s="223"/>
      <c r="L140" s="27"/>
      <c r="M140" s="73"/>
      <c r="N140" s="28"/>
      <c r="O140" s="28"/>
      <c r="P140" s="28"/>
      <c r="Q140" s="28"/>
      <c r="R140" s="28"/>
      <c r="S140" s="28"/>
      <c r="T140" s="34"/>
      <c r="AT140" s="24" t="s">
        <v>132</v>
      </c>
      <c r="AU140" s="24" t="s">
        <v>81</v>
      </c>
    </row>
    <row r="141" spans="1:65" s="1" customFormat="1" ht="31.5" customHeight="1">
      <c r="A141" s="223"/>
      <c r="B141" s="224"/>
      <c r="C141" s="349" t="s">
        <v>241</v>
      </c>
      <c r="D141" s="349" t="s">
        <v>126</v>
      </c>
      <c r="E141" s="350" t="s">
        <v>242</v>
      </c>
      <c r="F141" s="351" t="s">
        <v>243</v>
      </c>
      <c r="G141" s="352" t="s">
        <v>129</v>
      </c>
      <c r="H141" s="353">
        <v>6</v>
      </c>
      <c r="I141" s="67"/>
      <c r="J141" s="354">
        <f>ROUND(I141*H141,2)</f>
        <v>0</v>
      </c>
      <c r="K141" s="351" t="s">
        <v>130</v>
      </c>
      <c r="L141" s="27"/>
      <c r="M141" s="68" t="s">
        <v>5</v>
      </c>
      <c r="N141" s="69" t="s">
        <v>42</v>
      </c>
      <c r="O141" s="28"/>
      <c r="P141" s="70">
        <f>O141*H141</f>
        <v>0</v>
      </c>
      <c r="Q141" s="70">
        <v>0</v>
      </c>
      <c r="R141" s="70">
        <f>Q141*H141</f>
        <v>0</v>
      </c>
      <c r="S141" s="70">
        <v>0</v>
      </c>
      <c r="T141" s="71">
        <f>S141*H141</f>
        <v>0</v>
      </c>
      <c r="AR141" s="24" t="s">
        <v>131</v>
      </c>
      <c r="AT141" s="24" t="s">
        <v>126</v>
      </c>
      <c r="AU141" s="24" t="s">
        <v>81</v>
      </c>
      <c r="AY141" s="24" t="s">
        <v>124</v>
      </c>
      <c r="BE141" s="72">
        <f>IF(N141="základní",J141,0)</f>
        <v>0</v>
      </c>
      <c r="BF141" s="72">
        <f>IF(N141="snížená",J141,0)</f>
        <v>0</v>
      </c>
      <c r="BG141" s="72">
        <f>IF(N141="zákl. přenesená",J141,0)</f>
        <v>0</v>
      </c>
      <c r="BH141" s="72">
        <f>IF(N141="sníž. přenesená",J141,0)</f>
        <v>0</v>
      </c>
      <c r="BI141" s="72">
        <f>IF(N141="nulová",J141,0)</f>
        <v>0</v>
      </c>
      <c r="BJ141" s="24" t="s">
        <v>79</v>
      </c>
      <c r="BK141" s="72">
        <f>ROUND(I141*H141,2)</f>
        <v>0</v>
      </c>
      <c r="BL141" s="24" t="s">
        <v>131</v>
      </c>
      <c r="BM141" s="24" t="s">
        <v>244</v>
      </c>
    </row>
    <row r="142" spans="1:47" s="1" customFormat="1" ht="81">
      <c r="A142" s="223"/>
      <c r="B142" s="224"/>
      <c r="C142" s="223"/>
      <c r="D142" s="355" t="s">
        <v>132</v>
      </c>
      <c r="E142" s="223"/>
      <c r="F142" s="356" t="s">
        <v>245</v>
      </c>
      <c r="G142" s="223"/>
      <c r="H142" s="223"/>
      <c r="I142" s="223"/>
      <c r="J142" s="223"/>
      <c r="K142" s="223"/>
      <c r="L142" s="27"/>
      <c r="M142" s="73"/>
      <c r="N142" s="28"/>
      <c r="O142" s="28"/>
      <c r="P142" s="28"/>
      <c r="Q142" s="28"/>
      <c r="R142" s="28"/>
      <c r="S142" s="28"/>
      <c r="T142" s="34"/>
      <c r="AT142" s="24" t="s">
        <v>132</v>
      </c>
      <c r="AU142" s="24" t="s">
        <v>81</v>
      </c>
    </row>
    <row r="143" spans="1:65" s="1" customFormat="1" ht="22.5" customHeight="1">
      <c r="A143" s="223"/>
      <c r="B143" s="224"/>
      <c r="C143" s="374" t="s">
        <v>190</v>
      </c>
      <c r="D143" s="374" t="s">
        <v>203</v>
      </c>
      <c r="E143" s="375" t="s">
        <v>246</v>
      </c>
      <c r="F143" s="376" t="s">
        <v>247</v>
      </c>
      <c r="G143" s="377" t="s">
        <v>248</v>
      </c>
      <c r="H143" s="378">
        <v>1.696</v>
      </c>
      <c r="I143" s="89"/>
      <c r="J143" s="379">
        <f>ROUND(I143*H143,2)</f>
        <v>0</v>
      </c>
      <c r="K143" s="376" t="s">
        <v>130</v>
      </c>
      <c r="L143" s="90"/>
      <c r="M143" s="91" t="s">
        <v>5</v>
      </c>
      <c r="N143" s="92" t="s">
        <v>42</v>
      </c>
      <c r="O143" s="28"/>
      <c r="P143" s="70">
        <f>O143*H143</f>
        <v>0</v>
      </c>
      <c r="Q143" s="70">
        <v>1</v>
      </c>
      <c r="R143" s="70">
        <f>Q143*H143</f>
        <v>1.696</v>
      </c>
      <c r="S143" s="70">
        <v>0</v>
      </c>
      <c r="T143" s="71">
        <f>S143*H143</f>
        <v>0</v>
      </c>
      <c r="AR143" s="24" t="s">
        <v>146</v>
      </c>
      <c r="AT143" s="24" t="s">
        <v>203</v>
      </c>
      <c r="AU143" s="24" t="s">
        <v>81</v>
      </c>
      <c r="AY143" s="24" t="s">
        <v>124</v>
      </c>
      <c r="BE143" s="72">
        <f>IF(N143="základní",J143,0)</f>
        <v>0</v>
      </c>
      <c r="BF143" s="72">
        <f>IF(N143="snížená",J143,0)</f>
        <v>0</v>
      </c>
      <c r="BG143" s="72">
        <f>IF(N143="zákl. přenesená",J143,0)</f>
        <v>0</v>
      </c>
      <c r="BH143" s="72">
        <f>IF(N143="sníž. přenesená",J143,0)</f>
        <v>0</v>
      </c>
      <c r="BI143" s="72">
        <f>IF(N143="nulová",J143,0)</f>
        <v>0</v>
      </c>
      <c r="BJ143" s="24" t="s">
        <v>79</v>
      </c>
      <c r="BK143" s="72">
        <f>ROUND(I143*H143,2)</f>
        <v>0</v>
      </c>
      <c r="BL143" s="24" t="s">
        <v>131</v>
      </c>
      <c r="BM143" s="24" t="s">
        <v>249</v>
      </c>
    </row>
    <row r="144" spans="1:65" s="1" customFormat="1" ht="22.5" customHeight="1">
      <c r="A144" s="223"/>
      <c r="B144" s="224"/>
      <c r="C144" s="349" t="s">
        <v>250</v>
      </c>
      <c r="D144" s="349" t="s">
        <v>126</v>
      </c>
      <c r="E144" s="350" t="s">
        <v>251</v>
      </c>
      <c r="F144" s="351" t="s">
        <v>252</v>
      </c>
      <c r="G144" s="352" t="s">
        <v>196</v>
      </c>
      <c r="H144" s="353">
        <v>60.8</v>
      </c>
      <c r="I144" s="67"/>
      <c r="J144" s="354">
        <f>ROUND(I144*H144,2)</f>
        <v>0</v>
      </c>
      <c r="K144" s="351" t="s">
        <v>130</v>
      </c>
      <c r="L144" s="27"/>
      <c r="M144" s="68" t="s">
        <v>5</v>
      </c>
      <c r="N144" s="69" t="s">
        <v>42</v>
      </c>
      <c r="O144" s="28"/>
      <c r="P144" s="70">
        <f>O144*H144</f>
        <v>0</v>
      </c>
      <c r="Q144" s="70">
        <v>0</v>
      </c>
      <c r="R144" s="70">
        <f>Q144*H144</f>
        <v>0</v>
      </c>
      <c r="S144" s="70">
        <v>0</v>
      </c>
      <c r="T144" s="71">
        <f>S144*H144</f>
        <v>0</v>
      </c>
      <c r="AR144" s="24" t="s">
        <v>131</v>
      </c>
      <c r="AT144" s="24" t="s">
        <v>126</v>
      </c>
      <c r="AU144" s="24" t="s">
        <v>81</v>
      </c>
      <c r="AY144" s="24" t="s">
        <v>124</v>
      </c>
      <c r="BE144" s="72">
        <f>IF(N144="základní",J144,0)</f>
        <v>0</v>
      </c>
      <c r="BF144" s="72">
        <f>IF(N144="snížená",J144,0)</f>
        <v>0</v>
      </c>
      <c r="BG144" s="72">
        <f>IF(N144="zákl. přenesená",J144,0)</f>
        <v>0</v>
      </c>
      <c r="BH144" s="72">
        <f>IF(N144="sníž. přenesená",J144,0)</f>
        <v>0</v>
      </c>
      <c r="BI144" s="72">
        <f>IF(N144="nulová",J144,0)</f>
        <v>0</v>
      </c>
      <c r="BJ144" s="24" t="s">
        <v>79</v>
      </c>
      <c r="BK144" s="72">
        <f>ROUND(I144*H144,2)</f>
        <v>0</v>
      </c>
      <c r="BL144" s="24" t="s">
        <v>131</v>
      </c>
      <c r="BM144" s="24" t="s">
        <v>253</v>
      </c>
    </row>
    <row r="145" spans="1:51" s="11" customFormat="1" ht="13.5">
      <c r="A145" s="359"/>
      <c r="B145" s="360"/>
      <c r="C145" s="359"/>
      <c r="D145" s="357" t="s">
        <v>148</v>
      </c>
      <c r="E145" s="361" t="s">
        <v>5</v>
      </c>
      <c r="F145" s="362" t="s">
        <v>254</v>
      </c>
      <c r="G145" s="359"/>
      <c r="H145" s="363">
        <v>60.8</v>
      </c>
      <c r="I145" s="359"/>
      <c r="J145" s="359"/>
      <c r="K145" s="359"/>
      <c r="L145" s="74"/>
      <c r="M145" s="76"/>
      <c r="N145" s="77"/>
      <c r="O145" s="77"/>
      <c r="P145" s="77"/>
      <c r="Q145" s="77"/>
      <c r="R145" s="77"/>
      <c r="S145" s="77"/>
      <c r="T145" s="78"/>
      <c r="AT145" s="75" t="s">
        <v>148</v>
      </c>
      <c r="AU145" s="75" t="s">
        <v>81</v>
      </c>
      <c r="AV145" s="11" t="s">
        <v>81</v>
      </c>
      <c r="AW145" s="11" t="s">
        <v>34</v>
      </c>
      <c r="AX145" s="11" t="s">
        <v>71</v>
      </c>
      <c r="AY145" s="75" t="s">
        <v>124</v>
      </c>
    </row>
    <row r="146" spans="1:51" s="12" customFormat="1" ht="13.5">
      <c r="A146" s="364"/>
      <c r="B146" s="365"/>
      <c r="C146" s="364"/>
      <c r="D146" s="355" t="s">
        <v>148</v>
      </c>
      <c r="E146" s="366" t="s">
        <v>5</v>
      </c>
      <c r="F146" s="367" t="s">
        <v>150</v>
      </c>
      <c r="G146" s="364"/>
      <c r="H146" s="368">
        <v>60.8</v>
      </c>
      <c r="I146" s="364"/>
      <c r="J146" s="364"/>
      <c r="K146" s="364"/>
      <c r="L146" s="79"/>
      <c r="M146" s="80"/>
      <c r="N146" s="81"/>
      <c r="O146" s="81"/>
      <c r="P146" s="81"/>
      <c r="Q146" s="81"/>
      <c r="R146" s="81"/>
      <c r="S146" s="81"/>
      <c r="T146" s="82"/>
      <c r="AT146" s="83" t="s">
        <v>148</v>
      </c>
      <c r="AU146" s="83" t="s">
        <v>81</v>
      </c>
      <c r="AV146" s="12" t="s">
        <v>131</v>
      </c>
      <c r="AW146" s="12" t="s">
        <v>34</v>
      </c>
      <c r="AX146" s="12" t="s">
        <v>79</v>
      </c>
      <c r="AY146" s="83" t="s">
        <v>124</v>
      </c>
    </row>
    <row r="147" spans="1:65" s="1" customFormat="1" ht="22.5" customHeight="1">
      <c r="A147" s="223"/>
      <c r="B147" s="224"/>
      <c r="C147" s="349" t="s">
        <v>197</v>
      </c>
      <c r="D147" s="349" t="s">
        <v>126</v>
      </c>
      <c r="E147" s="350" t="s">
        <v>255</v>
      </c>
      <c r="F147" s="351" t="s">
        <v>256</v>
      </c>
      <c r="G147" s="352" t="s">
        <v>196</v>
      </c>
      <c r="H147" s="353">
        <v>60.8</v>
      </c>
      <c r="I147" s="67"/>
      <c r="J147" s="354">
        <f>ROUND(I147*H147,2)</f>
        <v>0</v>
      </c>
      <c r="K147" s="351" t="s">
        <v>130</v>
      </c>
      <c r="L147" s="27"/>
      <c r="M147" s="68" t="s">
        <v>5</v>
      </c>
      <c r="N147" s="69" t="s">
        <v>42</v>
      </c>
      <c r="O147" s="28"/>
      <c r="P147" s="70">
        <f>O147*H147</f>
        <v>0</v>
      </c>
      <c r="Q147" s="70">
        <v>0</v>
      </c>
      <c r="R147" s="70">
        <f>Q147*H147</f>
        <v>0</v>
      </c>
      <c r="S147" s="70">
        <v>0</v>
      </c>
      <c r="T147" s="71">
        <f>S147*H147</f>
        <v>0</v>
      </c>
      <c r="AR147" s="24" t="s">
        <v>131</v>
      </c>
      <c r="AT147" s="24" t="s">
        <v>126</v>
      </c>
      <c r="AU147" s="24" t="s">
        <v>81</v>
      </c>
      <c r="AY147" s="24" t="s">
        <v>124</v>
      </c>
      <c r="BE147" s="72">
        <f>IF(N147="základní",J147,0)</f>
        <v>0</v>
      </c>
      <c r="BF147" s="72">
        <f>IF(N147="snížená",J147,0)</f>
        <v>0</v>
      </c>
      <c r="BG147" s="72">
        <f>IF(N147="zákl. přenesená",J147,0)</f>
        <v>0</v>
      </c>
      <c r="BH147" s="72">
        <f>IF(N147="sníž. přenesená",J147,0)</f>
        <v>0</v>
      </c>
      <c r="BI147" s="72">
        <f>IF(N147="nulová",J147,0)</f>
        <v>0</v>
      </c>
      <c r="BJ147" s="24" t="s">
        <v>79</v>
      </c>
      <c r="BK147" s="72">
        <f>ROUND(I147*H147,2)</f>
        <v>0</v>
      </c>
      <c r="BL147" s="24" t="s">
        <v>131</v>
      </c>
      <c r="BM147" s="24" t="s">
        <v>257</v>
      </c>
    </row>
    <row r="148" spans="1:65" s="1" customFormat="1" ht="31.5" customHeight="1">
      <c r="A148" s="223"/>
      <c r="B148" s="224"/>
      <c r="C148" s="349" t="s">
        <v>258</v>
      </c>
      <c r="D148" s="349" t="s">
        <v>126</v>
      </c>
      <c r="E148" s="350" t="s">
        <v>259</v>
      </c>
      <c r="F148" s="351" t="s">
        <v>260</v>
      </c>
      <c r="G148" s="352" t="s">
        <v>129</v>
      </c>
      <c r="H148" s="353">
        <v>12</v>
      </c>
      <c r="I148" s="67"/>
      <c r="J148" s="354">
        <f>ROUND(I148*H148,2)</f>
        <v>0</v>
      </c>
      <c r="K148" s="351" t="s">
        <v>130</v>
      </c>
      <c r="L148" s="27"/>
      <c r="M148" s="68" t="s">
        <v>5</v>
      </c>
      <c r="N148" s="69" t="s">
        <v>42</v>
      </c>
      <c r="O148" s="28"/>
      <c r="P148" s="70">
        <f>O148*H148</f>
        <v>0</v>
      </c>
      <c r="Q148" s="70">
        <v>0</v>
      </c>
      <c r="R148" s="70">
        <f>Q148*H148</f>
        <v>0</v>
      </c>
      <c r="S148" s="70">
        <v>0</v>
      </c>
      <c r="T148" s="71">
        <f>S148*H148</f>
        <v>0</v>
      </c>
      <c r="AR148" s="24" t="s">
        <v>131</v>
      </c>
      <c r="AT148" s="24" t="s">
        <v>126</v>
      </c>
      <c r="AU148" s="24" t="s">
        <v>81</v>
      </c>
      <c r="AY148" s="24" t="s">
        <v>124</v>
      </c>
      <c r="BE148" s="72">
        <f>IF(N148="základní",J148,0)</f>
        <v>0</v>
      </c>
      <c r="BF148" s="72">
        <f>IF(N148="snížená",J148,0)</f>
        <v>0</v>
      </c>
      <c r="BG148" s="72">
        <f>IF(N148="zákl. přenesená",J148,0)</f>
        <v>0</v>
      </c>
      <c r="BH148" s="72">
        <f>IF(N148="sníž. přenesená",J148,0)</f>
        <v>0</v>
      </c>
      <c r="BI148" s="72">
        <f>IF(N148="nulová",J148,0)</f>
        <v>0</v>
      </c>
      <c r="BJ148" s="24" t="s">
        <v>79</v>
      </c>
      <c r="BK148" s="72">
        <f>ROUND(I148*H148,2)</f>
        <v>0</v>
      </c>
      <c r="BL148" s="24" t="s">
        <v>131</v>
      </c>
      <c r="BM148" s="24" t="s">
        <v>261</v>
      </c>
    </row>
    <row r="149" spans="1:47" s="1" customFormat="1" ht="148.5">
      <c r="A149" s="223"/>
      <c r="B149" s="224"/>
      <c r="C149" s="223"/>
      <c r="D149" s="355" t="s">
        <v>132</v>
      </c>
      <c r="E149" s="223"/>
      <c r="F149" s="356" t="s">
        <v>262</v>
      </c>
      <c r="G149" s="223"/>
      <c r="H149" s="223"/>
      <c r="I149" s="223"/>
      <c r="J149" s="223"/>
      <c r="K149" s="223"/>
      <c r="L149" s="27"/>
      <c r="M149" s="73"/>
      <c r="N149" s="28"/>
      <c r="O149" s="28"/>
      <c r="P149" s="28"/>
      <c r="Q149" s="28"/>
      <c r="R149" s="28"/>
      <c r="S149" s="28"/>
      <c r="T149" s="34"/>
      <c r="AT149" s="24" t="s">
        <v>132</v>
      </c>
      <c r="AU149" s="24" t="s">
        <v>81</v>
      </c>
    </row>
    <row r="150" spans="1:65" s="1" customFormat="1" ht="22.5" customHeight="1">
      <c r="A150" s="223"/>
      <c r="B150" s="224"/>
      <c r="C150" s="349" t="s">
        <v>201</v>
      </c>
      <c r="D150" s="349" t="s">
        <v>126</v>
      </c>
      <c r="E150" s="350" t="s">
        <v>263</v>
      </c>
      <c r="F150" s="351" t="s">
        <v>264</v>
      </c>
      <c r="G150" s="352" t="s">
        <v>145</v>
      </c>
      <c r="H150" s="353">
        <v>3.6</v>
      </c>
      <c r="I150" s="67"/>
      <c r="J150" s="354">
        <f>ROUND(I150*H150,2)</f>
        <v>0</v>
      </c>
      <c r="K150" s="351" t="s">
        <v>130</v>
      </c>
      <c r="L150" s="27"/>
      <c r="M150" s="68" t="s">
        <v>5</v>
      </c>
      <c r="N150" s="69" t="s">
        <v>42</v>
      </c>
      <c r="O150" s="28"/>
      <c r="P150" s="70">
        <f>O150*H150</f>
        <v>0</v>
      </c>
      <c r="Q150" s="70">
        <v>0</v>
      </c>
      <c r="R150" s="70">
        <f>Q150*H150</f>
        <v>0</v>
      </c>
      <c r="S150" s="70">
        <v>0</v>
      </c>
      <c r="T150" s="71">
        <f>S150*H150</f>
        <v>0</v>
      </c>
      <c r="AR150" s="24" t="s">
        <v>131</v>
      </c>
      <c r="AT150" s="24" t="s">
        <v>126</v>
      </c>
      <c r="AU150" s="24" t="s">
        <v>81</v>
      </c>
      <c r="AY150" s="24" t="s">
        <v>124</v>
      </c>
      <c r="BE150" s="72">
        <f>IF(N150="základní",J150,0)</f>
        <v>0</v>
      </c>
      <c r="BF150" s="72">
        <f>IF(N150="snížená",J150,0)</f>
        <v>0</v>
      </c>
      <c r="BG150" s="72">
        <f>IF(N150="zákl. přenesená",J150,0)</f>
        <v>0</v>
      </c>
      <c r="BH150" s="72">
        <f>IF(N150="sníž. přenesená",J150,0)</f>
        <v>0</v>
      </c>
      <c r="BI150" s="72">
        <f>IF(N150="nulová",J150,0)</f>
        <v>0</v>
      </c>
      <c r="BJ150" s="24" t="s">
        <v>79</v>
      </c>
      <c r="BK150" s="72">
        <f>ROUND(I150*H150,2)</f>
        <v>0</v>
      </c>
      <c r="BL150" s="24" t="s">
        <v>131</v>
      </c>
      <c r="BM150" s="24" t="s">
        <v>265</v>
      </c>
    </row>
    <row r="151" spans="1:51" s="13" customFormat="1" ht="13.5">
      <c r="A151" s="369"/>
      <c r="B151" s="370"/>
      <c r="C151" s="369"/>
      <c r="D151" s="357" t="s">
        <v>148</v>
      </c>
      <c r="E151" s="371" t="s">
        <v>5</v>
      </c>
      <c r="F151" s="372" t="s">
        <v>266</v>
      </c>
      <c r="G151" s="369"/>
      <c r="H151" s="373" t="s">
        <v>5</v>
      </c>
      <c r="I151" s="369"/>
      <c r="J151" s="369"/>
      <c r="K151" s="369"/>
      <c r="L151" s="84"/>
      <c r="M151" s="86"/>
      <c r="N151" s="87"/>
      <c r="O151" s="87"/>
      <c r="P151" s="87"/>
      <c r="Q151" s="87"/>
      <c r="R151" s="87"/>
      <c r="S151" s="87"/>
      <c r="T151" s="88"/>
      <c r="AT151" s="85" t="s">
        <v>148</v>
      </c>
      <c r="AU151" s="85" t="s">
        <v>81</v>
      </c>
      <c r="AV151" s="13" t="s">
        <v>79</v>
      </c>
      <c r="AW151" s="13" t="s">
        <v>34</v>
      </c>
      <c r="AX151" s="13" t="s">
        <v>71</v>
      </c>
      <c r="AY151" s="85" t="s">
        <v>124</v>
      </c>
    </row>
    <row r="152" spans="1:51" s="11" customFormat="1" ht="13.5">
      <c r="A152" s="359"/>
      <c r="B152" s="360"/>
      <c r="C152" s="359"/>
      <c r="D152" s="357" t="s">
        <v>148</v>
      </c>
      <c r="E152" s="361" t="s">
        <v>5</v>
      </c>
      <c r="F152" s="362" t="s">
        <v>267</v>
      </c>
      <c r="G152" s="359"/>
      <c r="H152" s="363">
        <v>3.6</v>
      </c>
      <c r="I152" s="359"/>
      <c r="J152" s="359"/>
      <c r="K152" s="359"/>
      <c r="L152" s="74"/>
      <c r="M152" s="76"/>
      <c r="N152" s="77"/>
      <c r="O152" s="77"/>
      <c r="P152" s="77"/>
      <c r="Q152" s="77"/>
      <c r="R152" s="77"/>
      <c r="S152" s="77"/>
      <c r="T152" s="78"/>
      <c r="AT152" s="75" t="s">
        <v>148</v>
      </c>
      <c r="AU152" s="75" t="s">
        <v>81</v>
      </c>
      <c r="AV152" s="11" t="s">
        <v>81</v>
      </c>
      <c r="AW152" s="11" t="s">
        <v>34</v>
      </c>
      <c r="AX152" s="11" t="s">
        <v>71</v>
      </c>
      <c r="AY152" s="75" t="s">
        <v>124</v>
      </c>
    </row>
    <row r="153" spans="1:51" s="12" customFormat="1" ht="13.5">
      <c r="A153" s="364"/>
      <c r="B153" s="365"/>
      <c r="C153" s="364"/>
      <c r="D153" s="355" t="s">
        <v>148</v>
      </c>
      <c r="E153" s="366" t="s">
        <v>5</v>
      </c>
      <c r="F153" s="367" t="s">
        <v>150</v>
      </c>
      <c r="G153" s="364"/>
      <c r="H153" s="368">
        <v>3.6</v>
      </c>
      <c r="I153" s="364"/>
      <c r="J153" s="364"/>
      <c r="K153" s="364"/>
      <c r="L153" s="79"/>
      <c r="M153" s="80"/>
      <c r="N153" s="81"/>
      <c r="O153" s="81"/>
      <c r="P153" s="81"/>
      <c r="Q153" s="81"/>
      <c r="R153" s="81"/>
      <c r="S153" s="81"/>
      <c r="T153" s="82"/>
      <c r="AT153" s="83" t="s">
        <v>148</v>
      </c>
      <c r="AU153" s="83" t="s">
        <v>81</v>
      </c>
      <c r="AV153" s="12" t="s">
        <v>131</v>
      </c>
      <c r="AW153" s="12" t="s">
        <v>34</v>
      </c>
      <c r="AX153" s="12" t="s">
        <v>79</v>
      </c>
      <c r="AY153" s="83" t="s">
        <v>124</v>
      </c>
    </row>
    <row r="154" spans="1:65" s="1" customFormat="1" ht="22.5" customHeight="1">
      <c r="A154" s="223"/>
      <c r="B154" s="224"/>
      <c r="C154" s="349" t="s">
        <v>268</v>
      </c>
      <c r="D154" s="349" t="s">
        <v>126</v>
      </c>
      <c r="E154" s="350" t="s">
        <v>269</v>
      </c>
      <c r="F154" s="351" t="s">
        <v>270</v>
      </c>
      <c r="G154" s="352" t="s">
        <v>145</v>
      </c>
      <c r="H154" s="353">
        <v>3.6</v>
      </c>
      <c r="I154" s="67"/>
      <c r="J154" s="354">
        <f>ROUND(I154*H154,2)</f>
        <v>0</v>
      </c>
      <c r="K154" s="351" t="s">
        <v>130</v>
      </c>
      <c r="L154" s="27"/>
      <c r="M154" s="68" t="s">
        <v>5</v>
      </c>
      <c r="N154" s="69" t="s">
        <v>42</v>
      </c>
      <c r="O154" s="28"/>
      <c r="P154" s="70">
        <f>O154*H154</f>
        <v>0</v>
      </c>
      <c r="Q154" s="70">
        <v>0</v>
      </c>
      <c r="R154" s="70">
        <f>Q154*H154</f>
        <v>0</v>
      </c>
      <c r="S154" s="70">
        <v>0</v>
      </c>
      <c r="T154" s="71">
        <f>S154*H154</f>
        <v>0</v>
      </c>
      <c r="AR154" s="24" t="s">
        <v>131</v>
      </c>
      <c r="AT154" s="24" t="s">
        <v>126</v>
      </c>
      <c r="AU154" s="24" t="s">
        <v>81</v>
      </c>
      <c r="AY154" s="24" t="s">
        <v>124</v>
      </c>
      <c r="BE154" s="72">
        <f>IF(N154="základní",J154,0)</f>
        <v>0</v>
      </c>
      <c r="BF154" s="72">
        <f>IF(N154="snížená",J154,0)</f>
        <v>0</v>
      </c>
      <c r="BG154" s="72">
        <f>IF(N154="zákl. přenesená",J154,0)</f>
        <v>0</v>
      </c>
      <c r="BH154" s="72">
        <f>IF(N154="sníž. přenesená",J154,0)</f>
        <v>0</v>
      </c>
      <c r="BI154" s="72">
        <f>IF(N154="nulová",J154,0)</f>
        <v>0</v>
      </c>
      <c r="BJ154" s="24" t="s">
        <v>79</v>
      </c>
      <c r="BK154" s="72">
        <f>ROUND(I154*H154,2)</f>
        <v>0</v>
      </c>
      <c r="BL154" s="24" t="s">
        <v>131</v>
      </c>
      <c r="BM154" s="24" t="s">
        <v>271</v>
      </c>
    </row>
    <row r="155" spans="1:47" s="1" customFormat="1" ht="54">
      <c r="A155" s="223"/>
      <c r="B155" s="224"/>
      <c r="C155" s="223"/>
      <c r="D155" s="355" t="s">
        <v>132</v>
      </c>
      <c r="E155" s="223"/>
      <c r="F155" s="356" t="s">
        <v>272</v>
      </c>
      <c r="G155" s="223"/>
      <c r="H155" s="223"/>
      <c r="I155" s="223"/>
      <c r="J155" s="223"/>
      <c r="K155" s="223"/>
      <c r="L155" s="27"/>
      <c r="M155" s="73"/>
      <c r="N155" s="28"/>
      <c r="O155" s="28"/>
      <c r="P155" s="28"/>
      <c r="Q155" s="28"/>
      <c r="R155" s="28"/>
      <c r="S155" s="28"/>
      <c r="T155" s="34"/>
      <c r="AT155" s="24" t="s">
        <v>132</v>
      </c>
      <c r="AU155" s="24" t="s">
        <v>81</v>
      </c>
    </row>
    <row r="156" spans="1:65" s="1" customFormat="1" ht="31.5" customHeight="1">
      <c r="A156" s="223"/>
      <c r="B156" s="224"/>
      <c r="C156" s="349" t="s">
        <v>207</v>
      </c>
      <c r="D156" s="349" t="s">
        <v>126</v>
      </c>
      <c r="E156" s="350" t="s">
        <v>273</v>
      </c>
      <c r="F156" s="351" t="s">
        <v>274</v>
      </c>
      <c r="G156" s="352" t="s">
        <v>145</v>
      </c>
      <c r="H156" s="353">
        <v>32.4</v>
      </c>
      <c r="I156" s="67"/>
      <c r="J156" s="354">
        <f>ROUND(I156*H156,2)</f>
        <v>0</v>
      </c>
      <c r="K156" s="351" t="s">
        <v>130</v>
      </c>
      <c r="L156" s="27"/>
      <c r="M156" s="68" t="s">
        <v>5</v>
      </c>
      <c r="N156" s="69" t="s">
        <v>42</v>
      </c>
      <c r="O156" s="28"/>
      <c r="P156" s="70">
        <f>O156*H156</f>
        <v>0</v>
      </c>
      <c r="Q156" s="70">
        <v>0</v>
      </c>
      <c r="R156" s="70">
        <f>Q156*H156</f>
        <v>0</v>
      </c>
      <c r="S156" s="70">
        <v>0</v>
      </c>
      <c r="T156" s="71">
        <f>S156*H156</f>
        <v>0</v>
      </c>
      <c r="AR156" s="24" t="s">
        <v>131</v>
      </c>
      <c r="AT156" s="24" t="s">
        <v>126</v>
      </c>
      <c r="AU156" s="24" t="s">
        <v>81</v>
      </c>
      <c r="AY156" s="24" t="s">
        <v>124</v>
      </c>
      <c r="BE156" s="72">
        <f>IF(N156="základní",J156,0)</f>
        <v>0</v>
      </c>
      <c r="BF156" s="72">
        <f>IF(N156="snížená",J156,0)</f>
        <v>0</v>
      </c>
      <c r="BG156" s="72">
        <f>IF(N156="zákl. přenesená",J156,0)</f>
        <v>0</v>
      </c>
      <c r="BH156" s="72">
        <f>IF(N156="sníž. přenesená",J156,0)</f>
        <v>0</v>
      </c>
      <c r="BI156" s="72">
        <f>IF(N156="nulová",J156,0)</f>
        <v>0</v>
      </c>
      <c r="BJ156" s="24" t="s">
        <v>79</v>
      </c>
      <c r="BK156" s="72">
        <f>ROUND(I156*H156,2)</f>
        <v>0</v>
      </c>
      <c r="BL156" s="24" t="s">
        <v>131</v>
      </c>
      <c r="BM156" s="24" t="s">
        <v>275</v>
      </c>
    </row>
    <row r="157" spans="1:47" s="1" customFormat="1" ht="54">
      <c r="A157" s="223"/>
      <c r="B157" s="224"/>
      <c r="C157" s="223"/>
      <c r="D157" s="357" t="s">
        <v>132</v>
      </c>
      <c r="E157" s="223"/>
      <c r="F157" s="358" t="s">
        <v>272</v>
      </c>
      <c r="G157" s="223"/>
      <c r="H157" s="223"/>
      <c r="I157" s="223"/>
      <c r="J157" s="223"/>
      <c r="K157" s="223"/>
      <c r="L157" s="27"/>
      <c r="M157" s="73"/>
      <c r="N157" s="28"/>
      <c r="O157" s="28"/>
      <c r="P157" s="28"/>
      <c r="Q157" s="28"/>
      <c r="R157" s="28"/>
      <c r="S157" s="28"/>
      <c r="T157" s="34"/>
      <c r="AT157" s="24" t="s">
        <v>132</v>
      </c>
      <c r="AU157" s="24" t="s">
        <v>81</v>
      </c>
    </row>
    <row r="158" spans="1:63" s="10" customFormat="1" ht="29.85" customHeight="1">
      <c r="A158" s="341"/>
      <c r="B158" s="342"/>
      <c r="C158" s="341"/>
      <c r="D158" s="346" t="s">
        <v>70</v>
      </c>
      <c r="E158" s="347" t="s">
        <v>151</v>
      </c>
      <c r="F158" s="347" t="s">
        <v>276</v>
      </c>
      <c r="G158" s="341"/>
      <c r="H158" s="341"/>
      <c r="I158" s="341"/>
      <c r="J158" s="348">
        <f>BK158</f>
        <v>0</v>
      </c>
      <c r="K158" s="341"/>
      <c r="L158" s="59"/>
      <c r="M158" s="61"/>
      <c r="N158" s="62"/>
      <c r="O158" s="62"/>
      <c r="P158" s="63">
        <f>SUM(P159:P166)</f>
        <v>0</v>
      </c>
      <c r="Q158" s="62"/>
      <c r="R158" s="63">
        <f>SUM(R159:R166)</f>
        <v>251.4048</v>
      </c>
      <c r="S158" s="62"/>
      <c r="T158" s="64">
        <f>SUM(T159:T166)</f>
        <v>0</v>
      </c>
      <c r="AR158" s="60" t="s">
        <v>79</v>
      </c>
      <c r="AT158" s="65" t="s">
        <v>70</v>
      </c>
      <c r="AU158" s="65" t="s">
        <v>79</v>
      </c>
      <c r="AY158" s="60" t="s">
        <v>124</v>
      </c>
      <c r="BK158" s="66">
        <f>SUM(BK159:BK166)</f>
        <v>0</v>
      </c>
    </row>
    <row r="159" spans="1:65" s="1" customFormat="1" ht="22.5" customHeight="1">
      <c r="A159" s="223"/>
      <c r="B159" s="224"/>
      <c r="C159" s="349" t="s">
        <v>277</v>
      </c>
      <c r="D159" s="349" t="s">
        <v>126</v>
      </c>
      <c r="E159" s="350" t="s">
        <v>278</v>
      </c>
      <c r="F159" s="351" t="s">
        <v>279</v>
      </c>
      <c r="G159" s="352" t="s">
        <v>196</v>
      </c>
      <c r="H159" s="353">
        <v>480</v>
      </c>
      <c r="I159" s="67"/>
      <c r="J159" s="354">
        <f>ROUND(I159*H159,2)</f>
        <v>0</v>
      </c>
      <c r="K159" s="351" t="s">
        <v>130</v>
      </c>
      <c r="L159" s="27"/>
      <c r="M159" s="68" t="s">
        <v>5</v>
      </c>
      <c r="N159" s="69" t="s">
        <v>42</v>
      </c>
      <c r="O159" s="28"/>
      <c r="P159" s="70">
        <f>O159*H159</f>
        <v>0</v>
      </c>
      <c r="Q159" s="70">
        <v>0.29811</v>
      </c>
      <c r="R159" s="70">
        <f>Q159*H159</f>
        <v>143.09279999999998</v>
      </c>
      <c r="S159" s="70">
        <v>0</v>
      </c>
      <c r="T159" s="71">
        <f>S159*H159</f>
        <v>0</v>
      </c>
      <c r="AR159" s="24" t="s">
        <v>131</v>
      </c>
      <c r="AT159" s="24" t="s">
        <v>126</v>
      </c>
      <c r="AU159" s="24" t="s">
        <v>81</v>
      </c>
      <c r="AY159" s="24" t="s">
        <v>124</v>
      </c>
      <c r="BE159" s="72">
        <f>IF(N159="základní",J159,0)</f>
        <v>0</v>
      </c>
      <c r="BF159" s="72">
        <f>IF(N159="snížená",J159,0)</f>
        <v>0</v>
      </c>
      <c r="BG159" s="72">
        <f>IF(N159="zákl. přenesená",J159,0)</f>
        <v>0</v>
      </c>
      <c r="BH159" s="72">
        <f>IF(N159="sníž. přenesená",J159,0)</f>
        <v>0</v>
      </c>
      <c r="BI159" s="72">
        <f>IF(N159="nulová",J159,0)</f>
        <v>0</v>
      </c>
      <c r="BJ159" s="24" t="s">
        <v>79</v>
      </c>
      <c r="BK159" s="72">
        <f>ROUND(I159*H159,2)</f>
        <v>0</v>
      </c>
      <c r="BL159" s="24" t="s">
        <v>131</v>
      </c>
      <c r="BM159" s="24" t="s">
        <v>280</v>
      </c>
    </row>
    <row r="160" spans="1:65" s="1" customFormat="1" ht="22.5" customHeight="1">
      <c r="A160" s="223"/>
      <c r="B160" s="224"/>
      <c r="C160" s="349" t="s">
        <v>211</v>
      </c>
      <c r="D160" s="349" t="s">
        <v>126</v>
      </c>
      <c r="E160" s="350" t="s">
        <v>281</v>
      </c>
      <c r="F160" s="351" t="s">
        <v>282</v>
      </c>
      <c r="G160" s="352" t="s">
        <v>145</v>
      </c>
      <c r="H160" s="353">
        <v>25.2</v>
      </c>
      <c r="I160" s="67"/>
      <c r="J160" s="354">
        <f>ROUND(I160*H160,2)</f>
        <v>0</v>
      </c>
      <c r="K160" s="351" t="s">
        <v>130</v>
      </c>
      <c r="L160" s="27"/>
      <c r="M160" s="68" t="s">
        <v>5</v>
      </c>
      <c r="N160" s="69" t="s">
        <v>42</v>
      </c>
      <c r="O160" s="28"/>
      <c r="P160" s="70">
        <f>O160*H160</f>
        <v>0</v>
      </c>
      <c r="Q160" s="70">
        <v>0</v>
      </c>
      <c r="R160" s="70">
        <f>Q160*H160</f>
        <v>0</v>
      </c>
      <c r="S160" s="70">
        <v>0</v>
      </c>
      <c r="T160" s="71">
        <f>S160*H160</f>
        <v>0</v>
      </c>
      <c r="AR160" s="24" t="s">
        <v>131</v>
      </c>
      <c r="AT160" s="24" t="s">
        <v>126</v>
      </c>
      <c r="AU160" s="24" t="s">
        <v>81</v>
      </c>
      <c r="AY160" s="24" t="s">
        <v>124</v>
      </c>
      <c r="BE160" s="72">
        <f>IF(N160="základní",J160,0)</f>
        <v>0</v>
      </c>
      <c r="BF160" s="72">
        <f>IF(N160="snížená",J160,0)</f>
        <v>0</v>
      </c>
      <c r="BG160" s="72">
        <f>IF(N160="zákl. přenesená",J160,0)</f>
        <v>0</v>
      </c>
      <c r="BH160" s="72">
        <f>IF(N160="sníž. přenesená",J160,0)</f>
        <v>0</v>
      </c>
      <c r="BI160" s="72">
        <f>IF(N160="nulová",J160,0)</f>
        <v>0</v>
      </c>
      <c r="BJ160" s="24" t="s">
        <v>79</v>
      </c>
      <c r="BK160" s="72">
        <f>ROUND(I160*H160,2)</f>
        <v>0</v>
      </c>
      <c r="BL160" s="24" t="s">
        <v>131</v>
      </c>
      <c r="BM160" s="24" t="s">
        <v>283</v>
      </c>
    </row>
    <row r="161" spans="1:47" s="1" customFormat="1" ht="54">
      <c r="A161" s="223"/>
      <c r="B161" s="224"/>
      <c r="C161" s="223"/>
      <c r="D161" s="357" t="s">
        <v>132</v>
      </c>
      <c r="E161" s="223"/>
      <c r="F161" s="358" t="s">
        <v>284</v>
      </c>
      <c r="G161" s="223"/>
      <c r="H161" s="223"/>
      <c r="I161" s="223"/>
      <c r="J161" s="223"/>
      <c r="K161" s="223"/>
      <c r="L161" s="27"/>
      <c r="M161" s="73"/>
      <c r="N161" s="28"/>
      <c r="O161" s="28"/>
      <c r="P161" s="28"/>
      <c r="Q161" s="28"/>
      <c r="R161" s="28"/>
      <c r="S161" s="28"/>
      <c r="T161" s="34"/>
      <c r="AT161" s="24" t="s">
        <v>132</v>
      </c>
      <c r="AU161" s="24" t="s">
        <v>81</v>
      </c>
    </row>
    <row r="162" spans="1:51" s="11" customFormat="1" ht="13.5">
      <c r="A162" s="359"/>
      <c r="B162" s="360"/>
      <c r="C162" s="359"/>
      <c r="D162" s="357" t="s">
        <v>148</v>
      </c>
      <c r="E162" s="361" t="s">
        <v>5</v>
      </c>
      <c r="F162" s="362" t="s">
        <v>285</v>
      </c>
      <c r="G162" s="359"/>
      <c r="H162" s="363">
        <v>25.2</v>
      </c>
      <c r="I162" s="359"/>
      <c r="J162" s="359"/>
      <c r="K162" s="359"/>
      <c r="L162" s="74"/>
      <c r="M162" s="76"/>
      <c r="N162" s="77"/>
      <c r="O162" s="77"/>
      <c r="P162" s="77"/>
      <c r="Q162" s="77"/>
      <c r="R162" s="77"/>
      <c r="S162" s="77"/>
      <c r="T162" s="78"/>
      <c r="AT162" s="75" t="s">
        <v>148</v>
      </c>
      <c r="AU162" s="75" t="s">
        <v>81</v>
      </c>
      <c r="AV162" s="11" t="s">
        <v>81</v>
      </c>
      <c r="AW162" s="11" t="s">
        <v>34</v>
      </c>
      <c r="AX162" s="11" t="s">
        <v>71</v>
      </c>
      <c r="AY162" s="75" t="s">
        <v>124</v>
      </c>
    </row>
    <row r="163" spans="1:51" s="12" customFormat="1" ht="13.5">
      <c r="A163" s="364"/>
      <c r="B163" s="365"/>
      <c r="C163" s="364"/>
      <c r="D163" s="355" t="s">
        <v>148</v>
      </c>
      <c r="E163" s="366" t="s">
        <v>5</v>
      </c>
      <c r="F163" s="367" t="s">
        <v>150</v>
      </c>
      <c r="G163" s="364"/>
      <c r="H163" s="368">
        <v>25.2</v>
      </c>
      <c r="I163" s="364"/>
      <c r="J163" s="364"/>
      <c r="K163" s="364"/>
      <c r="L163" s="79"/>
      <c r="M163" s="80"/>
      <c r="N163" s="81"/>
      <c r="O163" s="81"/>
      <c r="P163" s="81"/>
      <c r="Q163" s="81"/>
      <c r="R163" s="81"/>
      <c r="S163" s="81"/>
      <c r="T163" s="82"/>
      <c r="AT163" s="83" t="s">
        <v>148</v>
      </c>
      <c r="AU163" s="83" t="s">
        <v>81</v>
      </c>
      <c r="AV163" s="12" t="s">
        <v>131</v>
      </c>
      <c r="AW163" s="12" t="s">
        <v>34</v>
      </c>
      <c r="AX163" s="12" t="s">
        <v>79</v>
      </c>
      <c r="AY163" s="83" t="s">
        <v>124</v>
      </c>
    </row>
    <row r="164" spans="1:65" s="1" customFormat="1" ht="57" customHeight="1">
      <c r="A164" s="223"/>
      <c r="B164" s="224"/>
      <c r="C164" s="349" t="s">
        <v>286</v>
      </c>
      <c r="D164" s="349" t="s">
        <v>126</v>
      </c>
      <c r="E164" s="350" t="s">
        <v>287</v>
      </c>
      <c r="F164" s="351" t="s">
        <v>288</v>
      </c>
      <c r="G164" s="352" t="s">
        <v>196</v>
      </c>
      <c r="H164" s="353">
        <v>480</v>
      </c>
      <c r="I164" s="67"/>
      <c r="J164" s="354">
        <f>ROUND(I164*H164,2)</f>
        <v>0</v>
      </c>
      <c r="K164" s="351" t="s">
        <v>130</v>
      </c>
      <c r="L164" s="27"/>
      <c r="M164" s="68" t="s">
        <v>5</v>
      </c>
      <c r="N164" s="69" t="s">
        <v>42</v>
      </c>
      <c r="O164" s="28"/>
      <c r="P164" s="70">
        <f>O164*H164</f>
        <v>0</v>
      </c>
      <c r="Q164" s="70">
        <v>0.08425</v>
      </c>
      <c r="R164" s="70">
        <f>Q164*H164</f>
        <v>40.440000000000005</v>
      </c>
      <c r="S164" s="70">
        <v>0</v>
      </c>
      <c r="T164" s="71">
        <f>S164*H164</f>
        <v>0</v>
      </c>
      <c r="AR164" s="24" t="s">
        <v>131</v>
      </c>
      <c r="AT164" s="24" t="s">
        <v>126</v>
      </c>
      <c r="AU164" s="24" t="s">
        <v>81</v>
      </c>
      <c r="AY164" s="24" t="s">
        <v>124</v>
      </c>
      <c r="BE164" s="72">
        <f>IF(N164="základní",J164,0)</f>
        <v>0</v>
      </c>
      <c r="BF164" s="72">
        <f>IF(N164="snížená",J164,0)</f>
        <v>0</v>
      </c>
      <c r="BG164" s="72">
        <f>IF(N164="zákl. přenesená",J164,0)</f>
        <v>0</v>
      </c>
      <c r="BH164" s="72">
        <f>IF(N164="sníž. přenesená",J164,0)</f>
        <v>0</v>
      </c>
      <c r="BI164" s="72">
        <f>IF(N164="nulová",J164,0)</f>
        <v>0</v>
      </c>
      <c r="BJ164" s="24" t="s">
        <v>79</v>
      </c>
      <c r="BK164" s="72">
        <f>ROUND(I164*H164,2)</f>
        <v>0</v>
      </c>
      <c r="BL164" s="24" t="s">
        <v>131</v>
      </c>
      <c r="BM164" s="24" t="s">
        <v>289</v>
      </c>
    </row>
    <row r="165" spans="1:47" s="1" customFormat="1" ht="121.5">
      <c r="A165" s="223"/>
      <c r="B165" s="224"/>
      <c r="C165" s="223"/>
      <c r="D165" s="355" t="s">
        <v>132</v>
      </c>
      <c r="E165" s="223"/>
      <c r="F165" s="356" t="s">
        <v>290</v>
      </c>
      <c r="G165" s="223"/>
      <c r="H165" s="223"/>
      <c r="I165" s="223"/>
      <c r="J165" s="223"/>
      <c r="K165" s="223"/>
      <c r="L165" s="27"/>
      <c r="M165" s="73"/>
      <c r="N165" s="28"/>
      <c r="O165" s="28"/>
      <c r="P165" s="28"/>
      <c r="Q165" s="28"/>
      <c r="R165" s="28"/>
      <c r="S165" s="28"/>
      <c r="T165" s="34"/>
      <c r="AT165" s="24" t="s">
        <v>132</v>
      </c>
      <c r="AU165" s="24" t="s">
        <v>81</v>
      </c>
    </row>
    <row r="166" spans="1:65" s="1" customFormat="1" ht="22.5" customHeight="1">
      <c r="A166" s="223"/>
      <c r="B166" s="224"/>
      <c r="C166" s="374" t="s">
        <v>216</v>
      </c>
      <c r="D166" s="374" t="s">
        <v>203</v>
      </c>
      <c r="E166" s="375" t="s">
        <v>291</v>
      </c>
      <c r="F166" s="376" t="s">
        <v>292</v>
      </c>
      <c r="G166" s="377" t="s">
        <v>196</v>
      </c>
      <c r="H166" s="378">
        <v>484.8</v>
      </c>
      <c r="I166" s="89"/>
      <c r="J166" s="379">
        <f>ROUND(I166*H166,2)</f>
        <v>0</v>
      </c>
      <c r="K166" s="376" t="s">
        <v>130</v>
      </c>
      <c r="L166" s="90"/>
      <c r="M166" s="91" t="s">
        <v>5</v>
      </c>
      <c r="N166" s="92" t="s">
        <v>42</v>
      </c>
      <c r="O166" s="28"/>
      <c r="P166" s="70">
        <f>O166*H166</f>
        <v>0</v>
      </c>
      <c r="Q166" s="70">
        <v>0.14</v>
      </c>
      <c r="R166" s="70">
        <f>Q166*H166</f>
        <v>67.87200000000001</v>
      </c>
      <c r="S166" s="70">
        <v>0</v>
      </c>
      <c r="T166" s="71">
        <f>S166*H166</f>
        <v>0</v>
      </c>
      <c r="AR166" s="24" t="s">
        <v>146</v>
      </c>
      <c r="AT166" s="24" t="s">
        <v>203</v>
      </c>
      <c r="AU166" s="24" t="s">
        <v>81</v>
      </c>
      <c r="AY166" s="24" t="s">
        <v>124</v>
      </c>
      <c r="BE166" s="72">
        <f>IF(N166="základní",J166,0)</f>
        <v>0</v>
      </c>
      <c r="BF166" s="72">
        <f>IF(N166="snížená",J166,0)</f>
        <v>0</v>
      </c>
      <c r="BG166" s="72">
        <f>IF(N166="zákl. přenesená",J166,0)</f>
        <v>0</v>
      </c>
      <c r="BH166" s="72">
        <f>IF(N166="sníž. přenesená",J166,0)</f>
        <v>0</v>
      </c>
      <c r="BI166" s="72">
        <f>IF(N166="nulová",J166,0)</f>
        <v>0</v>
      </c>
      <c r="BJ166" s="24" t="s">
        <v>79</v>
      </c>
      <c r="BK166" s="72">
        <f>ROUND(I166*H166,2)</f>
        <v>0</v>
      </c>
      <c r="BL166" s="24" t="s">
        <v>131</v>
      </c>
      <c r="BM166" s="24" t="s">
        <v>293</v>
      </c>
    </row>
    <row r="167" spans="1:63" s="10" customFormat="1" ht="29.85" customHeight="1">
      <c r="A167" s="341"/>
      <c r="B167" s="342"/>
      <c r="C167" s="341"/>
      <c r="D167" s="346" t="s">
        <v>70</v>
      </c>
      <c r="E167" s="347" t="s">
        <v>146</v>
      </c>
      <c r="F167" s="347" t="s">
        <v>294</v>
      </c>
      <c r="G167" s="341"/>
      <c r="H167" s="341"/>
      <c r="I167" s="341"/>
      <c r="J167" s="348">
        <f>BK167</f>
        <v>0</v>
      </c>
      <c r="K167" s="341"/>
      <c r="L167" s="59"/>
      <c r="M167" s="61"/>
      <c r="N167" s="62"/>
      <c r="O167" s="62"/>
      <c r="P167" s="63">
        <f>SUM(P168:P171)</f>
        <v>0</v>
      </c>
      <c r="Q167" s="62"/>
      <c r="R167" s="63">
        <f>SUM(R168:R171)</f>
        <v>2.5360538999999998</v>
      </c>
      <c r="S167" s="62"/>
      <c r="T167" s="64">
        <f>SUM(T168:T171)</f>
        <v>0</v>
      </c>
      <c r="AR167" s="60" t="s">
        <v>79</v>
      </c>
      <c r="AT167" s="65" t="s">
        <v>70</v>
      </c>
      <c r="AU167" s="65" t="s">
        <v>79</v>
      </c>
      <c r="AY167" s="60" t="s">
        <v>124</v>
      </c>
      <c r="BK167" s="66">
        <f>SUM(BK168:BK171)</f>
        <v>0</v>
      </c>
    </row>
    <row r="168" spans="1:65" s="1" customFormat="1" ht="31.5" customHeight="1">
      <c r="A168" s="223"/>
      <c r="B168" s="224"/>
      <c r="C168" s="349" t="s">
        <v>295</v>
      </c>
      <c r="D168" s="349" t="s">
        <v>126</v>
      </c>
      <c r="E168" s="350" t="s">
        <v>296</v>
      </c>
      <c r="F168" s="351" t="s">
        <v>297</v>
      </c>
      <c r="G168" s="352" t="s">
        <v>140</v>
      </c>
      <c r="H168" s="353">
        <v>243</v>
      </c>
      <c r="I168" s="67"/>
      <c r="J168" s="354">
        <f>ROUND(I168*H168,2)</f>
        <v>0</v>
      </c>
      <c r="K168" s="351" t="s">
        <v>130</v>
      </c>
      <c r="L168" s="27"/>
      <c r="M168" s="68" t="s">
        <v>5</v>
      </c>
      <c r="N168" s="69" t="s">
        <v>42</v>
      </c>
      <c r="O168" s="28"/>
      <c r="P168" s="70">
        <f>O168*H168</f>
        <v>0</v>
      </c>
      <c r="Q168" s="70">
        <v>0</v>
      </c>
      <c r="R168" s="70">
        <f>Q168*H168</f>
        <v>0</v>
      </c>
      <c r="S168" s="70">
        <v>0</v>
      </c>
      <c r="T168" s="71">
        <f>S168*H168</f>
        <v>0</v>
      </c>
      <c r="AR168" s="24" t="s">
        <v>131</v>
      </c>
      <c r="AT168" s="24" t="s">
        <v>126</v>
      </c>
      <c r="AU168" s="24" t="s">
        <v>81</v>
      </c>
      <c r="AY168" s="24" t="s">
        <v>124</v>
      </c>
      <c r="BE168" s="72">
        <f>IF(N168="základní",J168,0)</f>
        <v>0</v>
      </c>
      <c r="BF168" s="72">
        <f>IF(N168="snížená",J168,0)</f>
        <v>0</v>
      </c>
      <c r="BG168" s="72">
        <f>IF(N168="zákl. přenesená",J168,0)</f>
        <v>0</v>
      </c>
      <c r="BH168" s="72">
        <f>IF(N168="sníž. přenesená",J168,0)</f>
        <v>0</v>
      </c>
      <c r="BI168" s="72">
        <f>IF(N168="nulová",J168,0)</f>
        <v>0</v>
      </c>
      <c r="BJ168" s="24" t="s">
        <v>79</v>
      </c>
      <c r="BK168" s="72">
        <f>ROUND(I168*H168,2)</f>
        <v>0</v>
      </c>
      <c r="BL168" s="24" t="s">
        <v>131</v>
      </c>
      <c r="BM168" s="24" t="s">
        <v>298</v>
      </c>
    </row>
    <row r="169" spans="1:65" s="1" customFormat="1" ht="22.5" customHeight="1">
      <c r="A169" s="223"/>
      <c r="B169" s="224"/>
      <c r="C169" s="374" t="s">
        <v>221</v>
      </c>
      <c r="D169" s="374" t="s">
        <v>203</v>
      </c>
      <c r="E169" s="375" t="s">
        <v>299</v>
      </c>
      <c r="F169" s="376" t="s">
        <v>300</v>
      </c>
      <c r="G169" s="377" t="s">
        <v>129</v>
      </c>
      <c r="H169" s="378">
        <v>49.329</v>
      </c>
      <c r="I169" s="89"/>
      <c r="J169" s="379">
        <f>ROUND(I169*H169,2)</f>
        <v>0</v>
      </c>
      <c r="K169" s="376" t="s">
        <v>130</v>
      </c>
      <c r="L169" s="90"/>
      <c r="M169" s="91" t="s">
        <v>5</v>
      </c>
      <c r="N169" s="92" t="s">
        <v>42</v>
      </c>
      <c r="O169" s="28"/>
      <c r="P169" s="70">
        <f>O169*H169</f>
        <v>0</v>
      </c>
      <c r="Q169" s="70">
        <v>0.0075</v>
      </c>
      <c r="R169" s="70">
        <f>Q169*H169</f>
        <v>0.3699675</v>
      </c>
      <c r="S169" s="70">
        <v>0</v>
      </c>
      <c r="T169" s="71">
        <f>S169*H169</f>
        <v>0</v>
      </c>
      <c r="AR169" s="24" t="s">
        <v>146</v>
      </c>
      <c r="AT169" s="24" t="s">
        <v>203</v>
      </c>
      <c r="AU169" s="24" t="s">
        <v>81</v>
      </c>
      <c r="AY169" s="24" t="s">
        <v>124</v>
      </c>
      <c r="BE169" s="72">
        <f>IF(N169="základní",J169,0)</f>
        <v>0</v>
      </c>
      <c r="BF169" s="72">
        <f>IF(N169="snížená",J169,0)</f>
        <v>0</v>
      </c>
      <c r="BG169" s="72">
        <f>IF(N169="zákl. přenesená",J169,0)</f>
        <v>0</v>
      </c>
      <c r="BH169" s="72">
        <f>IF(N169="sníž. přenesená",J169,0)</f>
        <v>0</v>
      </c>
      <c r="BI169" s="72">
        <f>IF(N169="nulová",J169,0)</f>
        <v>0</v>
      </c>
      <c r="BJ169" s="24" t="s">
        <v>79</v>
      </c>
      <c r="BK169" s="72">
        <f>ROUND(I169*H169,2)</f>
        <v>0</v>
      </c>
      <c r="BL169" s="24" t="s">
        <v>131</v>
      </c>
      <c r="BM169" s="24" t="s">
        <v>301</v>
      </c>
    </row>
    <row r="170" spans="1:65" s="1" customFormat="1" ht="31.5" customHeight="1">
      <c r="A170" s="223"/>
      <c r="B170" s="224"/>
      <c r="C170" s="349" t="s">
        <v>302</v>
      </c>
      <c r="D170" s="349" t="s">
        <v>126</v>
      </c>
      <c r="E170" s="350" t="s">
        <v>303</v>
      </c>
      <c r="F170" s="351" t="s">
        <v>304</v>
      </c>
      <c r="G170" s="352" t="s">
        <v>145</v>
      </c>
      <c r="H170" s="353">
        <v>0.96</v>
      </c>
      <c r="I170" s="67"/>
      <c r="J170" s="354">
        <f>ROUND(I170*H170,2)</f>
        <v>0</v>
      </c>
      <c r="K170" s="351" t="s">
        <v>130</v>
      </c>
      <c r="L170" s="27"/>
      <c r="M170" s="68" t="s">
        <v>5</v>
      </c>
      <c r="N170" s="69" t="s">
        <v>42</v>
      </c>
      <c r="O170" s="28"/>
      <c r="P170" s="70">
        <f>O170*H170</f>
        <v>0</v>
      </c>
      <c r="Q170" s="70">
        <v>2.25634</v>
      </c>
      <c r="R170" s="70">
        <f>Q170*H170</f>
        <v>2.1660863999999997</v>
      </c>
      <c r="S170" s="70">
        <v>0</v>
      </c>
      <c r="T170" s="71">
        <f>S170*H170</f>
        <v>0</v>
      </c>
      <c r="AR170" s="24" t="s">
        <v>131</v>
      </c>
      <c r="AT170" s="24" t="s">
        <v>126</v>
      </c>
      <c r="AU170" s="24" t="s">
        <v>81</v>
      </c>
      <c r="AY170" s="24" t="s">
        <v>124</v>
      </c>
      <c r="BE170" s="72">
        <f>IF(N170="základní",J170,0)</f>
        <v>0</v>
      </c>
      <c r="BF170" s="72">
        <f>IF(N170="snížená",J170,0)</f>
        <v>0</v>
      </c>
      <c r="BG170" s="72">
        <f>IF(N170="zákl. přenesená",J170,0)</f>
        <v>0</v>
      </c>
      <c r="BH170" s="72">
        <f>IF(N170="sníž. přenesená",J170,0)</f>
        <v>0</v>
      </c>
      <c r="BI170" s="72">
        <f>IF(N170="nulová",J170,0)</f>
        <v>0</v>
      </c>
      <c r="BJ170" s="24" t="s">
        <v>79</v>
      </c>
      <c r="BK170" s="72">
        <f>ROUND(I170*H170,2)</f>
        <v>0</v>
      </c>
      <c r="BL170" s="24" t="s">
        <v>131</v>
      </c>
      <c r="BM170" s="24" t="s">
        <v>305</v>
      </c>
    </row>
    <row r="171" spans="1:47" s="1" customFormat="1" ht="40.5">
      <c r="A171" s="223"/>
      <c r="B171" s="224"/>
      <c r="C171" s="223"/>
      <c r="D171" s="357" t="s">
        <v>132</v>
      </c>
      <c r="E171" s="223"/>
      <c r="F171" s="358" t="s">
        <v>306</v>
      </c>
      <c r="G171" s="223"/>
      <c r="H171" s="223"/>
      <c r="I171" s="223"/>
      <c r="J171" s="223"/>
      <c r="K171" s="223"/>
      <c r="L171" s="27"/>
      <c r="M171" s="73"/>
      <c r="N171" s="28"/>
      <c r="O171" s="28"/>
      <c r="P171" s="28"/>
      <c r="Q171" s="28"/>
      <c r="R171" s="28"/>
      <c r="S171" s="28"/>
      <c r="T171" s="34"/>
      <c r="AT171" s="24" t="s">
        <v>132</v>
      </c>
      <c r="AU171" s="24" t="s">
        <v>81</v>
      </c>
    </row>
    <row r="172" spans="1:63" s="10" customFormat="1" ht="29.85" customHeight="1">
      <c r="A172" s="341"/>
      <c r="B172" s="342"/>
      <c r="C172" s="341"/>
      <c r="D172" s="346" t="s">
        <v>70</v>
      </c>
      <c r="E172" s="347" t="s">
        <v>171</v>
      </c>
      <c r="F172" s="347" t="s">
        <v>307</v>
      </c>
      <c r="G172" s="341"/>
      <c r="H172" s="341"/>
      <c r="I172" s="341"/>
      <c r="J172" s="348">
        <f>BK172</f>
        <v>0</v>
      </c>
      <c r="K172" s="341"/>
      <c r="L172" s="59"/>
      <c r="M172" s="61"/>
      <c r="N172" s="62"/>
      <c r="O172" s="62"/>
      <c r="P172" s="63">
        <f>SUM(P173:P186)</f>
        <v>0</v>
      </c>
      <c r="Q172" s="62"/>
      <c r="R172" s="63">
        <f>SUM(R173:R186)</f>
        <v>42.47352</v>
      </c>
      <c r="S172" s="62"/>
      <c r="T172" s="64">
        <f>SUM(T173:T186)</f>
        <v>0</v>
      </c>
      <c r="AR172" s="60" t="s">
        <v>79</v>
      </c>
      <c r="AT172" s="65" t="s">
        <v>70</v>
      </c>
      <c r="AU172" s="65" t="s">
        <v>79</v>
      </c>
      <c r="AY172" s="60" t="s">
        <v>124</v>
      </c>
      <c r="BK172" s="66">
        <f>SUM(BK173:BK186)</f>
        <v>0</v>
      </c>
    </row>
    <row r="173" spans="1:65" s="1" customFormat="1" ht="22.5" customHeight="1">
      <c r="A173" s="223"/>
      <c r="B173" s="224"/>
      <c r="C173" s="349" t="s">
        <v>224</v>
      </c>
      <c r="D173" s="349" t="s">
        <v>126</v>
      </c>
      <c r="E173" s="350" t="s">
        <v>308</v>
      </c>
      <c r="F173" s="351" t="s">
        <v>309</v>
      </c>
      <c r="G173" s="352" t="s">
        <v>310</v>
      </c>
      <c r="H173" s="353">
        <v>1</v>
      </c>
      <c r="I173" s="67"/>
      <c r="J173" s="354">
        <f>ROUND(I173*H173,2)</f>
        <v>0</v>
      </c>
      <c r="K173" s="351" t="s">
        <v>311</v>
      </c>
      <c r="L173" s="27"/>
      <c r="M173" s="68" t="s">
        <v>5</v>
      </c>
      <c r="N173" s="69" t="s">
        <v>42</v>
      </c>
      <c r="O173" s="28"/>
      <c r="P173" s="70">
        <f>O173*H173</f>
        <v>0</v>
      </c>
      <c r="Q173" s="70">
        <v>0</v>
      </c>
      <c r="R173" s="70">
        <f>Q173*H173</f>
        <v>0</v>
      </c>
      <c r="S173" s="70">
        <v>0</v>
      </c>
      <c r="T173" s="71">
        <f>S173*H173</f>
        <v>0</v>
      </c>
      <c r="AR173" s="24" t="s">
        <v>131</v>
      </c>
      <c r="AT173" s="24" t="s">
        <v>126</v>
      </c>
      <c r="AU173" s="24" t="s">
        <v>81</v>
      </c>
      <c r="AY173" s="24" t="s">
        <v>124</v>
      </c>
      <c r="BE173" s="72">
        <f>IF(N173="základní",J173,0)</f>
        <v>0</v>
      </c>
      <c r="BF173" s="72">
        <f>IF(N173="snížená",J173,0)</f>
        <v>0</v>
      </c>
      <c r="BG173" s="72">
        <f>IF(N173="zákl. přenesená",J173,0)</f>
        <v>0</v>
      </c>
      <c r="BH173" s="72">
        <f>IF(N173="sníž. přenesená",J173,0)</f>
        <v>0</v>
      </c>
      <c r="BI173" s="72">
        <f>IF(N173="nulová",J173,0)</f>
        <v>0</v>
      </c>
      <c r="BJ173" s="24" t="s">
        <v>79</v>
      </c>
      <c r="BK173" s="72">
        <f>ROUND(I173*H173,2)</f>
        <v>0</v>
      </c>
      <c r="BL173" s="24" t="s">
        <v>131</v>
      </c>
      <c r="BM173" s="24" t="s">
        <v>312</v>
      </c>
    </row>
    <row r="174" spans="1:65" s="1" customFormat="1" ht="31.5" customHeight="1">
      <c r="A174" s="223"/>
      <c r="B174" s="224"/>
      <c r="C174" s="349" t="s">
        <v>313</v>
      </c>
      <c r="D174" s="349" t="s">
        <v>126</v>
      </c>
      <c r="E174" s="350" t="s">
        <v>314</v>
      </c>
      <c r="F174" s="351" t="s">
        <v>315</v>
      </c>
      <c r="G174" s="352" t="s">
        <v>129</v>
      </c>
      <c r="H174" s="353">
        <v>2</v>
      </c>
      <c r="I174" s="67"/>
      <c r="J174" s="354">
        <f>ROUND(I174*H174,2)</f>
        <v>0</v>
      </c>
      <c r="K174" s="351" t="s">
        <v>130</v>
      </c>
      <c r="L174" s="27"/>
      <c r="M174" s="68" t="s">
        <v>5</v>
      </c>
      <c r="N174" s="69" t="s">
        <v>42</v>
      </c>
      <c r="O174" s="28"/>
      <c r="P174" s="70">
        <f>O174*H174</f>
        <v>0</v>
      </c>
      <c r="Q174" s="70">
        <v>0.0007</v>
      </c>
      <c r="R174" s="70">
        <f>Q174*H174</f>
        <v>0.0014</v>
      </c>
      <c r="S174" s="70">
        <v>0</v>
      </c>
      <c r="T174" s="71">
        <f>S174*H174</f>
        <v>0</v>
      </c>
      <c r="AR174" s="24" t="s">
        <v>131</v>
      </c>
      <c r="AT174" s="24" t="s">
        <v>126</v>
      </c>
      <c r="AU174" s="24" t="s">
        <v>81</v>
      </c>
      <c r="AY174" s="24" t="s">
        <v>124</v>
      </c>
      <c r="BE174" s="72">
        <f>IF(N174="základní",J174,0)</f>
        <v>0</v>
      </c>
      <c r="BF174" s="72">
        <f>IF(N174="snížená",J174,0)</f>
        <v>0</v>
      </c>
      <c r="BG174" s="72">
        <f>IF(N174="zákl. přenesená",J174,0)</f>
        <v>0</v>
      </c>
      <c r="BH174" s="72">
        <f>IF(N174="sníž. přenesená",J174,0)</f>
        <v>0</v>
      </c>
      <c r="BI174" s="72">
        <f>IF(N174="nulová",J174,0)</f>
        <v>0</v>
      </c>
      <c r="BJ174" s="24" t="s">
        <v>79</v>
      </c>
      <c r="BK174" s="72">
        <f>ROUND(I174*H174,2)</f>
        <v>0</v>
      </c>
      <c r="BL174" s="24" t="s">
        <v>131</v>
      </c>
      <c r="BM174" s="24" t="s">
        <v>316</v>
      </c>
    </row>
    <row r="175" spans="1:47" s="1" customFormat="1" ht="135">
      <c r="A175" s="223"/>
      <c r="B175" s="224"/>
      <c r="C175" s="223"/>
      <c r="D175" s="355" t="s">
        <v>132</v>
      </c>
      <c r="E175" s="223"/>
      <c r="F175" s="356" t="s">
        <v>317</v>
      </c>
      <c r="G175" s="223"/>
      <c r="H175" s="223"/>
      <c r="I175" s="223"/>
      <c r="J175" s="223"/>
      <c r="K175" s="223"/>
      <c r="L175" s="27"/>
      <c r="M175" s="73"/>
      <c r="N175" s="28"/>
      <c r="O175" s="28"/>
      <c r="P175" s="28"/>
      <c r="Q175" s="28"/>
      <c r="R175" s="28"/>
      <c r="S175" s="28"/>
      <c r="T175" s="34"/>
      <c r="AT175" s="24" t="s">
        <v>132</v>
      </c>
      <c r="AU175" s="24" t="s">
        <v>81</v>
      </c>
    </row>
    <row r="176" spans="1:65" s="1" customFormat="1" ht="22.5" customHeight="1">
      <c r="A176" s="223"/>
      <c r="B176" s="224"/>
      <c r="C176" s="374" t="s">
        <v>228</v>
      </c>
      <c r="D176" s="374" t="s">
        <v>203</v>
      </c>
      <c r="E176" s="375" t="s">
        <v>318</v>
      </c>
      <c r="F176" s="376" t="s">
        <v>319</v>
      </c>
      <c r="G176" s="377" t="s">
        <v>129</v>
      </c>
      <c r="H176" s="378">
        <v>2</v>
      </c>
      <c r="I176" s="89"/>
      <c r="J176" s="379">
        <f>ROUND(I176*H176,2)</f>
        <v>0</v>
      </c>
      <c r="K176" s="376" t="s">
        <v>130</v>
      </c>
      <c r="L176" s="90"/>
      <c r="M176" s="91" t="s">
        <v>5</v>
      </c>
      <c r="N176" s="92" t="s">
        <v>42</v>
      </c>
      <c r="O176" s="28"/>
      <c r="P176" s="70">
        <f>O176*H176</f>
        <v>0</v>
      </c>
      <c r="Q176" s="70">
        <v>0.004</v>
      </c>
      <c r="R176" s="70">
        <f>Q176*H176</f>
        <v>0.008</v>
      </c>
      <c r="S176" s="70">
        <v>0</v>
      </c>
      <c r="T176" s="71">
        <f>S176*H176</f>
        <v>0</v>
      </c>
      <c r="AR176" s="24" t="s">
        <v>146</v>
      </c>
      <c r="AT176" s="24" t="s">
        <v>203</v>
      </c>
      <c r="AU176" s="24" t="s">
        <v>81</v>
      </c>
      <c r="AY176" s="24" t="s">
        <v>124</v>
      </c>
      <c r="BE176" s="72">
        <f>IF(N176="základní",J176,0)</f>
        <v>0</v>
      </c>
      <c r="BF176" s="72">
        <f>IF(N176="snížená",J176,0)</f>
        <v>0</v>
      </c>
      <c r="BG176" s="72">
        <f>IF(N176="zákl. přenesená",J176,0)</f>
        <v>0</v>
      </c>
      <c r="BH176" s="72">
        <f>IF(N176="sníž. přenesená",J176,0)</f>
        <v>0</v>
      </c>
      <c r="BI176" s="72">
        <f>IF(N176="nulová",J176,0)</f>
        <v>0</v>
      </c>
      <c r="BJ176" s="24" t="s">
        <v>79</v>
      </c>
      <c r="BK176" s="72">
        <f>ROUND(I176*H176,2)</f>
        <v>0</v>
      </c>
      <c r="BL176" s="24" t="s">
        <v>131</v>
      </c>
      <c r="BM176" s="24" t="s">
        <v>320</v>
      </c>
    </row>
    <row r="177" spans="1:65" s="1" customFormat="1" ht="22.5" customHeight="1">
      <c r="A177" s="223"/>
      <c r="B177" s="224"/>
      <c r="C177" s="349" t="s">
        <v>321</v>
      </c>
      <c r="D177" s="349" t="s">
        <v>126</v>
      </c>
      <c r="E177" s="350" t="s">
        <v>322</v>
      </c>
      <c r="F177" s="351" t="s">
        <v>323</v>
      </c>
      <c r="G177" s="352" t="s">
        <v>129</v>
      </c>
      <c r="H177" s="353">
        <v>2</v>
      </c>
      <c r="I177" s="67"/>
      <c r="J177" s="354">
        <f>ROUND(I177*H177,2)</f>
        <v>0</v>
      </c>
      <c r="K177" s="351" t="s">
        <v>130</v>
      </c>
      <c r="L177" s="27"/>
      <c r="M177" s="68" t="s">
        <v>5</v>
      </c>
      <c r="N177" s="69" t="s">
        <v>42</v>
      </c>
      <c r="O177" s="28"/>
      <c r="P177" s="70">
        <f>O177*H177</f>
        <v>0</v>
      </c>
      <c r="Q177" s="70">
        <v>0.10941</v>
      </c>
      <c r="R177" s="70">
        <f>Q177*H177</f>
        <v>0.21882</v>
      </c>
      <c r="S177" s="70">
        <v>0</v>
      </c>
      <c r="T177" s="71">
        <f>S177*H177</f>
        <v>0</v>
      </c>
      <c r="AR177" s="24" t="s">
        <v>131</v>
      </c>
      <c r="AT177" s="24" t="s">
        <v>126</v>
      </c>
      <c r="AU177" s="24" t="s">
        <v>81</v>
      </c>
      <c r="AY177" s="24" t="s">
        <v>124</v>
      </c>
      <c r="BE177" s="72">
        <f>IF(N177="základní",J177,0)</f>
        <v>0</v>
      </c>
      <c r="BF177" s="72">
        <f>IF(N177="snížená",J177,0)</f>
        <v>0</v>
      </c>
      <c r="BG177" s="72">
        <f>IF(N177="zákl. přenesená",J177,0)</f>
        <v>0</v>
      </c>
      <c r="BH177" s="72">
        <f>IF(N177="sníž. přenesená",J177,0)</f>
        <v>0</v>
      </c>
      <c r="BI177" s="72">
        <f>IF(N177="nulová",J177,0)</f>
        <v>0</v>
      </c>
      <c r="BJ177" s="24" t="s">
        <v>79</v>
      </c>
      <c r="BK177" s="72">
        <f>ROUND(I177*H177,2)</f>
        <v>0</v>
      </c>
      <c r="BL177" s="24" t="s">
        <v>131</v>
      </c>
      <c r="BM177" s="24" t="s">
        <v>324</v>
      </c>
    </row>
    <row r="178" spans="1:47" s="1" customFormat="1" ht="94.5">
      <c r="A178" s="223"/>
      <c r="B178" s="224"/>
      <c r="C178" s="223"/>
      <c r="D178" s="355" t="s">
        <v>132</v>
      </c>
      <c r="E178" s="223"/>
      <c r="F178" s="356" t="s">
        <v>325</v>
      </c>
      <c r="G178" s="223"/>
      <c r="H178" s="223"/>
      <c r="I178" s="223"/>
      <c r="J178" s="223"/>
      <c r="K178" s="223"/>
      <c r="L178" s="27"/>
      <c r="M178" s="73"/>
      <c r="N178" s="28"/>
      <c r="O178" s="28"/>
      <c r="P178" s="28"/>
      <c r="Q178" s="28"/>
      <c r="R178" s="28"/>
      <c r="S178" s="28"/>
      <c r="T178" s="34"/>
      <c r="AT178" s="24" t="s">
        <v>132</v>
      </c>
      <c r="AU178" s="24" t="s">
        <v>81</v>
      </c>
    </row>
    <row r="179" spans="1:65" s="1" customFormat="1" ht="22.5" customHeight="1">
      <c r="A179" s="223"/>
      <c r="B179" s="224"/>
      <c r="C179" s="374" t="s">
        <v>231</v>
      </c>
      <c r="D179" s="374" t="s">
        <v>203</v>
      </c>
      <c r="E179" s="375" t="s">
        <v>326</v>
      </c>
      <c r="F179" s="376" t="s">
        <v>327</v>
      </c>
      <c r="G179" s="377" t="s">
        <v>129</v>
      </c>
      <c r="H179" s="378">
        <v>2</v>
      </c>
      <c r="I179" s="89"/>
      <c r="J179" s="379">
        <f>ROUND(I179*H179,2)</f>
        <v>0</v>
      </c>
      <c r="K179" s="376" t="s">
        <v>130</v>
      </c>
      <c r="L179" s="90"/>
      <c r="M179" s="91" t="s">
        <v>5</v>
      </c>
      <c r="N179" s="92" t="s">
        <v>42</v>
      </c>
      <c r="O179" s="28"/>
      <c r="P179" s="70">
        <f>O179*H179</f>
        <v>0</v>
      </c>
      <c r="Q179" s="70">
        <v>0.0065</v>
      </c>
      <c r="R179" s="70">
        <f>Q179*H179</f>
        <v>0.013</v>
      </c>
      <c r="S179" s="70">
        <v>0</v>
      </c>
      <c r="T179" s="71">
        <f>S179*H179</f>
        <v>0</v>
      </c>
      <c r="AR179" s="24" t="s">
        <v>146</v>
      </c>
      <c r="AT179" s="24" t="s">
        <v>203</v>
      </c>
      <c r="AU179" s="24" t="s">
        <v>81</v>
      </c>
      <c r="AY179" s="24" t="s">
        <v>124</v>
      </c>
      <c r="BE179" s="72">
        <f>IF(N179="základní",J179,0)</f>
        <v>0</v>
      </c>
      <c r="BF179" s="72">
        <f>IF(N179="snížená",J179,0)</f>
        <v>0</v>
      </c>
      <c r="BG179" s="72">
        <f>IF(N179="zákl. přenesená",J179,0)</f>
        <v>0</v>
      </c>
      <c r="BH179" s="72">
        <f>IF(N179="sníž. přenesená",J179,0)</f>
        <v>0</v>
      </c>
      <c r="BI179" s="72">
        <f>IF(N179="nulová",J179,0)</f>
        <v>0</v>
      </c>
      <c r="BJ179" s="24" t="s">
        <v>79</v>
      </c>
      <c r="BK179" s="72">
        <f>ROUND(I179*H179,2)</f>
        <v>0</v>
      </c>
      <c r="BL179" s="24" t="s">
        <v>131</v>
      </c>
      <c r="BM179" s="24" t="s">
        <v>328</v>
      </c>
    </row>
    <row r="180" spans="1:65" s="1" customFormat="1" ht="22.5" customHeight="1">
      <c r="A180" s="223"/>
      <c r="B180" s="224"/>
      <c r="C180" s="374" t="s">
        <v>329</v>
      </c>
      <c r="D180" s="374" t="s">
        <v>203</v>
      </c>
      <c r="E180" s="375" t="s">
        <v>330</v>
      </c>
      <c r="F180" s="376" t="s">
        <v>331</v>
      </c>
      <c r="G180" s="377" t="s">
        <v>129</v>
      </c>
      <c r="H180" s="378">
        <v>2</v>
      </c>
      <c r="I180" s="89"/>
      <c r="J180" s="379">
        <f>ROUND(I180*H180,2)</f>
        <v>0</v>
      </c>
      <c r="K180" s="376" t="s">
        <v>130</v>
      </c>
      <c r="L180" s="90"/>
      <c r="M180" s="91" t="s">
        <v>5</v>
      </c>
      <c r="N180" s="92" t="s">
        <v>42</v>
      </c>
      <c r="O180" s="28"/>
      <c r="P180" s="70">
        <f>O180*H180</f>
        <v>0</v>
      </c>
      <c r="Q180" s="70">
        <v>0.00015</v>
      </c>
      <c r="R180" s="70">
        <f>Q180*H180</f>
        <v>0.0003</v>
      </c>
      <c r="S180" s="70">
        <v>0</v>
      </c>
      <c r="T180" s="71">
        <f>S180*H180</f>
        <v>0</v>
      </c>
      <c r="AR180" s="24" t="s">
        <v>146</v>
      </c>
      <c r="AT180" s="24" t="s">
        <v>203</v>
      </c>
      <c r="AU180" s="24" t="s">
        <v>81</v>
      </c>
      <c r="AY180" s="24" t="s">
        <v>124</v>
      </c>
      <c r="BE180" s="72">
        <f>IF(N180="základní",J180,0)</f>
        <v>0</v>
      </c>
      <c r="BF180" s="72">
        <f>IF(N180="snížená",J180,0)</f>
        <v>0</v>
      </c>
      <c r="BG180" s="72">
        <f>IF(N180="zákl. přenesená",J180,0)</f>
        <v>0</v>
      </c>
      <c r="BH180" s="72">
        <f>IF(N180="sníž. přenesená",J180,0)</f>
        <v>0</v>
      </c>
      <c r="BI180" s="72">
        <f>IF(N180="nulová",J180,0)</f>
        <v>0</v>
      </c>
      <c r="BJ180" s="24" t="s">
        <v>79</v>
      </c>
      <c r="BK180" s="72">
        <f>ROUND(I180*H180,2)</f>
        <v>0</v>
      </c>
      <c r="BL180" s="24" t="s">
        <v>131</v>
      </c>
      <c r="BM180" s="24" t="s">
        <v>332</v>
      </c>
    </row>
    <row r="181" spans="1:65" s="1" customFormat="1" ht="22.5" customHeight="1">
      <c r="A181" s="223"/>
      <c r="B181" s="224"/>
      <c r="C181" s="374" t="s">
        <v>236</v>
      </c>
      <c r="D181" s="374" t="s">
        <v>203</v>
      </c>
      <c r="E181" s="375" t="s">
        <v>333</v>
      </c>
      <c r="F181" s="376" t="s">
        <v>334</v>
      </c>
      <c r="G181" s="377" t="s">
        <v>129</v>
      </c>
      <c r="H181" s="378">
        <v>4</v>
      </c>
      <c r="I181" s="89"/>
      <c r="J181" s="379">
        <f>ROUND(I181*H181,2)</f>
        <v>0</v>
      </c>
      <c r="K181" s="376" t="s">
        <v>130</v>
      </c>
      <c r="L181" s="90"/>
      <c r="M181" s="91" t="s">
        <v>5</v>
      </c>
      <c r="N181" s="92" t="s">
        <v>42</v>
      </c>
      <c r="O181" s="28"/>
      <c r="P181" s="70">
        <f>O181*H181</f>
        <v>0</v>
      </c>
      <c r="Q181" s="70">
        <v>0.0004</v>
      </c>
      <c r="R181" s="70">
        <f>Q181*H181</f>
        <v>0.0016</v>
      </c>
      <c r="S181" s="70">
        <v>0</v>
      </c>
      <c r="T181" s="71">
        <f>S181*H181</f>
        <v>0</v>
      </c>
      <c r="AR181" s="24" t="s">
        <v>146</v>
      </c>
      <c r="AT181" s="24" t="s">
        <v>203</v>
      </c>
      <c r="AU181" s="24" t="s">
        <v>81</v>
      </c>
      <c r="AY181" s="24" t="s">
        <v>124</v>
      </c>
      <c r="BE181" s="72">
        <f>IF(N181="základní",J181,0)</f>
        <v>0</v>
      </c>
      <c r="BF181" s="72">
        <f>IF(N181="snížená",J181,0)</f>
        <v>0</v>
      </c>
      <c r="BG181" s="72">
        <f>IF(N181="zákl. přenesená",J181,0)</f>
        <v>0</v>
      </c>
      <c r="BH181" s="72">
        <f>IF(N181="sníž. přenesená",J181,0)</f>
        <v>0</v>
      </c>
      <c r="BI181" s="72">
        <f>IF(N181="nulová",J181,0)</f>
        <v>0</v>
      </c>
      <c r="BJ181" s="24" t="s">
        <v>79</v>
      </c>
      <c r="BK181" s="72">
        <f>ROUND(I181*H181,2)</f>
        <v>0</v>
      </c>
      <c r="BL181" s="24" t="s">
        <v>131</v>
      </c>
      <c r="BM181" s="24" t="s">
        <v>335</v>
      </c>
    </row>
    <row r="182" spans="1:51" s="11" customFormat="1" ht="13.5">
      <c r="A182" s="359"/>
      <c r="B182" s="360"/>
      <c r="C182" s="359"/>
      <c r="D182" s="357" t="s">
        <v>148</v>
      </c>
      <c r="E182" s="361" t="s">
        <v>5</v>
      </c>
      <c r="F182" s="362" t="s">
        <v>336</v>
      </c>
      <c r="G182" s="359"/>
      <c r="H182" s="363">
        <v>4</v>
      </c>
      <c r="I182" s="359"/>
      <c r="J182" s="359"/>
      <c r="K182" s="359"/>
      <c r="L182" s="74"/>
      <c r="M182" s="76"/>
      <c r="N182" s="77"/>
      <c r="O182" s="77"/>
      <c r="P182" s="77"/>
      <c r="Q182" s="77"/>
      <c r="R182" s="77"/>
      <c r="S182" s="77"/>
      <c r="T182" s="78"/>
      <c r="AT182" s="75" t="s">
        <v>148</v>
      </c>
      <c r="AU182" s="75" t="s">
        <v>81</v>
      </c>
      <c r="AV182" s="11" t="s">
        <v>81</v>
      </c>
      <c r="AW182" s="11" t="s">
        <v>34</v>
      </c>
      <c r="AX182" s="11" t="s">
        <v>71</v>
      </c>
      <c r="AY182" s="75" t="s">
        <v>124</v>
      </c>
    </row>
    <row r="183" spans="1:51" s="12" customFormat="1" ht="13.5">
      <c r="A183" s="364"/>
      <c r="B183" s="365"/>
      <c r="C183" s="364"/>
      <c r="D183" s="355" t="s">
        <v>148</v>
      </c>
      <c r="E183" s="366" t="s">
        <v>5</v>
      </c>
      <c r="F183" s="367" t="s">
        <v>150</v>
      </c>
      <c r="G183" s="364"/>
      <c r="H183" s="368">
        <v>4</v>
      </c>
      <c r="I183" s="364"/>
      <c r="J183" s="364"/>
      <c r="K183" s="364"/>
      <c r="L183" s="79"/>
      <c r="M183" s="80"/>
      <c r="N183" s="81"/>
      <c r="O183" s="81"/>
      <c r="P183" s="81"/>
      <c r="Q183" s="81"/>
      <c r="R183" s="81"/>
      <c r="S183" s="81"/>
      <c r="T183" s="82"/>
      <c r="AT183" s="83" t="s">
        <v>148</v>
      </c>
      <c r="AU183" s="83" t="s">
        <v>81</v>
      </c>
      <c r="AV183" s="12" t="s">
        <v>131</v>
      </c>
      <c r="AW183" s="12" t="s">
        <v>34</v>
      </c>
      <c r="AX183" s="12" t="s">
        <v>79</v>
      </c>
      <c r="AY183" s="83" t="s">
        <v>124</v>
      </c>
    </row>
    <row r="184" spans="1:65" s="1" customFormat="1" ht="44.25" customHeight="1">
      <c r="A184" s="223"/>
      <c r="B184" s="224"/>
      <c r="C184" s="349" t="s">
        <v>337</v>
      </c>
      <c r="D184" s="349" t="s">
        <v>126</v>
      </c>
      <c r="E184" s="350" t="s">
        <v>338</v>
      </c>
      <c r="F184" s="351" t="s">
        <v>339</v>
      </c>
      <c r="G184" s="352" t="s">
        <v>140</v>
      </c>
      <c r="H184" s="353">
        <v>240</v>
      </c>
      <c r="I184" s="67"/>
      <c r="J184" s="354">
        <f>ROUND(I184*H184,2)</f>
        <v>0</v>
      </c>
      <c r="K184" s="351" t="s">
        <v>130</v>
      </c>
      <c r="L184" s="27"/>
      <c r="M184" s="68" t="s">
        <v>5</v>
      </c>
      <c r="N184" s="69" t="s">
        <v>42</v>
      </c>
      <c r="O184" s="28"/>
      <c r="P184" s="70">
        <f>O184*H184</f>
        <v>0</v>
      </c>
      <c r="Q184" s="70">
        <v>0.1295</v>
      </c>
      <c r="R184" s="70">
        <f>Q184*H184</f>
        <v>31.080000000000002</v>
      </c>
      <c r="S184" s="70">
        <v>0</v>
      </c>
      <c r="T184" s="71">
        <f>S184*H184</f>
        <v>0</v>
      </c>
      <c r="AR184" s="24" t="s">
        <v>131</v>
      </c>
      <c r="AT184" s="24" t="s">
        <v>126</v>
      </c>
      <c r="AU184" s="24" t="s">
        <v>81</v>
      </c>
      <c r="AY184" s="24" t="s">
        <v>124</v>
      </c>
      <c r="BE184" s="72">
        <f>IF(N184="základní",J184,0)</f>
        <v>0</v>
      </c>
      <c r="BF184" s="72">
        <f>IF(N184="snížená",J184,0)</f>
        <v>0</v>
      </c>
      <c r="BG184" s="72">
        <f>IF(N184="zákl. přenesená",J184,0)</f>
        <v>0</v>
      </c>
      <c r="BH184" s="72">
        <f>IF(N184="sníž. přenesená",J184,0)</f>
        <v>0</v>
      </c>
      <c r="BI184" s="72">
        <f>IF(N184="nulová",J184,0)</f>
        <v>0</v>
      </c>
      <c r="BJ184" s="24" t="s">
        <v>79</v>
      </c>
      <c r="BK184" s="72">
        <f>ROUND(I184*H184,2)</f>
        <v>0</v>
      </c>
      <c r="BL184" s="24" t="s">
        <v>131</v>
      </c>
      <c r="BM184" s="24" t="s">
        <v>340</v>
      </c>
    </row>
    <row r="185" spans="1:47" s="1" customFormat="1" ht="94.5">
      <c r="A185" s="223"/>
      <c r="B185" s="224"/>
      <c r="C185" s="223"/>
      <c r="D185" s="355" t="s">
        <v>132</v>
      </c>
      <c r="E185" s="223"/>
      <c r="F185" s="356" t="s">
        <v>341</v>
      </c>
      <c r="G185" s="223"/>
      <c r="H185" s="223"/>
      <c r="I185" s="223"/>
      <c r="J185" s="223"/>
      <c r="K185" s="223"/>
      <c r="L185" s="27"/>
      <c r="M185" s="73"/>
      <c r="N185" s="28"/>
      <c r="O185" s="28"/>
      <c r="P185" s="28"/>
      <c r="Q185" s="28"/>
      <c r="R185" s="28"/>
      <c r="S185" s="28"/>
      <c r="T185" s="34"/>
      <c r="AT185" s="24" t="s">
        <v>132</v>
      </c>
      <c r="AU185" s="24" t="s">
        <v>81</v>
      </c>
    </row>
    <row r="186" spans="1:65" s="1" customFormat="1" ht="22.5" customHeight="1">
      <c r="A186" s="223"/>
      <c r="B186" s="224"/>
      <c r="C186" s="374" t="s">
        <v>239</v>
      </c>
      <c r="D186" s="374" t="s">
        <v>203</v>
      </c>
      <c r="E186" s="375" t="s">
        <v>342</v>
      </c>
      <c r="F186" s="376" t="s">
        <v>343</v>
      </c>
      <c r="G186" s="377" t="s">
        <v>129</v>
      </c>
      <c r="H186" s="378">
        <v>242.4</v>
      </c>
      <c r="I186" s="89"/>
      <c r="J186" s="379">
        <f>ROUND(I186*H186,2)</f>
        <v>0</v>
      </c>
      <c r="K186" s="376" t="s">
        <v>130</v>
      </c>
      <c r="L186" s="90"/>
      <c r="M186" s="91" t="s">
        <v>5</v>
      </c>
      <c r="N186" s="92" t="s">
        <v>42</v>
      </c>
      <c r="O186" s="28"/>
      <c r="P186" s="70">
        <f>O186*H186</f>
        <v>0</v>
      </c>
      <c r="Q186" s="70">
        <v>0.046</v>
      </c>
      <c r="R186" s="70">
        <f>Q186*H186</f>
        <v>11.1504</v>
      </c>
      <c r="S186" s="70">
        <v>0</v>
      </c>
      <c r="T186" s="71">
        <f>S186*H186</f>
        <v>0</v>
      </c>
      <c r="AR186" s="24" t="s">
        <v>146</v>
      </c>
      <c r="AT186" s="24" t="s">
        <v>203</v>
      </c>
      <c r="AU186" s="24" t="s">
        <v>81</v>
      </c>
      <c r="AY186" s="24" t="s">
        <v>124</v>
      </c>
      <c r="BE186" s="72">
        <f>IF(N186="základní",J186,0)</f>
        <v>0</v>
      </c>
      <c r="BF186" s="72">
        <f>IF(N186="snížená",J186,0)</f>
        <v>0</v>
      </c>
      <c r="BG186" s="72">
        <f>IF(N186="zákl. přenesená",J186,0)</f>
        <v>0</v>
      </c>
      <c r="BH186" s="72">
        <f>IF(N186="sníž. přenesená",J186,0)</f>
        <v>0</v>
      </c>
      <c r="BI186" s="72">
        <f>IF(N186="nulová",J186,0)</f>
        <v>0</v>
      </c>
      <c r="BJ186" s="24" t="s">
        <v>79</v>
      </c>
      <c r="BK186" s="72">
        <f>ROUND(I186*H186,2)</f>
        <v>0</v>
      </c>
      <c r="BL186" s="24" t="s">
        <v>131</v>
      </c>
      <c r="BM186" s="24" t="s">
        <v>344</v>
      </c>
    </row>
    <row r="187" spans="1:63" s="10" customFormat="1" ht="29.85" customHeight="1">
      <c r="A187" s="341"/>
      <c r="B187" s="342"/>
      <c r="C187" s="341"/>
      <c r="D187" s="346" t="s">
        <v>70</v>
      </c>
      <c r="E187" s="347" t="s">
        <v>345</v>
      </c>
      <c r="F187" s="347" t="s">
        <v>346</v>
      </c>
      <c r="G187" s="341"/>
      <c r="H187" s="341"/>
      <c r="I187" s="341"/>
      <c r="J187" s="348">
        <f>BK187</f>
        <v>0</v>
      </c>
      <c r="K187" s="341"/>
      <c r="L187" s="59"/>
      <c r="M187" s="61"/>
      <c r="N187" s="62"/>
      <c r="O187" s="62"/>
      <c r="P187" s="63">
        <f>P188</f>
        <v>0</v>
      </c>
      <c r="Q187" s="62"/>
      <c r="R187" s="63">
        <f>R188</f>
        <v>0</v>
      </c>
      <c r="S187" s="62"/>
      <c r="T187" s="64">
        <f>T188</f>
        <v>0</v>
      </c>
      <c r="AR187" s="60" t="s">
        <v>79</v>
      </c>
      <c r="AT187" s="65" t="s">
        <v>70</v>
      </c>
      <c r="AU187" s="65" t="s">
        <v>79</v>
      </c>
      <c r="AY187" s="60" t="s">
        <v>124</v>
      </c>
      <c r="BK187" s="66">
        <f>BK188</f>
        <v>0</v>
      </c>
    </row>
    <row r="188" spans="1:65" s="1" customFormat="1" ht="31.5" customHeight="1">
      <c r="A188" s="223"/>
      <c r="B188" s="224"/>
      <c r="C188" s="349" t="s">
        <v>347</v>
      </c>
      <c r="D188" s="349" t="s">
        <v>126</v>
      </c>
      <c r="E188" s="350" t="s">
        <v>348</v>
      </c>
      <c r="F188" s="351" t="s">
        <v>349</v>
      </c>
      <c r="G188" s="352" t="s">
        <v>248</v>
      </c>
      <c r="H188" s="353">
        <v>153.683</v>
      </c>
      <c r="I188" s="67"/>
      <c r="J188" s="354">
        <f>ROUND(I188*H188,2)</f>
        <v>0</v>
      </c>
      <c r="K188" s="351" t="s">
        <v>130</v>
      </c>
      <c r="L188" s="27"/>
      <c r="M188" s="68" t="s">
        <v>5</v>
      </c>
      <c r="N188" s="93" t="s">
        <v>42</v>
      </c>
      <c r="O188" s="94"/>
      <c r="P188" s="95">
        <f>O188*H188</f>
        <v>0</v>
      </c>
      <c r="Q188" s="95">
        <v>0</v>
      </c>
      <c r="R188" s="95">
        <f>Q188*H188</f>
        <v>0</v>
      </c>
      <c r="S188" s="95">
        <v>0</v>
      </c>
      <c r="T188" s="96">
        <f>S188*H188</f>
        <v>0</v>
      </c>
      <c r="AR188" s="24" t="s">
        <v>131</v>
      </c>
      <c r="AT188" s="24" t="s">
        <v>126</v>
      </c>
      <c r="AU188" s="24" t="s">
        <v>81</v>
      </c>
      <c r="AY188" s="24" t="s">
        <v>124</v>
      </c>
      <c r="BE188" s="72">
        <f>IF(N188="základní",J188,0)</f>
        <v>0</v>
      </c>
      <c r="BF188" s="72">
        <f>IF(N188="snížená",J188,0)</f>
        <v>0</v>
      </c>
      <c r="BG188" s="72">
        <f>IF(N188="zákl. přenesená",J188,0)</f>
        <v>0</v>
      </c>
      <c r="BH188" s="72">
        <f>IF(N188="sníž. přenesená",J188,0)</f>
        <v>0</v>
      </c>
      <c r="BI188" s="72">
        <f>IF(N188="nulová",J188,0)</f>
        <v>0</v>
      </c>
      <c r="BJ188" s="24" t="s">
        <v>79</v>
      </c>
      <c r="BK188" s="72">
        <f>ROUND(I188*H188,2)</f>
        <v>0</v>
      </c>
      <c r="BL188" s="24" t="s">
        <v>131</v>
      </c>
      <c r="BM188" s="24" t="s">
        <v>350</v>
      </c>
    </row>
    <row r="189" spans="1:12" s="1" customFormat="1" ht="6.95" customHeight="1">
      <c r="A189" s="223"/>
      <c r="B189" s="249"/>
      <c r="C189" s="250"/>
      <c r="D189" s="250"/>
      <c r="E189" s="250"/>
      <c r="F189" s="250"/>
      <c r="G189" s="250"/>
      <c r="H189" s="250"/>
      <c r="I189" s="250"/>
      <c r="J189" s="250"/>
      <c r="K189" s="250"/>
      <c r="L189" s="27"/>
    </row>
  </sheetData>
  <sheetProtection password="DC0B" sheet="1" objects="1" scenarios="1" selectLockedCells="1"/>
  <autoFilter ref="C81:K18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workbookViewId="0" topLeftCell="A1">
      <pane ySplit="1" topLeftCell="A2" activePane="bottomLeft" state="frozen"/>
      <selection pane="bottomLeft" activeCell="J12" sqref="J12"/>
    </sheetView>
  </sheetViews>
  <sheetFormatPr defaultColWidth="9.33203125" defaultRowHeight="13.5"/>
  <cols>
    <col min="1" max="1" width="8.33203125" style="205" customWidth="1"/>
    <col min="2" max="2" width="1.66796875" style="205" customWidth="1"/>
    <col min="3" max="3" width="4.16015625" style="205" customWidth="1"/>
    <col min="4" max="4" width="4.33203125" style="205" customWidth="1"/>
    <col min="5" max="5" width="17.16015625" style="205" customWidth="1"/>
    <col min="6" max="6" width="75" style="205" customWidth="1"/>
    <col min="7" max="7" width="8.66015625" style="205" customWidth="1"/>
    <col min="8" max="8" width="11.16015625" style="205" customWidth="1"/>
    <col min="9" max="9" width="12.66015625" style="205" customWidth="1"/>
    <col min="10" max="10" width="23.5" style="205" customWidth="1"/>
    <col min="11" max="11" width="15.5" style="205"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4"/>
      <c r="B1" s="17"/>
      <c r="C1" s="17"/>
      <c r="D1" s="18" t="s">
        <v>1</v>
      </c>
      <c r="E1" s="17"/>
      <c r="F1" s="286" t="s">
        <v>89</v>
      </c>
      <c r="G1" s="287" t="s">
        <v>90</v>
      </c>
      <c r="H1" s="287"/>
      <c r="I1" s="17"/>
      <c r="J1" s="286" t="s">
        <v>91</v>
      </c>
      <c r="K1" s="18" t="s">
        <v>92</v>
      </c>
      <c r="L1" s="54" t="s">
        <v>93</v>
      </c>
      <c r="M1" s="54"/>
      <c r="N1" s="54"/>
      <c r="O1" s="54"/>
      <c r="P1" s="54"/>
      <c r="Q1" s="54"/>
      <c r="R1" s="54"/>
      <c r="S1" s="54"/>
      <c r="T1" s="5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186" t="s">
        <v>8</v>
      </c>
      <c r="M2" s="187"/>
      <c r="N2" s="187"/>
      <c r="O2" s="187"/>
      <c r="P2" s="187"/>
      <c r="Q2" s="187"/>
      <c r="R2" s="187"/>
      <c r="S2" s="187"/>
      <c r="T2" s="187"/>
      <c r="U2" s="187"/>
      <c r="V2" s="187"/>
      <c r="AT2" s="24" t="s">
        <v>83</v>
      </c>
    </row>
    <row r="3" spans="2:46" ht="6.95" customHeight="1">
      <c r="B3" s="206"/>
      <c r="C3" s="207"/>
      <c r="D3" s="207"/>
      <c r="E3" s="207"/>
      <c r="F3" s="207"/>
      <c r="G3" s="207"/>
      <c r="H3" s="207"/>
      <c r="I3" s="207"/>
      <c r="J3" s="207"/>
      <c r="K3" s="208"/>
      <c r="AT3" s="24" t="s">
        <v>81</v>
      </c>
    </row>
    <row r="4" spans="2:46" ht="36.95" customHeight="1">
      <c r="B4" s="209"/>
      <c r="C4" s="210"/>
      <c r="D4" s="211" t="s">
        <v>94</v>
      </c>
      <c r="E4" s="210"/>
      <c r="F4" s="210"/>
      <c r="G4" s="210"/>
      <c r="H4" s="210"/>
      <c r="I4" s="210"/>
      <c r="J4" s="210"/>
      <c r="K4" s="212"/>
      <c r="M4" s="25" t="s">
        <v>13</v>
      </c>
      <c r="AT4" s="24" t="s">
        <v>6</v>
      </c>
    </row>
    <row r="5" spans="2:11" ht="6.95" customHeight="1">
      <c r="B5" s="209"/>
      <c r="C5" s="210"/>
      <c r="D5" s="210"/>
      <c r="E5" s="210"/>
      <c r="F5" s="210"/>
      <c r="G5" s="210"/>
      <c r="H5" s="210"/>
      <c r="I5" s="210"/>
      <c r="J5" s="210"/>
      <c r="K5" s="212"/>
    </row>
    <row r="6" spans="2:11" ht="15">
      <c r="B6" s="209"/>
      <c r="C6" s="210"/>
      <c r="D6" s="218" t="s">
        <v>19</v>
      </c>
      <c r="E6" s="210"/>
      <c r="F6" s="210"/>
      <c r="G6" s="210"/>
      <c r="H6" s="210"/>
      <c r="I6" s="210"/>
      <c r="J6" s="210"/>
      <c r="K6" s="212"/>
    </row>
    <row r="7" spans="2:11" ht="22.5" customHeight="1">
      <c r="B7" s="209"/>
      <c r="C7" s="210"/>
      <c r="D7" s="210"/>
      <c r="E7" s="288" t="str">
        <f>'Rekapitulace stavby'!K6</f>
        <v>Revitalizace území po důlní činnosti v k.ú. Bruntál-Lokalita Uhlířský vrch-I.etapa</v>
      </c>
      <c r="F7" s="289"/>
      <c r="G7" s="289"/>
      <c r="H7" s="289"/>
      <c r="I7" s="210"/>
      <c r="J7" s="210"/>
      <c r="K7" s="212"/>
    </row>
    <row r="8" spans="1:11" s="1" customFormat="1" ht="15">
      <c r="A8" s="223"/>
      <c r="B8" s="224"/>
      <c r="C8" s="225"/>
      <c r="D8" s="218" t="s">
        <v>95</v>
      </c>
      <c r="E8" s="225"/>
      <c r="F8" s="225"/>
      <c r="G8" s="225"/>
      <c r="H8" s="225"/>
      <c r="I8" s="225"/>
      <c r="J8" s="225"/>
      <c r="K8" s="230"/>
    </row>
    <row r="9" spans="1:11" s="1" customFormat="1" ht="36.95" customHeight="1">
      <c r="A9" s="223"/>
      <c r="B9" s="224"/>
      <c r="C9" s="225"/>
      <c r="D9" s="225"/>
      <c r="E9" s="290" t="s">
        <v>351</v>
      </c>
      <c r="F9" s="291"/>
      <c r="G9" s="291"/>
      <c r="H9" s="291"/>
      <c r="I9" s="225"/>
      <c r="J9" s="225"/>
      <c r="K9" s="230"/>
    </row>
    <row r="10" spans="1:11" s="1" customFormat="1" ht="13.5">
      <c r="A10" s="223"/>
      <c r="B10" s="224"/>
      <c r="C10" s="225"/>
      <c r="D10" s="225"/>
      <c r="E10" s="225"/>
      <c r="F10" s="225"/>
      <c r="G10" s="225"/>
      <c r="H10" s="225"/>
      <c r="I10" s="225"/>
      <c r="J10" s="225"/>
      <c r="K10" s="230"/>
    </row>
    <row r="11" spans="1:11" s="1" customFormat="1" ht="14.45" customHeight="1">
      <c r="A11" s="223"/>
      <c r="B11" s="224"/>
      <c r="C11" s="225"/>
      <c r="D11" s="218" t="s">
        <v>20</v>
      </c>
      <c r="E11" s="225"/>
      <c r="F11" s="219" t="s">
        <v>21</v>
      </c>
      <c r="G11" s="225"/>
      <c r="H11" s="225"/>
      <c r="I11" s="218" t="s">
        <v>22</v>
      </c>
      <c r="J11" s="219" t="s">
        <v>5</v>
      </c>
      <c r="K11" s="230"/>
    </row>
    <row r="12" spans="1:11" s="1" customFormat="1" ht="14.45" customHeight="1">
      <c r="A12" s="223"/>
      <c r="B12" s="224"/>
      <c r="C12" s="225"/>
      <c r="D12" s="218" t="s">
        <v>23</v>
      </c>
      <c r="E12" s="225"/>
      <c r="F12" s="219" t="s">
        <v>24</v>
      </c>
      <c r="G12" s="225"/>
      <c r="H12" s="225"/>
      <c r="I12" s="218" t="s">
        <v>25</v>
      </c>
      <c r="J12" s="381"/>
      <c r="K12" s="230"/>
    </row>
    <row r="13" spans="1:11" s="1" customFormat="1" ht="21.75" customHeight="1">
      <c r="A13" s="223"/>
      <c r="B13" s="224"/>
      <c r="C13" s="225"/>
      <c r="D13" s="213" t="s">
        <v>26</v>
      </c>
      <c r="E13" s="225"/>
      <c r="F13" s="220" t="s">
        <v>777</v>
      </c>
      <c r="G13" s="225"/>
      <c r="H13" s="225"/>
      <c r="I13" s="225"/>
      <c r="J13" s="225"/>
      <c r="K13" s="230"/>
    </row>
    <row r="14" spans="1:11" s="1" customFormat="1" ht="14.45" customHeight="1">
      <c r="A14" s="223"/>
      <c r="B14" s="224"/>
      <c r="C14" s="225"/>
      <c r="D14" s="218" t="s">
        <v>27</v>
      </c>
      <c r="E14" s="225"/>
      <c r="F14" s="225"/>
      <c r="G14" s="225"/>
      <c r="H14" s="225"/>
      <c r="I14" s="218" t="s">
        <v>28</v>
      </c>
      <c r="J14" s="219" t="s">
        <v>5</v>
      </c>
      <c r="K14" s="230"/>
    </row>
    <row r="15" spans="1:11" s="1" customFormat="1" ht="18" customHeight="1">
      <c r="A15" s="223"/>
      <c r="B15" s="224"/>
      <c r="C15" s="225"/>
      <c r="D15" s="225"/>
      <c r="E15" s="219" t="s">
        <v>29</v>
      </c>
      <c r="F15" s="225"/>
      <c r="G15" s="225"/>
      <c r="H15" s="225"/>
      <c r="I15" s="218" t="s">
        <v>30</v>
      </c>
      <c r="J15" s="219" t="s">
        <v>5</v>
      </c>
      <c r="K15" s="230"/>
    </row>
    <row r="16" spans="1:11" s="1" customFormat="1" ht="6.95" customHeight="1">
      <c r="A16" s="223"/>
      <c r="B16" s="224"/>
      <c r="C16" s="225"/>
      <c r="D16" s="225"/>
      <c r="E16" s="225"/>
      <c r="F16" s="225"/>
      <c r="G16" s="225"/>
      <c r="H16" s="225"/>
      <c r="I16" s="225"/>
      <c r="J16" s="225"/>
      <c r="K16" s="230"/>
    </row>
    <row r="17" spans="1:11" s="1" customFormat="1" ht="14.45" customHeight="1">
      <c r="A17" s="223"/>
      <c r="B17" s="224"/>
      <c r="C17" s="225"/>
      <c r="D17" s="218" t="s">
        <v>31</v>
      </c>
      <c r="E17" s="225"/>
      <c r="F17" s="225"/>
      <c r="G17" s="225"/>
      <c r="H17" s="225"/>
      <c r="I17" s="218" t="s">
        <v>28</v>
      </c>
      <c r="J17" s="219" t="str">
        <f>IF('Rekapitulace stavby'!AN13="Vyplň údaj","",IF('Rekapitulace stavby'!AN13="","",'Rekapitulace stavby'!AN13))</f>
        <v/>
      </c>
      <c r="K17" s="230"/>
    </row>
    <row r="18" spans="1:11" s="1" customFormat="1" ht="18" customHeight="1">
      <c r="A18" s="223"/>
      <c r="B18" s="224"/>
      <c r="C18" s="225"/>
      <c r="D18" s="225"/>
      <c r="E18" s="219" t="str">
        <f>IF('Rekapitulace stavby'!E14="Vyplň údaj","",IF('Rekapitulace stavby'!E14="","",'Rekapitulace stavby'!E14))</f>
        <v/>
      </c>
      <c r="F18" s="225"/>
      <c r="G18" s="225"/>
      <c r="H18" s="225"/>
      <c r="I18" s="218" t="s">
        <v>30</v>
      </c>
      <c r="J18" s="219" t="str">
        <f>IF('Rekapitulace stavby'!AN14="Vyplň údaj","",IF('Rekapitulace stavby'!AN14="","",'Rekapitulace stavby'!AN14))</f>
        <v/>
      </c>
      <c r="K18" s="230"/>
    </row>
    <row r="19" spans="1:11" s="1" customFormat="1" ht="6.95" customHeight="1">
      <c r="A19" s="223"/>
      <c r="B19" s="224"/>
      <c r="C19" s="225"/>
      <c r="D19" s="225"/>
      <c r="E19" s="225"/>
      <c r="F19" s="225"/>
      <c r="G19" s="225"/>
      <c r="H19" s="225"/>
      <c r="I19" s="225"/>
      <c r="J19" s="225"/>
      <c r="K19" s="230"/>
    </row>
    <row r="20" spans="1:11" s="1" customFormat="1" ht="14.45" customHeight="1">
      <c r="A20" s="223"/>
      <c r="B20" s="224"/>
      <c r="C20" s="225"/>
      <c r="D20" s="218" t="s">
        <v>33</v>
      </c>
      <c r="E20" s="225"/>
      <c r="F20" s="225"/>
      <c r="G20" s="225"/>
      <c r="H20" s="225"/>
      <c r="I20" s="218" t="s">
        <v>28</v>
      </c>
      <c r="J20" s="219"/>
      <c r="K20" s="230"/>
    </row>
    <row r="21" spans="1:11" s="1" customFormat="1" ht="18" customHeight="1">
      <c r="A21" s="223"/>
      <c r="B21" s="224"/>
      <c r="C21" s="225"/>
      <c r="D21" s="225"/>
      <c r="E21" s="219"/>
      <c r="F21" s="225"/>
      <c r="G21" s="225"/>
      <c r="H21" s="225"/>
      <c r="I21" s="218" t="s">
        <v>30</v>
      </c>
      <c r="J21" s="219"/>
      <c r="K21" s="230"/>
    </row>
    <row r="22" spans="1:11" s="1" customFormat="1" ht="6.95" customHeight="1">
      <c r="A22" s="223"/>
      <c r="B22" s="224"/>
      <c r="C22" s="225"/>
      <c r="D22" s="225"/>
      <c r="E22" s="225"/>
      <c r="F22" s="225"/>
      <c r="G22" s="225"/>
      <c r="H22" s="225"/>
      <c r="I22" s="225"/>
      <c r="J22" s="225"/>
      <c r="K22" s="230"/>
    </row>
    <row r="23" spans="1:11" s="1" customFormat="1" ht="14.45" customHeight="1">
      <c r="A23" s="223"/>
      <c r="B23" s="224"/>
      <c r="C23" s="225"/>
      <c r="D23" s="218" t="s">
        <v>35</v>
      </c>
      <c r="E23" s="225"/>
      <c r="F23" s="225"/>
      <c r="G23" s="225"/>
      <c r="H23" s="225"/>
      <c r="I23" s="225"/>
      <c r="J23" s="225"/>
      <c r="K23" s="230"/>
    </row>
    <row r="24" spans="1:11" s="6" customFormat="1" ht="63" customHeight="1">
      <c r="A24" s="292"/>
      <c r="B24" s="293"/>
      <c r="C24" s="294"/>
      <c r="D24" s="294"/>
      <c r="E24" s="221" t="s">
        <v>36</v>
      </c>
      <c r="F24" s="221"/>
      <c r="G24" s="221"/>
      <c r="H24" s="221"/>
      <c r="I24" s="294"/>
      <c r="J24" s="294"/>
      <c r="K24" s="295"/>
    </row>
    <row r="25" spans="1:11" s="1" customFormat="1" ht="6.95" customHeight="1">
      <c r="A25" s="223"/>
      <c r="B25" s="224"/>
      <c r="C25" s="225"/>
      <c r="D25" s="225"/>
      <c r="E25" s="225"/>
      <c r="F25" s="225"/>
      <c r="G25" s="225"/>
      <c r="H25" s="225"/>
      <c r="I25" s="225"/>
      <c r="J25" s="225"/>
      <c r="K25" s="230"/>
    </row>
    <row r="26" spans="1:11" s="1" customFormat="1" ht="6.95" customHeight="1">
      <c r="A26" s="223"/>
      <c r="B26" s="224"/>
      <c r="C26" s="225"/>
      <c r="D26" s="296"/>
      <c r="E26" s="296"/>
      <c r="F26" s="296"/>
      <c r="G26" s="296"/>
      <c r="H26" s="296"/>
      <c r="I26" s="296"/>
      <c r="J26" s="296"/>
      <c r="K26" s="297"/>
    </row>
    <row r="27" spans="1:11" s="1" customFormat="1" ht="25.35" customHeight="1">
      <c r="A27" s="223"/>
      <c r="B27" s="224"/>
      <c r="C27" s="225"/>
      <c r="D27" s="298" t="s">
        <v>37</v>
      </c>
      <c r="E27" s="225"/>
      <c r="F27" s="225"/>
      <c r="G27" s="225"/>
      <c r="H27" s="225"/>
      <c r="I27" s="225"/>
      <c r="J27" s="299">
        <f>ROUND(J83,2)</f>
        <v>0</v>
      </c>
      <c r="K27" s="230"/>
    </row>
    <row r="28" spans="1:11" s="1" customFormat="1" ht="6.95" customHeight="1">
      <c r="A28" s="223"/>
      <c r="B28" s="224"/>
      <c r="C28" s="225"/>
      <c r="D28" s="296"/>
      <c r="E28" s="296"/>
      <c r="F28" s="296"/>
      <c r="G28" s="296"/>
      <c r="H28" s="296"/>
      <c r="I28" s="296"/>
      <c r="J28" s="296"/>
      <c r="K28" s="297"/>
    </row>
    <row r="29" spans="1:11" s="1" customFormat="1" ht="14.45" customHeight="1">
      <c r="A29" s="223"/>
      <c r="B29" s="224"/>
      <c r="C29" s="225"/>
      <c r="D29" s="225"/>
      <c r="E29" s="225"/>
      <c r="F29" s="300" t="s">
        <v>39</v>
      </c>
      <c r="G29" s="225"/>
      <c r="H29" s="225"/>
      <c r="I29" s="300" t="s">
        <v>38</v>
      </c>
      <c r="J29" s="300" t="s">
        <v>40</v>
      </c>
      <c r="K29" s="230"/>
    </row>
    <row r="30" spans="1:11" s="1" customFormat="1" ht="14.45" customHeight="1">
      <c r="A30" s="223"/>
      <c r="B30" s="224"/>
      <c r="C30" s="225"/>
      <c r="D30" s="235" t="s">
        <v>41</v>
      </c>
      <c r="E30" s="235" t="s">
        <v>42</v>
      </c>
      <c r="F30" s="301">
        <f>ROUND(SUM(BE83:BE180),2)</f>
        <v>0</v>
      </c>
      <c r="G30" s="225"/>
      <c r="H30" s="225"/>
      <c r="I30" s="302">
        <v>0.21</v>
      </c>
      <c r="J30" s="301">
        <f>ROUND(ROUND((SUM(BE83:BE180)),2)*I30,2)</f>
        <v>0</v>
      </c>
      <c r="K30" s="230"/>
    </row>
    <row r="31" spans="1:11" s="1" customFormat="1" ht="14.45" customHeight="1">
      <c r="A31" s="223"/>
      <c r="B31" s="224"/>
      <c r="C31" s="225"/>
      <c r="D31" s="225"/>
      <c r="E31" s="235" t="s">
        <v>43</v>
      </c>
      <c r="F31" s="301">
        <f>ROUND(SUM(BF83:BF180),2)</f>
        <v>0</v>
      </c>
      <c r="G31" s="225"/>
      <c r="H31" s="225"/>
      <c r="I31" s="302">
        <v>0.15</v>
      </c>
      <c r="J31" s="301">
        <f>ROUND(ROUND((SUM(BF83:BF180)),2)*I31,2)</f>
        <v>0</v>
      </c>
      <c r="K31" s="230"/>
    </row>
    <row r="32" spans="1:11" s="1" customFormat="1" ht="14.45" customHeight="1" hidden="1">
      <c r="A32" s="223"/>
      <c r="B32" s="224"/>
      <c r="C32" s="225"/>
      <c r="D32" s="225"/>
      <c r="E32" s="235" t="s">
        <v>44</v>
      </c>
      <c r="F32" s="301">
        <f>ROUND(SUM(BG83:BG180),2)</f>
        <v>0</v>
      </c>
      <c r="G32" s="225"/>
      <c r="H32" s="225"/>
      <c r="I32" s="302">
        <v>0.21</v>
      </c>
      <c r="J32" s="301">
        <v>0</v>
      </c>
      <c r="K32" s="230"/>
    </row>
    <row r="33" spans="1:11" s="1" customFormat="1" ht="14.45" customHeight="1" hidden="1">
      <c r="A33" s="223"/>
      <c r="B33" s="224"/>
      <c r="C33" s="225"/>
      <c r="D33" s="225"/>
      <c r="E33" s="235" t="s">
        <v>45</v>
      </c>
      <c r="F33" s="301">
        <f>ROUND(SUM(BH83:BH180),2)</f>
        <v>0</v>
      </c>
      <c r="G33" s="225"/>
      <c r="H33" s="225"/>
      <c r="I33" s="302">
        <v>0.15</v>
      </c>
      <c r="J33" s="301">
        <v>0</v>
      </c>
      <c r="K33" s="230"/>
    </row>
    <row r="34" spans="1:11" s="1" customFormat="1" ht="14.45" customHeight="1" hidden="1">
      <c r="A34" s="223"/>
      <c r="B34" s="224"/>
      <c r="C34" s="225"/>
      <c r="D34" s="225"/>
      <c r="E34" s="235" t="s">
        <v>46</v>
      </c>
      <c r="F34" s="301">
        <f>ROUND(SUM(BI83:BI180),2)</f>
        <v>0</v>
      </c>
      <c r="G34" s="225"/>
      <c r="H34" s="225"/>
      <c r="I34" s="302">
        <v>0</v>
      </c>
      <c r="J34" s="301">
        <v>0</v>
      </c>
      <c r="K34" s="230"/>
    </row>
    <row r="35" spans="1:11" s="1" customFormat="1" ht="6.95" customHeight="1">
      <c r="A35" s="223"/>
      <c r="B35" s="224"/>
      <c r="C35" s="225"/>
      <c r="D35" s="225"/>
      <c r="E35" s="225"/>
      <c r="F35" s="225"/>
      <c r="G35" s="225"/>
      <c r="H35" s="225"/>
      <c r="I35" s="225"/>
      <c r="J35" s="225"/>
      <c r="K35" s="230"/>
    </row>
    <row r="36" spans="1:11" s="1" customFormat="1" ht="25.35" customHeight="1">
      <c r="A36" s="223"/>
      <c r="B36" s="224"/>
      <c r="C36" s="303"/>
      <c r="D36" s="304" t="s">
        <v>47</v>
      </c>
      <c r="E36" s="268"/>
      <c r="F36" s="268"/>
      <c r="G36" s="305" t="s">
        <v>48</v>
      </c>
      <c r="H36" s="306" t="s">
        <v>49</v>
      </c>
      <c r="I36" s="268"/>
      <c r="J36" s="307">
        <f>SUM(J27:J34)</f>
        <v>0</v>
      </c>
      <c r="K36" s="308"/>
    </row>
    <row r="37" spans="1:11" s="1" customFormat="1" ht="14.45" customHeight="1">
      <c r="A37" s="223"/>
      <c r="B37" s="249"/>
      <c r="C37" s="250"/>
      <c r="D37" s="250"/>
      <c r="E37" s="250"/>
      <c r="F37" s="250"/>
      <c r="G37" s="250"/>
      <c r="H37" s="250"/>
      <c r="I37" s="250"/>
      <c r="J37" s="250"/>
      <c r="K37" s="251"/>
    </row>
    <row r="41" spans="1:11" s="1" customFormat="1" ht="6.95" customHeight="1">
      <c r="A41" s="223"/>
      <c r="B41" s="252"/>
      <c r="C41" s="253"/>
      <c r="D41" s="253"/>
      <c r="E41" s="253"/>
      <c r="F41" s="253"/>
      <c r="G41" s="253"/>
      <c r="H41" s="253"/>
      <c r="I41" s="253"/>
      <c r="J41" s="253"/>
      <c r="K41" s="309"/>
    </row>
    <row r="42" spans="1:11" s="1" customFormat="1" ht="36.95" customHeight="1">
      <c r="A42" s="223"/>
      <c r="B42" s="224"/>
      <c r="C42" s="211" t="s">
        <v>97</v>
      </c>
      <c r="D42" s="225"/>
      <c r="E42" s="225"/>
      <c r="F42" s="225"/>
      <c r="G42" s="225"/>
      <c r="H42" s="225"/>
      <c r="I42" s="225"/>
      <c r="J42" s="225"/>
      <c r="K42" s="230"/>
    </row>
    <row r="43" spans="1:11" s="1" customFormat="1" ht="6.95" customHeight="1">
      <c r="A43" s="223"/>
      <c r="B43" s="224"/>
      <c r="C43" s="225"/>
      <c r="D43" s="225"/>
      <c r="E43" s="225"/>
      <c r="F43" s="225"/>
      <c r="G43" s="225"/>
      <c r="H43" s="225"/>
      <c r="I43" s="225"/>
      <c r="J43" s="225"/>
      <c r="K43" s="230"/>
    </row>
    <row r="44" spans="1:11" s="1" customFormat="1" ht="14.45" customHeight="1">
      <c r="A44" s="223"/>
      <c r="B44" s="224"/>
      <c r="C44" s="218" t="s">
        <v>19</v>
      </c>
      <c r="D44" s="225"/>
      <c r="E44" s="225"/>
      <c r="F44" s="225"/>
      <c r="G44" s="225"/>
      <c r="H44" s="225"/>
      <c r="I44" s="225"/>
      <c r="J44" s="225"/>
      <c r="K44" s="230"/>
    </row>
    <row r="45" spans="1:11" s="1" customFormat="1" ht="22.5" customHeight="1">
      <c r="A45" s="223"/>
      <c r="B45" s="224"/>
      <c r="C45" s="225"/>
      <c r="D45" s="225"/>
      <c r="E45" s="288" t="str">
        <f>E7</f>
        <v>Revitalizace území po důlní činnosti v k.ú. Bruntál-Lokalita Uhlířský vrch-I.etapa</v>
      </c>
      <c r="F45" s="289"/>
      <c r="G45" s="289"/>
      <c r="H45" s="289"/>
      <c r="I45" s="225"/>
      <c r="J45" s="225"/>
      <c r="K45" s="230"/>
    </row>
    <row r="46" spans="1:11" s="1" customFormat="1" ht="14.45" customHeight="1">
      <c r="A46" s="223"/>
      <c r="B46" s="224"/>
      <c r="C46" s="218" t="s">
        <v>95</v>
      </c>
      <c r="D46" s="225"/>
      <c r="E46" s="225"/>
      <c r="F46" s="225"/>
      <c r="G46" s="225"/>
      <c r="H46" s="225"/>
      <c r="I46" s="225"/>
      <c r="J46" s="225"/>
      <c r="K46" s="230"/>
    </row>
    <row r="47" spans="1:11" s="1" customFormat="1" ht="23.25" customHeight="1">
      <c r="A47" s="223"/>
      <c r="B47" s="224"/>
      <c r="C47" s="225"/>
      <c r="D47" s="225"/>
      <c r="E47" s="290" t="str">
        <f>E9</f>
        <v>1720402 -  SO 02 Parkovací plocha</v>
      </c>
      <c r="F47" s="291"/>
      <c r="G47" s="291"/>
      <c r="H47" s="291"/>
      <c r="I47" s="225"/>
      <c r="J47" s="225"/>
      <c r="K47" s="230"/>
    </row>
    <row r="48" spans="1:11" s="1" customFormat="1" ht="6.95" customHeight="1">
      <c r="A48" s="223"/>
      <c r="B48" s="224"/>
      <c r="C48" s="225"/>
      <c r="D48" s="225"/>
      <c r="E48" s="225"/>
      <c r="F48" s="225"/>
      <c r="G48" s="225"/>
      <c r="H48" s="225"/>
      <c r="I48" s="225"/>
      <c r="J48" s="225"/>
      <c r="K48" s="230"/>
    </row>
    <row r="49" spans="1:11" s="1" customFormat="1" ht="18" customHeight="1">
      <c r="A49" s="223"/>
      <c r="B49" s="224"/>
      <c r="C49" s="218" t="s">
        <v>23</v>
      </c>
      <c r="D49" s="225"/>
      <c r="E49" s="225"/>
      <c r="F49" s="219" t="str">
        <f>F12</f>
        <v>Bruntál</v>
      </c>
      <c r="G49" s="225"/>
      <c r="H49" s="225"/>
      <c r="I49" s="218" t="s">
        <v>25</v>
      </c>
      <c r="J49" s="310" t="str">
        <f>IF(J12="","",J12)</f>
        <v/>
      </c>
      <c r="K49" s="230"/>
    </row>
    <row r="50" spans="1:11" s="1" customFormat="1" ht="6.95" customHeight="1">
      <c r="A50" s="223"/>
      <c r="B50" s="224"/>
      <c r="C50" s="225"/>
      <c r="D50" s="225"/>
      <c r="E50" s="225"/>
      <c r="F50" s="225"/>
      <c r="G50" s="225"/>
      <c r="H50" s="225"/>
      <c r="I50" s="225"/>
      <c r="J50" s="225"/>
      <c r="K50" s="230"/>
    </row>
    <row r="51" spans="1:11" s="1" customFormat="1" ht="15">
      <c r="A51" s="223"/>
      <c r="B51" s="224"/>
      <c r="C51" s="218" t="s">
        <v>27</v>
      </c>
      <c r="D51" s="225"/>
      <c r="E51" s="225"/>
      <c r="F51" s="219" t="str">
        <f>E15</f>
        <v>Česká republika, Ministerstvo financí, Praha</v>
      </c>
      <c r="G51" s="225"/>
      <c r="H51" s="225"/>
      <c r="I51" s="218" t="s">
        <v>33</v>
      </c>
      <c r="J51" s="219">
        <f>E21</f>
        <v>0</v>
      </c>
      <c r="K51" s="230"/>
    </row>
    <row r="52" spans="1:11" s="1" customFormat="1" ht="14.45" customHeight="1">
      <c r="A52" s="223"/>
      <c r="B52" s="224"/>
      <c r="C52" s="218" t="s">
        <v>31</v>
      </c>
      <c r="D52" s="225"/>
      <c r="E52" s="225"/>
      <c r="F52" s="219" t="str">
        <f>IF(E18="","",E18)</f>
        <v/>
      </c>
      <c r="G52" s="225"/>
      <c r="H52" s="225"/>
      <c r="I52" s="225"/>
      <c r="J52" s="225"/>
      <c r="K52" s="230"/>
    </row>
    <row r="53" spans="1:11" s="1" customFormat="1" ht="10.35" customHeight="1">
      <c r="A53" s="223"/>
      <c r="B53" s="224"/>
      <c r="C53" s="225"/>
      <c r="D53" s="225"/>
      <c r="E53" s="225"/>
      <c r="F53" s="225"/>
      <c r="G53" s="225"/>
      <c r="H53" s="225"/>
      <c r="I53" s="225"/>
      <c r="J53" s="225"/>
      <c r="K53" s="230"/>
    </row>
    <row r="54" spans="1:11" s="1" customFormat="1" ht="29.25" customHeight="1">
      <c r="A54" s="223"/>
      <c r="B54" s="224"/>
      <c r="C54" s="311" t="s">
        <v>98</v>
      </c>
      <c r="D54" s="303"/>
      <c r="E54" s="303"/>
      <c r="F54" s="303"/>
      <c r="G54" s="303"/>
      <c r="H54" s="303"/>
      <c r="I54" s="303"/>
      <c r="J54" s="312" t="s">
        <v>99</v>
      </c>
      <c r="K54" s="313"/>
    </row>
    <row r="55" spans="1:11" s="1" customFormat="1" ht="10.35" customHeight="1">
      <c r="A55" s="223"/>
      <c r="B55" s="224"/>
      <c r="C55" s="225"/>
      <c r="D55" s="225"/>
      <c r="E55" s="225"/>
      <c r="F55" s="225"/>
      <c r="G55" s="225"/>
      <c r="H55" s="225"/>
      <c r="I55" s="225"/>
      <c r="J55" s="225"/>
      <c r="K55" s="230"/>
    </row>
    <row r="56" spans="1:47" s="1" customFormat="1" ht="29.25" customHeight="1">
      <c r="A56" s="223"/>
      <c r="B56" s="224"/>
      <c r="C56" s="314" t="s">
        <v>100</v>
      </c>
      <c r="D56" s="225"/>
      <c r="E56" s="225"/>
      <c r="F56" s="225"/>
      <c r="G56" s="225"/>
      <c r="H56" s="225"/>
      <c r="I56" s="225"/>
      <c r="J56" s="299">
        <f>J83</f>
        <v>0</v>
      </c>
      <c r="K56" s="230"/>
      <c r="AU56" s="24" t="s">
        <v>101</v>
      </c>
    </row>
    <row r="57" spans="1:11" s="7" customFormat="1" ht="24.95" customHeight="1">
      <c r="A57" s="315"/>
      <c r="B57" s="316"/>
      <c r="C57" s="317"/>
      <c r="D57" s="318" t="s">
        <v>102</v>
      </c>
      <c r="E57" s="319"/>
      <c r="F57" s="319"/>
      <c r="G57" s="319"/>
      <c r="H57" s="319"/>
      <c r="I57" s="319"/>
      <c r="J57" s="320">
        <f>J84</f>
        <v>0</v>
      </c>
      <c r="K57" s="321"/>
    </row>
    <row r="58" spans="1:11" s="8" customFormat="1" ht="19.9" customHeight="1">
      <c r="A58" s="322"/>
      <c r="B58" s="323"/>
      <c r="C58" s="324"/>
      <c r="D58" s="325" t="s">
        <v>103</v>
      </c>
      <c r="E58" s="326"/>
      <c r="F58" s="326"/>
      <c r="G58" s="326"/>
      <c r="H58" s="326"/>
      <c r="I58" s="326"/>
      <c r="J58" s="327">
        <f>J85</f>
        <v>0</v>
      </c>
      <c r="K58" s="328"/>
    </row>
    <row r="59" spans="1:11" s="8" customFormat="1" ht="19.9" customHeight="1">
      <c r="A59" s="322"/>
      <c r="B59" s="323"/>
      <c r="C59" s="324"/>
      <c r="D59" s="325" t="s">
        <v>352</v>
      </c>
      <c r="E59" s="326"/>
      <c r="F59" s="326"/>
      <c r="G59" s="326"/>
      <c r="H59" s="326"/>
      <c r="I59" s="326"/>
      <c r="J59" s="327">
        <f>J105</f>
        <v>0</v>
      </c>
      <c r="K59" s="328"/>
    </row>
    <row r="60" spans="1:11" s="8" customFormat="1" ht="19.9" customHeight="1">
      <c r="A60" s="322"/>
      <c r="B60" s="323"/>
      <c r="C60" s="324"/>
      <c r="D60" s="325" t="s">
        <v>353</v>
      </c>
      <c r="E60" s="326"/>
      <c r="F60" s="326"/>
      <c r="G60" s="326"/>
      <c r="H60" s="326"/>
      <c r="I60" s="326"/>
      <c r="J60" s="327">
        <f>J111</f>
        <v>0</v>
      </c>
      <c r="K60" s="328"/>
    </row>
    <row r="61" spans="1:11" s="8" customFormat="1" ht="19.9" customHeight="1">
      <c r="A61" s="322"/>
      <c r="B61" s="323"/>
      <c r="C61" s="324"/>
      <c r="D61" s="325" t="s">
        <v>104</v>
      </c>
      <c r="E61" s="326"/>
      <c r="F61" s="326"/>
      <c r="G61" s="326"/>
      <c r="H61" s="326"/>
      <c r="I61" s="326"/>
      <c r="J61" s="327">
        <f>J115</f>
        <v>0</v>
      </c>
      <c r="K61" s="328"/>
    </row>
    <row r="62" spans="1:11" s="8" customFormat="1" ht="19.9" customHeight="1">
      <c r="A62" s="322"/>
      <c r="B62" s="323"/>
      <c r="C62" s="324"/>
      <c r="D62" s="325" t="s">
        <v>106</v>
      </c>
      <c r="E62" s="326"/>
      <c r="F62" s="326"/>
      <c r="G62" s="326"/>
      <c r="H62" s="326"/>
      <c r="I62" s="326"/>
      <c r="J62" s="327">
        <f>J128</f>
        <v>0</v>
      </c>
      <c r="K62" s="328"/>
    </row>
    <row r="63" spans="1:11" s="8" customFormat="1" ht="19.9" customHeight="1">
      <c r="A63" s="322"/>
      <c r="B63" s="323"/>
      <c r="C63" s="324"/>
      <c r="D63" s="325" t="s">
        <v>107</v>
      </c>
      <c r="E63" s="326"/>
      <c r="F63" s="326"/>
      <c r="G63" s="326"/>
      <c r="H63" s="326"/>
      <c r="I63" s="326"/>
      <c r="J63" s="327">
        <f>J179</f>
        <v>0</v>
      </c>
      <c r="K63" s="328"/>
    </row>
    <row r="64" spans="1:11" s="1" customFormat="1" ht="21.75" customHeight="1">
      <c r="A64" s="223"/>
      <c r="B64" s="224"/>
      <c r="C64" s="225"/>
      <c r="D64" s="225"/>
      <c r="E64" s="225"/>
      <c r="F64" s="225"/>
      <c r="G64" s="225"/>
      <c r="H64" s="225"/>
      <c r="I64" s="225"/>
      <c r="J64" s="225"/>
      <c r="K64" s="230"/>
    </row>
    <row r="65" spans="1:11" s="1" customFormat="1" ht="6.95" customHeight="1">
      <c r="A65" s="223"/>
      <c r="B65" s="249"/>
      <c r="C65" s="250"/>
      <c r="D65" s="250"/>
      <c r="E65" s="250"/>
      <c r="F65" s="250"/>
      <c r="G65" s="250"/>
      <c r="H65" s="250"/>
      <c r="I65" s="250"/>
      <c r="J65" s="250"/>
      <c r="K65" s="251"/>
    </row>
    <row r="69" spans="1:12" s="1" customFormat="1" ht="6.95" customHeight="1">
      <c r="A69" s="223"/>
      <c r="B69" s="252"/>
      <c r="C69" s="253"/>
      <c r="D69" s="253"/>
      <c r="E69" s="253"/>
      <c r="F69" s="253"/>
      <c r="G69" s="253"/>
      <c r="H69" s="253"/>
      <c r="I69" s="253"/>
      <c r="J69" s="253"/>
      <c r="K69" s="253"/>
      <c r="L69" s="27"/>
    </row>
    <row r="70" spans="1:12" s="1" customFormat="1" ht="36.95" customHeight="1">
      <c r="A70" s="223"/>
      <c r="B70" s="224"/>
      <c r="C70" s="254" t="s">
        <v>108</v>
      </c>
      <c r="D70" s="223"/>
      <c r="E70" s="223"/>
      <c r="F70" s="223"/>
      <c r="G70" s="223"/>
      <c r="H70" s="223"/>
      <c r="I70" s="223"/>
      <c r="J70" s="223"/>
      <c r="K70" s="223"/>
      <c r="L70" s="27"/>
    </row>
    <row r="71" spans="1:12" s="1" customFormat="1" ht="6.95" customHeight="1">
      <c r="A71" s="223"/>
      <c r="B71" s="224"/>
      <c r="C71" s="223"/>
      <c r="D71" s="223"/>
      <c r="E71" s="223"/>
      <c r="F71" s="223"/>
      <c r="G71" s="223"/>
      <c r="H71" s="223"/>
      <c r="I71" s="223"/>
      <c r="J71" s="223"/>
      <c r="K71" s="223"/>
      <c r="L71" s="27"/>
    </row>
    <row r="72" spans="1:12" s="1" customFormat="1" ht="14.45" customHeight="1">
      <c r="A72" s="223"/>
      <c r="B72" s="224"/>
      <c r="C72" s="257" t="s">
        <v>19</v>
      </c>
      <c r="D72" s="223"/>
      <c r="E72" s="223"/>
      <c r="F72" s="223"/>
      <c r="G72" s="223"/>
      <c r="H72" s="223"/>
      <c r="I72" s="223"/>
      <c r="J72" s="223"/>
      <c r="K72" s="223"/>
      <c r="L72" s="27"/>
    </row>
    <row r="73" spans="1:12" s="1" customFormat="1" ht="22.5" customHeight="1">
      <c r="A73" s="223"/>
      <c r="B73" s="224"/>
      <c r="C73" s="223"/>
      <c r="D73" s="223"/>
      <c r="E73" s="329" t="str">
        <f>E7</f>
        <v>Revitalizace území po důlní činnosti v k.ú. Bruntál-Lokalita Uhlířský vrch-I.etapa</v>
      </c>
      <c r="F73" s="330"/>
      <c r="G73" s="330"/>
      <c r="H73" s="330"/>
      <c r="I73" s="223"/>
      <c r="J73" s="223"/>
      <c r="K73" s="223"/>
      <c r="L73" s="27"/>
    </row>
    <row r="74" spans="1:12" s="1" customFormat="1" ht="14.45" customHeight="1">
      <c r="A74" s="223"/>
      <c r="B74" s="224"/>
      <c r="C74" s="257" t="s">
        <v>95</v>
      </c>
      <c r="D74" s="223"/>
      <c r="E74" s="223"/>
      <c r="F74" s="223"/>
      <c r="G74" s="223"/>
      <c r="H74" s="223"/>
      <c r="I74" s="223"/>
      <c r="J74" s="223"/>
      <c r="K74" s="223"/>
      <c r="L74" s="27"/>
    </row>
    <row r="75" spans="1:12" s="1" customFormat="1" ht="23.25" customHeight="1">
      <c r="A75" s="223"/>
      <c r="B75" s="224"/>
      <c r="C75" s="223"/>
      <c r="D75" s="223"/>
      <c r="E75" s="261" t="str">
        <f>E9</f>
        <v>1720402 -  SO 02 Parkovací plocha</v>
      </c>
      <c r="F75" s="331"/>
      <c r="G75" s="331"/>
      <c r="H75" s="331"/>
      <c r="I75" s="223"/>
      <c r="J75" s="223"/>
      <c r="K75" s="223"/>
      <c r="L75" s="27"/>
    </row>
    <row r="76" spans="1:12" s="1" customFormat="1" ht="6.95" customHeight="1">
      <c r="A76" s="223"/>
      <c r="B76" s="224"/>
      <c r="C76" s="223"/>
      <c r="D76" s="223"/>
      <c r="E76" s="223"/>
      <c r="F76" s="223"/>
      <c r="G76" s="223"/>
      <c r="H76" s="223"/>
      <c r="I76" s="223"/>
      <c r="J76" s="223"/>
      <c r="K76" s="223"/>
      <c r="L76" s="27"/>
    </row>
    <row r="77" spans="1:12" s="1" customFormat="1" ht="18" customHeight="1">
      <c r="A77" s="223"/>
      <c r="B77" s="224"/>
      <c r="C77" s="257" t="s">
        <v>23</v>
      </c>
      <c r="D77" s="223"/>
      <c r="E77" s="223"/>
      <c r="F77" s="332" t="str">
        <f>F12</f>
        <v>Bruntál</v>
      </c>
      <c r="G77" s="223"/>
      <c r="H77" s="223"/>
      <c r="I77" s="257" t="s">
        <v>25</v>
      </c>
      <c r="J77" s="333" t="str">
        <f>IF(J12="","",J12)</f>
        <v/>
      </c>
      <c r="K77" s="223"/>
      <c r="L77" s="27"/>
    </row>
    <row r="78" spans="1:12" s="1" customFormat="1" ht="6.95" customHeight="1">
      <c r="A78" s="223"/>
      <c r="B78" s="224"/>
      <c r="C78" s="223"/>
      <c r="D78" s="223"/>
      <c r="E78" s="223"/>
      <c r="F78" s="223"/>
      <c r="G78" s="223"/>
      <c r="H78" s="223"/>
      <c r="I78" s="223"/>
      <c r="J78" s="223"/>
      <c r="K78" s="223"/>
      <c r="L78" s="27"/>
    </row>
    <row r="79" spans="1:12" s="1" customFormat="1" ht="15">
      <c r="A79" s="223"/>
      <c r="B79" s="224"/>
      <c r="C79" s="257" t="s">
        <v>27</v>
      </c>
      <c r="D79" s="223"/>
      <c r="E79" s="223"/>
      <c r="F79" s="332" t="str">
        <f>E15</f>
        <v>Česká republika, Ministerstvo financí, Praha</v>
      </c>
      <c r="G79" s="223"/>
      <c r="H79" s="223"/>
      <c r="I79" s="257" t="s">
        <v>33</v>
      </c>
      <c r="J79" s="332">
        <f>E21</f>
        <v>0</v>
      </c>
      <c r="K79" s="223"/>
      <c r="L79" s="27"/>
    </row>
    <row r="80" spans="1:12" s="1" customFormat="1" ht="14.45" customHeight="1">
      <c r="A80" s="223"/>
      <c r="B80" s="224"/>
      <c r="C80" s="257" t="s">
        <v>31</v>
      </c>
      <c r="D80" s="223"/>
      <c r="E80" s="223"/>
      <c r="F80" s="332" t="str">
        <f>IF(E18="","",E18)</f>
        <v/>
      </c>
      <c r="G80" s="223"/>
      <c r="H80" s="223"/>
      <c r="I80" s="223"/>
      <c r="J80" s="223"/>
      <c r="K80" s="223"/>
      <c r="L80" s="27"/>
    </row>
    <row r="81" spans="1:12" s="1" customFormat="1" ht="10.35" customHeight="1">
      <c r="A81" s="223"/>
      <c r="B81" s="224"/>
      <c r="C81" s="223"/>
      <c r="D81" s="223"/>
      <c r="E81" s="223"/>
      <c r="F81" s="223"/>
      <c r="G81" s="223"/>
      <c r="H81" s="223"/>
      <c r="I81" s="223"/>
      <c r="J81" s="223"/>
      <c r="K81" s="223"/>
      <c r="L81" s="27"/>
    </row>
    <row r="82" spans="1:20" s="9" customFormat="1" ht="29.25" customHeight="1">
      <c r="A82" s="334"/>
      <c r="B82" s="335"/>
      <c r="C82" s="336" t="s">
        <v>109</v>
      </c>
      <c r="D82" s="337" t="s">
        <v>56</v>
      </c>
      <c r="E82" s="337" t="s">
        <v>52</v>
      </c>
      <c r="F82" s="337" t="s">
        <v>110</v>
      </c>
      <c r="G82" s="337" t="s">
        <v>111</v>
      </c>
      <c r="H82" s="337" t="s">
        <v>112</v>
      </c>
      <c r="I82" s="338" t="s">
        <v>113</v>
      </c>
      <c r="J82" s="337" t="s">
        <v>99</v>
      </c>
      <c r="K82" s="339" t="s">
        <v>114</v>
      </c>
      <c r="L82" s="55"/>
      <c r="M82" s="35" t="s">
        <v>115</v>
      </c>
      <c r="N82" s="36" t="s">
        <v>41</v>
      </c>
      <c r="O82" s="36" t="s">
        <v>116</v>
      </c>
      <c r="P82" s="36" t="s">
        <v>117</v>
      </c>
      <c r="Q82" s="36" t="s">
        <v>118</v>
      </c>
      <c r="R82" s="36" t="s">
        <v>119</v>
      </c>
      <c r="S82" s="36" t="s">
        <v>120</v>
      </c>
      <c r="T82" s="37" t="s">
        <v>121</v>
      </c>
    </row>
    <row r="83" spans="1:63" s="1" customFormat="1" ht="29.25" customHeight="1">
      <c r="A83" s="223"/>
      <c r="B83" s="224"/>
      <c r="C83" s="272" t="s">
        <v>100</v>
      </c>
      <c r="D83" s="223"/>
      <c r="E83" s="223"/>
      <c r="F83" s="223"/>
      <c r="G83" s="223"/>
      <c r="H83" s="223"/>
      <c r="I83" s="223"/>
      <c r="J83" s="340">
        <f>BK83</f>
        <v>0</v>
      </c>
      <c r="K83" s="223"/>
      <c r="L83" s="27"/>
      <c r="M83" s="38"/>
      <c r="N83" s="32"/>
      <c r="O83" s="32"/>
      <c r="P83" s="56">
        <f>P84</f>
        <v>0</v>
      </c>
      <c r="Q83" s="32"/>
      <c r="R83" s="56">
        <f>R84</f>
        <v>188.35782694</v>
      </c>
      <c r="S83" s="32"/>
      <c r="T83" s="57">
        <f>T84</f>
        <v>0</v>
      </c>
      <c r="AT83" s="24" t="s">
        <v>70</v>
      </c>
      <c r="AU83" s="24" t="s">
        <v>101</v>
      </c>
      <c r="BK83" s="58">
        <f>BK84</f>
        <v>0</v>
      </c>
    </row>
    <row r="84" spans="1:63" s="10" customFormat="1" ht="37.35" customHeight="1">
      <c r="A84" s="341"/>
      <c r="B84" s="342"/>
      <c r="C84" s="341"/>
      <c r="D84" s="343" t="s">
        <v>70</v>
      </c>
      <c r="E84" s="344" t="s">
        <v>122</v>
      </c>
      <c r="F84" s="344" t="s">
        <v>123</v>
      </c>
      <c r="G84" s="341"/>
      <c r="H84" s="341"/>
      <c r="I84" s="341"/>
      <c r="J84" s="345">
        <f>BK84</f>
        <v>0</v>
      </c>
      <c r="K84" s="341"/>
      <c r="L84" s="59"/>
      <c r="M84" s="61"/>
      <c r="N84" s="62"/>
      <c r="O84" s="62"/>
      <c r="P84" s="63">
        <f>P85+P105+P111+P115+P128+P179</f>
        <v>0</v>
      </c>
      <c r="Q84" s="62"/>
      <c r="R84" s="63">
        <f>R85+R105+R111+R115+R128+R179</f>
        <v>188.35782694</v>
      </c>
      <c r="S84" s="62"/>
      <c r="T84" s="64">
        <f>T85+T105+T111+T115+T128+T179</f>
        <v>0</v>
      </c>
      <c r="AR84" s="60" t="s">
        <v>79</v>
      </c>
      <c r="AT84" s="65" t="s">
        <v>70</v>
      </c>
      <c r="AU84" s="65" t="s">
        <v>71</v>
      </c>
      <c r="AY84" s="60" t="s">
        <v>124</v>
      </c>
      <c r="BK84" s="66">
        <f>BK85+BK105+BK111+BK115+BK128+BK179</f>
        <v>0</v>
      </c>
    </row>
    <row r="85" spans="1:63" s="10" customFormat="1" ht="19.9" customHeight="1">
      <c r="A85" s="341"/>
      <c r="B85" s="342"/>
      <c r="C85" s="341"/>
      <c r="D85" s="346" t="s">
        <v>70</v>
      </c>
      <c r="E85" s="347" t="s">
        <v>79</v>
      </c>
      <c r="F85" s="347" t="s">
        <v>125</v>
      </c>
      <c r="G85" s="341"/>
      <c r="H85" s="341"/>
      <c r="I85" s="341"/>
      <c r="J85" s="348">
        <f>BK85</f>
        <v>0</v>
      </c>
      <c r="K85" s="341"/>
      <c r="L85" s="59"/>
      <c r="M85" s="61"/>
      <c r="N85" s="62"/>
      <c r="O85" s="62"/>
      <c r="P85" s="63">
        <f>SUM(P86:P104)</f>
        <v>0</v>
      </c>
      <c r="Q85" s="62"/>
      <c r="R85" s="63">
        <f>SUM(R86:R104)</f>
        <v>0</v>
      </c>
      <c r="S85" s="62"/>
      <c r="T85" s="64">
        <f>SUM(T86:T104)</f>
        <v>0</v>
      </c>
      <c r="AR85" s="60" t="s">
        <v>79</v>
      </c>
      <c r="AT85" s="65" t="s">
        <v>70</v>
      </c>
      <c r="AU85" s="65" t="s">
        <v>79</v>
      </c>
      <c r="AY85" s="60" t="s">
        <v>124</v>
      </c>
      <c r="BK85" s="66">
        <f>SUM(BK86:BK104)</f>
        <v>0</v>
      </c>
    </row>
    <row r="86" spans="1:65" s="1" customFormat="1" ht="31.5" customHeight="1">
      <c r="A86" s="223"/>
      <c r="B86" s="224"/>
      <c r="C86" s="349" t="s">
        <v>79</v>
      </c>
      <c r="D86" s="349" t="s">
        <v>126</v>
      </c>
      <c r="E86" s="350" t="s">
        <v>354</v>
      </c>
      <c r="F86" s="351" t="s">
        <v>355</v>
      </c>
      <c r="G86" s="352" t="s">
        <v>129</v>
      </c>
      <c r="H86" s="353">
        <v>2</v>
      </c>
      <c r="I86" s="67"/>
      <c r="J86" s="354">
        <f>ROUND(I86*H86,2)</f>
        <v>0</v>
      </c>
      <c r="K86" s="351" t="s">
        <v>130</v>
      </c>
      <c r="L86" s="27"/>
      <c r="M86" s="68" t="s">
        <v>5</v>
      </c>
      <c r="N86" s="69" t="s">
        <v>42</v>
      </c>
      <c r="O86" s="28"/>
      <c r="P86" s="70">
        <f>O86*H86</f>
        <v>0</v>
      </c>
      <c r="Q86" s="70">
        <v>0</v>
      </c>
      <c r="R86" s="70">
        <f>Q86*H86</f>
        <v>0</v>
      </c>
      <c r="S86" s="70">
        <v>0</v>
      </c>
      <c r="T86" s="71">
        <f>S86*H86</f>
        <v>0</v>
      </c>
      <c r="AR86" s="24" t="s">
        <v>131</v>
      </c>
      <c r="AT86" s="24" t="s">
        <v>126</v>
      </c>
      <c r="AU86" s="24" t="s">
        <v>81</v>
      </c>
      <c r="AY86" s="24" t="s">
        <v>124</v>
      </c>
      <c r="BE86" s="72">
        <f>IF(N86="základní",J86,0)</f>
        <v>0</v>
      </c>
      <c r="BF86" s="72">
        <f>IF(N86="snížená",J86,0)</f>
        <v>0</v>
      </c>
      <c r="BG86" s="72">
        <f>IF(N86="zákl. přenesená",J86,0)</f>
        <v>0</v>
      </c>
      <c r="BH86" s="72">
        <f>IF(N86="sníž. přenesená",J86,0)</f>
        <v>0</v>
      </c>
      <c r="BI86" s="72">
        <f>IF(N86="nulová",J86,0)</f>
        <v>0</v>
      </c>
      <c r="BJ86" s="24" t="s">
        <v>79</v>
      </c>
      <c r="BK86" s="72">
        <f>ROUND(I86*H86,2)</f>
        <v>0</v>
      </c>
      <c r="BL86" s="24" t="s">
        <v>131</v>
      </c>
      <c r="BM86" s="24" t="s">
        <v>81</v>
      </c>
    </row>
    <row r="87" spans="1:47" s="1" customFormat="1" ht="135">
      <c r="A87" s="223"/>
      <c r="B87" s="224"/>
      <c r="C87" s="223"/>
      <c r="D87" s="355" t="s">
        <v>132</v>
      </c>
      <c r="E87" s="223"/>
      <c r="F87" s="356" t="s">
        <v>133</v>
      </c>
      <c r="G87" s="223"/>
      <c r="H87" s="223"/>
      <c r="I87" s="223"/>
      <c r="J87" s="223"/>
      <c r="K87" s="223"/>
      <c r="L87" s="27"/>
      <c r="M87" s="73"/>
      <c r="N87" s="28"/>
      <c r="O87" s="28"/>
      <c r="P87" s="28"/>
      <c r="Q87" s="28"/>
      <c r="R87" s="28"/>
      <c r="S87" s="28"/>
      <c r="T87" s="34"/>
      <c r="AT87" s="24" t="s">
        <v>132</v>
      </c>
      <c r="AU87" s="24" t="s">
        <v>81</v>
      </c>
    </row>
    <row r="88" spans="1:65" s="1" customFormat="1" ht="31.5" customHeight="1">
      <c r="A88" s="223"/>
      <c r="B88" s="224"/>
      <c r="C88" s="349" t="s">
        <v>81</v>
      </c>
      <c r="D88" s="349" t="s">
        <v>126</v>
      </c>
      <c r="E88" s="350" t="s">
        <v>356</v>
      </c>
      <c r="F88" s="351" t="s">
        <v>357</v>
      </c>
      <c r="G88" s="352" t="s">
        <v>129</v>
      </c>
      <c r="H88" s="353">
        <v>2</v>
      </c>
      <c r="I88" s="67"/>
      <c r="J88" s="354">
        <f>ROUND(I88*H88,2)</f>
        <v>0</v>
      </c>
      <c r="K88" s="351" t="s">
        <v>130</v>
      </c>
      <c r="L88" s="27"/>
      <c r="M88" s="68" t="s">
        <v>5</v>
      </c>
      <c r="N88" s="69" t="s">
        <v>42</v>
      </c>
      <c r="O88" s="28"/>
      <c r="P88" s="70">
        <f>O88*H88</f>
        <v>0</v>
      </c>
      <c r="Q88" s="70">
        <v>0</v>
      </c>
      <c r="R88" s="70">
        <f>Q88*H88</f>
        <v>0</v>
      </c>
      <c r="S88" s="70">
        <v>0</v>
      </c>
      <c r="T88" s="71">
        <f>S88*H88</f>
        <v>0</v>
      </c>
      <c r="AR88" s="24" t="s">
        <v>131</v>
      </c>
      <c r="AT88" s="24" t="s">
        <v>126</v>
      </c>
      <c r="AU88" s="24" t="s">
        <v>81</v>
      </c>
      <c r="AY88" s="24" t="s">
        <v>124</v>
      </c>
      <c r="BE88" s="72">
        <f>IF(N88="základní",J88,0)</f>
        <v>0</v>
      </c>
      <c r="BF88" s="72">
        <f>IF(N88="snížená",J88,0)</f>
        <v>0</v>
      </c>
      <c r="BG88" s="72">
        <f>IF(N88="zákl. přenesená",J88,0)</f>
        <v>0</v>
      </c>
      <c r="BH88" s="72">
        <f>IF(N88="sníž. přenesená",J88,0)</f>
        <v>0</v>
      </c>
      <c r="BI88" s="72">
        <f>IF(N88="nulová",J88,0)</f>
        <v>0</v>
      </c>
      <c r="BJ88" s="24" t="s">
        <v>79</v>
      </c>
      <c r="BK88" s="72">
        <f>ROUND(I88*H88,2)</f>
        <v>0</v>
      </c>
      <c r="BL88" s="24" t="s">
        <v>131</v>
      </c>
      <c r="BM88" s="24" t="s">
        <v>131</v>
      </c>
    </row>
    <row r="89" spans="1:47" s="1" customFormat="1" ht="189">
      <c r="A89" s="223"/>
      <c r="B89" s="224"/>
      <c r="C89" s="223"/>
      <c r="D89" s="355" t="s">
        <v>132</v>
      </c>
      <c r="E89" s="223"/>
      <c r="F89" s="356" t="s">
        <v>136</v>
      </c>
      <c r="G89" s="223"/>
      <c r="H89" s="223"/>
      <c r="I89" s="223"/>
      <c r="J89" s="223"/>
      <c r="K89" s="223"/>
      <c r="L89" s="27"/>
      <c r="M89" s="73"/>
      <c r="N89" s="28"/>
      <c r="O89" s="28"/>
      <c r="P89" s="28"/>
      <c r="Q89" s="28"/>
      <c r="R89" s="28"/>
      <c r="S89" s="28"/>
      <c r="T89" s="34"/>
      <c r="AT89" s="24" t="s">
        <v>132</v>
      </c>
      <c r="AU89" s="24" t="s">
        <v>81</v>
      </c>
    </row>
    <row r="90" spans="1:65" s="1" customFormat="1" ht="44.25" customHeight="1">
      <c r="A90" s="223"/>
      <c r="B90" s="224"/>
      <c r="C90" s="349" t="s">
        <v>137</v>
      </c>
      <c r="D90" s="349" t="s">
        <v>126</v>
      </c>
      <c r="E90" s="350" t="s">
        <v>358</v>
      </c>
      <c r="F90" s="351" t="s">
        <v>359</v>
      </c>
      <c r="G90" s="352" t="s">
        <v>145</v>
      </c>
      <c r="H90" s="353">
        <v>12.53</v>
      </c>
      <c r="I90" s="67"/>
      <c r="J90" s="354">
        <f>ROUND(I90*H90,2)</f>
        <v>0</v>
      </c>
      <c r="K90" s="351" t="s">
        <v>130</v>
      </c>
      <c r="L90" s="27"/>
      <c r="M90" s="68" t="s">
        <v>5</v>
      </c>
      <c r="N90" s="69" t="s">
        <v>42</v>
      </c>
      <c r="O90" s="28"/>
      <c r="P90" s="70">
        <f>O90*H90</f>
        <v>0</v>
      </c>
      <c r="Q90" s="70">
        <v>0</v>
      </c>
      <c r="R90" s="70">
        <f>Q90*H90</f>
        <v>0</v>
      </c>
      <c r="S90" s="70">
        <v>0</v>
      </c>
      <c r="T90" s="71">
        <f>S90*H90</f>
        <v>0</v>
      </c>
      <c r="AR90" s="24" t="s">
        <v>131</v>
      </c>
      <c r="AT90" s="24" t="s">
        <v>126</v>
      </c>
      <c r="AU90" s="24" t="s">
        <v>81</v>
      </c>
      <c r="AY90" s="24" t="s">
        <v>124</v>
      </c>
      <c r="BE90" s="72">
        <f>IF(N90="základní",J90,0)</f>
        <v>0</v>
      </c>
      <c r="BF90" s="72">
        <f>IF(N90="snížená",J90,0)</f>
        <v>0</v>
      </c>
      <c r="BG90" s="72">
        <f>IF(N90="zákl. přenesená",J90,0)</f>
        <v>0</v>
      </c>
      <c r="BH90" s="72">
        <f>IF(N90="sníž. přenesená",J90,0)</f>
        <v>0</v>
      </c>
      <c r="BI90" s="72">
        <f>IF(N90="nulová",J90,0)</f>
        <v>0</v>
      </c>
      <c r="BJ90" s="24" t="s">
        <v>79</v>
      </c>
      <c r="BK90" s="72">
        <f>ROUND(I90*H90,2)</f>
        <v>0</v>
      </c>
      <c r="BL90" s="24" t="s">
        <v>131</v>
      </c>
      <c r="BM90" s="24" t="s">
        <v>141</v>
      </c>
    </row>
    <row r="91" spans="1:47" s="1" customFormat="1" ht="54">
      <c r="A91" s="223"/>
      <c r="B91" s="224"/>
      <c r="C91" s="223"/>
      <c r="D91" s="355" t="s">
        <v>132</v>
      </c>
      <c r="E91" s="223"/>
      <c r="F91" s="356" t="s">
        <v>360</v>
      </c>
      <c r="G91" s="223"/>
      <c r="H91" s="223"/>
      <c r="I91" s="223"/>
      <c r="J91" s="223"/>
      <c r="K91" s="223"/>
      <c r="L91" s="27"/>
      <c r="M91" s="73"/>
      <c r="N91" s="28"/>
      <c r="O91" s="28"/>
      <c r="P91" s="28"/>
      <c r="Q91" s="28"/>
      <c r="R91" s="28"/>
      <c r="S91" s="28"/>
      <c r="T91" s="34"/>
      <c r="AT91" s="24" t="s">
        <v>132</v>
      </c>
      <c r="AU91" s="24" t="s">
        <v>81</v>
      </c>
    </row>
    <row r="92" spans="1:65" s="1" customFormat="1" ht="31.5" customHeight="1">
      <c r="A92" s="223"/>
      <c r="B92" s="224"/>
      <c r="C92" s="349" t="s">
        <v>131</v>
      </c>
      <c r="D92" s="349" t="s">
        <v>126</v>
      </c>
      <c r="E92" s="350" t="s">
        <v>361</v>
      </c>
      <c r="F92" s="351" t="s">
        <v>362</v>
      </c>
      <c r="G92" s="352" t="s">
        <v>129</v>
      </c>
      <c r="H92" s="353">
        <v>2</v>
      </c>
      <c r="I92" s="67"/>
      <c r="J92" s="354">
        <f>ROUND(I92*H92,2)</f>
        <v>0</v>
      </c>
      <c r="K92" s="351" t="s">
        <v>130</v>
      </c>
      <c r="L92" s="27"/>
      <c r="M92" s="68" t="s">
        <v>5</v>
      </c>
      <c r="N92" s="69" t="s">
        <v>42</v>
      </c>
      <c r="O92" s="28"/>
      <c r="P92" s="70">
        <f>O92*H92</f>
        <v>0</v>
      </c>
      <c r="Q92" s="70">
        <v>0</v>
      </c>
      <c r="R92" s="70">
        <f>Q92*H92</f>
        <v>0</v>
      </c>
      <c r="S92" s="70">
        <v>0</v>
      </c>
      <c r="T92" s="71">
        <f>S92*H92</f>
        <v>0</v>
      </c>
      <c r="AR92" s="24" t="s">
        <v>131</v>
      </c>
      <c r="AT92" s="24" t="s">
        <v>126</v>
      </c>
      <c r="AU92" s="24" t="s">
        <v>81</v>
      </c>
      <c r="AY92" s="24" t="s">
        <v>124</v>
      </c>
      <c r="BE92" s="72">
        <f>IF(N92="základní",J92,0)</f>
        <v>0</v>
      </c>
      <c r="BF92" s="72">
        <f>IF(N92="snížená",J92,0)</f>
        <v>0</v>
      </c>
      <c r="BG92" s="72">
        <f>IF(N92="zákl. přenesená",J92,0)</f>
        <v>0</v>
      </c>
      <c r="BH92" s="72">
        <f>IF(N92="sníž. přenesená",J92,0)</f>
        <v>0</v>
      </c>
      <c r="BI92" s="72">
        <f>IF(N92="nulová",J92,0)</f>
        <v>0</v>
      </c>
      <c r="BJ92" s="24" t="s">
        <v>79</v>
      </c>
      <c r="BK92" s="72">
        <f>ROUND(I92*H92,2)</f>
        <v>0</v>
      </c>
      <c r="BL92" s="24" t="s">
        <v>131</v>
      </c>
      <c r="BM92" s="24" t="s">
        <v>146</v>
      </c>
    </row>
    <row r="93" spans="1:47" s="1" customFormat="1" ht="27">
      <c r="A93" s="223"/>
      <c r="B93" s="224"/>
      <c r="C93" s="223"/>
      <c r="D93" s="355" t="s">
        <v>132</v>
      </c>
      <c r="E93" s="223"/>
      <c r="F93" s="356" t="s">
        <v>175</v>
      </c>
      <c r="G93" s="223"/>
      <c r="H93" s="223"/>
      <c r="I93" s="223"/>
      <c r="J93" s="223"/>
      <c r="K93" s="223"/>
      <c r="L93" s="27"/>
      <c r="M93" s="73"/>
      <c r="N93" s="28"/>
      <c r="O93" s="28"/>
      <c r="P93" s="28"/>
      <c r="Q93" s="28"/>
      <c r="R93" s="28"/>
      <c r="S93" s="28"/>
      <c r="T93" s="34"/>
      <c r="AT93" s="24" t="s">
        <v>132</v>
      </c>
      <c r="AU93" s="24" t="s">
        <v>81</v>
      </c>
    </row>
    <row r="94" spans="1:65" s="1" customFormat="1" ht="31.5" customHeight="1">
      <c r="A94" s="223"/>
      <c r="B94" s="224"/>
      <c r="C94" s="349" t="s">
        <v>151</v>
      </c>
      <c r="D94" s="349" t="s">
        <v>126</v>
      </c>
      <c r="E94" s="350" t="s">
        <v>363</v>
      </c>
      <c r="F94" s="351" t="s">
        <v>364</v>
      </c>
      <c r="G94" s="352" t="s">
        <v>129</v>
      </c>
      <c r="H94" s="353">
        <v>2</v>
      </c>
      <c r="I94" s="67"/>
      <c r="J94" s="354">
        <f>ROUND(I94*H94,2)</f>
        <v>0</v>
      </c>
      <c r="K94" s="351" t="s">
        <v>130</v>
      </c>
      <c r="L94" s="27"/>
      <c r="M94" s="68" t="s">
        <v>5</v>
      </c>
      <c r="N94" s="69" t="s">
        <v>42</v>
      </c>
      <c r="O94" s="28"/>
      <c r="P94" s="70">
        <f>O94*H94</f>
        <v>0</v>
      </c>
      <c r="Q94" s="70">
        <v>0</v>
      </c>
      <c r="R94" s="70">
        <f>Q94*H94</f>
        <v>0</v>
      </c>
      <c r="S94" s="70">
        <v>0</v>
      </c>
      <c r="T94" s="71">
        <f>S94*H94</f>
        <v>0</v>
      </c>
      <c r="AR94" s="24" t="s">
        <v>131</v>
      </c>
      <c r="AT94" s="24" t="s">
        <v>126</v>
      </c>
      <c r="AU94" s="24" t="s">
        <v>81</v>
      </c>
      <c r="AY94" s="24" t="s">
        <v>124</v>
      </c>
      <c r="BE94" s="72">
        <f>IF(N94="základní",J94,0)</f>
        <v>0</v>
      </c>
      <c r="BF94" s="72">
        <f>IF(N94="snížená",J94,0)</f>
        <v>0</v>
      </c>
      <c r="BG94" s="72">
        <f>IF(N94="zákl. přenesená",J94,0)</f>
        <v>0</v>
      </c>
      <c r="BH94" s="72">
        <f>IF(N94="sníž. přenesená",J94,0)</f>
        <v>0</v>
      </c>
      <c r="BI94" s="72">
        <f>IF(N94="nulová",J94,0)</f>
        <v>0</v>
      </c>
      <c r="BJ94" s="24" t="s">
        <v>79</v>
      </c>
      <c r="BK94" s="72">
        <f>ROUND(I94*H94,2)</f>
        <v>0</v>
      </c>
      <c r="BL94" s="24" t="s">
        <v>131</v>
      </c>
      <c r="BM94" s="24" t="s">
        <v>154</v>
      </c>
    </row>
    <row r="95" spans="1:47" s="1" customFormat="1" ht="27">
      <c r="A95" s="223"/>
      <c r="B95" s="224"/>
      <c r="C95" s="223"/>
      <c r="D95" s="355" t="s">
        <v>132</v>
      </c>
      <c r="E95" s="223"/>
      <c r="F95" s="356" t="s">
        <v>175</v>
      </c>
      <c r="G95" s="223"/>
      <c r="H95" s="223"/>
      <c r="I95" s="223"/>
      <c r="J95" s="223"/>
      <c r="K95" s="223"/>
      <c r="L95" s="27"/>
      <c r="M95" s="73"/>
      <c r="N95" s="28"/>
      <c r="O95" s="28"/>
      <c r="P95" s="28"/>
      <c r="Q95" s="28"/>
      <c r="R95" s="28"/>
      <c r="S95" s="28"/>
      <c r="T95" s="34"/>
      <c r="AT95" s="24" t="s">
        <v>132</v>
      </c>
      <c r="AU95" s="24" t="s">
        <v>81</v>
      </c>
    </row>
    <row r="96" spans="1:65" s="1" customFormat="1" ht="31.5" customHeight="1">
      <c r="A96" s="223"/>
      <c r="B96" s="224"/>
      <c r="C96" s="349" t="s">
        <v>141</v>
      </c>
      <c r="D96" s="349" t="s">
        <v>126</v>
      </c>
      <c r="E96" s="350" t="s">
        <v>365</v>
      </c>
      <c r="F96" s="351" t="s">
        <v>366</v>
      </c>
      <c r="G96" s="352" t="s">
        <v>129</v>
      </c>
      <c r="H96" s="353">
        <v>2</v>
      </c>
      <c r="I96" s="67"/>
      <c r="J96" s="354">
        <f>ROUND(I96*H96,2)</f>
        <v>0</v>
      </c>
      <c r="K96" s="351" t="s">
        <v>130</v>
      </c>
      <c r="L96" s="27"/>
      <c r="M96" s="68" t="s">
        <v>5</v>
      </c>
      <c r="N96" s="69" t="s">
        <v>42</v>
      </c>
      <c r="O96" s="28"/>
      <c r="P96" s="70">
        <f>O96*H96</f>
        <v>0</v>
      </c>
      <c r="Q96" s="70">
        <v>0</v>
      </c>
      <c r="R96" s="70">
        <f>Q96*H96</f>
        <v>0</v>
      </c>
      <c r="S96" s="70">
        <v>0</v>
      </c>
      <c r="T96" s="71">
        <f>S96*H96</f>
        <v>0</v>
      </c>
      <c r="AR96" s="24" t="s">
        <v>131</v>
      </c>
      <c r="AT96" s="24" t="s">
        <v>126</v>
      </c>
      <c r="AU96" s="24" t="s">
        <v>81</v>
      </c>
      <c r="AY96" s="24" t="s">
        <v>124</v>
      </c>
      <c r="BE96" s="72">
        <f>IF(N96="základní",J96,0)</f>
        <v>0</v>
      </c>
      <c r="BF96" s="72">
        <f>IF(N96="snížená",J96,0)</f>
        <v>0</v>
      </c>
      <c r="BG96" s="72">
        <f>IF(N96="zákl. přenesená",J96,0)</f>
        <v>0</v>
      </c>
      <c r="BH96" s="72">
        <f>IF(N96="sníž. přenesená",J96,0)</f>
        <v>0</v>
      </c>
      <c r="BI96" s="72">
        <f>IF(N96="nulová",J96,0)</f>
        <v>0</v>
      </c>
      <c r="BJ96" s="24" t="s">
        <v>79</v>
      </c>
      <c r="BK96" s="72">
        <f>ROUND(I96*H96,2)</f>
        <v>0</v>
      </c>
      <c r="BL96" s="24" t="s">
        <v>131</v>
      </c>
      <c r="BM96" s="24" t="s">
        <v>157</v>
      </c>
    </row>
    <row r="97" spans="1:47" s="1" customFormat="1" ht="27">
      <c r="A97" s="223"/>
      <c r="B97" s="224"/>
      <c r="C97" s="223"/>
      <c r="D97" s="355" t="s">
        <v>132</v>
      </c>
      <c r="E97" s="223"/>
      <c r="F97" s="356" t="s">
        <v>175</v>
      </c>
      <c r="G97" s="223"/>
      <c r="H97" s="223"/>
      <c r="I97" s="223"/>
      <c r="J97" s="223"/>
      <c r="K97" s="223"/>
      <c r="L97" s="27"/>
      <c r="M97" s="73"/>
      <c r="N97" s="28"/>
      <c r="O97" s="28"/>
      <c r="P97" s="28"/>
      <c r="Q97" s="28"/>
      <c r="R97" s="28"/>
      <c r="S97" s="28"/>
      <c r="T97" s="34"/>
      <c r="AT97" s="24" t="s">
        <v>132</v>
      </c>
      <c r="AU97" s="24" t="s">
        <v>81</v>
      </c>
    </row>
    <row r="98" spans="1:65" s="1" customFormat="1" ht="31.5" customHeight="1">
      <c r="A98" s="223"/>
      <c r="B98" s="224"/>
      <c r="C98" s="349" t="s">
        <v>161</v>
      </c>
      <c r="D98" s="349" t="s">
        <v>126</v>
      </c>
      <c r="E98" s="350" t="s">
        <v>367</v>
      </c>
      <c r="F98" s="351" t="s">
        <v>368</v>
      </c>
      <c r="G98" s="352" t="s">
        <v>196</v>
      </c>
      <c r="H98" s="353">
        <v>46.875</v>
      </c>
      <c r="I98" s="67"/>
      <c r="J98" s="354">
        <f>ROUND(I98*H98,2)</f>
        <v>0</v>
      </c>
      <c r="K98" s="351" t="s">
        <v>130</v>
      </c>
      <c r="L98" s="27"/>
      <c r="M98" s="68" t="s">
        <v>5</v>
      </c>
      <c r="N98" s="69" t="s">
        <v>42</v>
      </c>
      <c r="O98" s="28"/>
      <c r="P98" s="70">
        <f>O98*H98</f>
        <v>0</v>
      </c>
      <c r="Q98" s="70">
        <v>0</v>
      </c>
      <c r="R98" s="70">
        <f>Q98*H98</f>
        <v>0</v>
      </c>
      <c r="S98" s="70">
        <v>0</v>
      </c>
      <c r="T98" s="71">
        <f>S98*H98</f>
        <v>0</v>
      </c>
      <c r="AR98" s="24" t="s">
        <v>131</v>
      </c>
      <c r="AT98" s="24" t="s">
        <v>126</v>
      </c>
      <c r="AU98" s="24" t="s">
        <v>81</v>
      </c>
      <c r="AY98" s="24" t="s">
        <v>124</v>
      </c>
      <c r="BE98" s="72">
        <f>IF(N98="základní",J98,0)</f>
        <v>0</v>
      </c>
      <c r="BF98" s="72">
        <f>IF(N98="snížená",J98,0)</f>
        <v>0</v>
      </c>
      <c r="BG98" s="72">
        <f>IF(N98="zákl. přenesená",J98,0)</f>
        <v>0</v>
      </c>
      <c r="BH98" s="72">
        <f>IF(N98="sníž. přenesená",J98,0)</f>
        <v>0</v>
      </c>
      <c r="BI98" s="72">
        <f>IF(N98="nulová",J98,0)</f>
        <v>0</v>
      </c>
      <c r="BJ98" s="24" t="s">
        <v>79</v>
      </c>
      <c r="BK98" s="72">
        <f>ROUND(I98*H98,2)</f>
        <v>0</v>
      </c>
      <c r="BL98" s="24" t="s">
        <v>131</v>
      </c>
      <c r="BM98" s="24" t="s">
        <v>164</v>
      </c>
    </row>
    <row r="99" spans="1:47" s="1" customFormat="1" ht="121.5">
      <c r="A99" s="223"/>
      <c r="B99" s="224"/>
      <c r="C99" s="223"/>
      <c r="D99" s="357" t="s">
        <v>132</v>
      </c>
      <c r="E99" s="223"/>
      <c r="F99" s="358" t="s">
        <v>369</v>
      </c>
      <c r="G99" s="223"/>
      <c r="H99" s="223"/>
      <c r="I99" s="223"/>
      <c r="J99" s="223"/>
      <c r="K99" s="223"/>
      <c r="L99" s="27"/>
      <c r="M99" s="73"/>
      <c r="N99" s="28"/>
      <c r="O99" s="28"/>
      <c r="P99" s="28"/>
      <c r="Q99" s="28"/>
      <c r="R99" s="28"/>
      <c r="S99" s="28"/>
      <c r="T99" s="34"/>
      <c r="AT99" s="24" t="s">
        <v>132</v>
      </c>
      <c r="AU99" s="24" t="s">
        <v>81</v>
      </c>
    </row>
    <row r="100" spans="1:51" s="13" customFormat="1" ht="13.5">
      <c r="A100" s="369"/>
      <c r="B100" s="370"/>
      <c r="C100" s="369"/>
      <c r="D100" s="357" t="s">
        <v>148</v>
      </c>
      <c r="E100" s="371" t="s">
        <v>5</v>
      </c>
      <c r="F100" s="372" t="s">
        <v>370</v>
      </c>
      <c r="G100" s="369"/>
      <c r="H100" s="373" t="s">
        <v>5</v>
      </c>
      <c r="I100" s="369"/>
      <c r="J100" s="369"/>
      <c r="K100" s="369"/>
      <c r="L100" s="84"/>
      <c r="M100" s="86"/>
      <c r="N100" s="87"/>
      <c r="O100" s="87"/>
      <c r="P100" s="87"/>
      <c r="Q100" s="87"/>
      <c r="R100" s="87"/>
      <c r="S100" s="87"/>
      <c r="T100" s="88"/>
      <c r="AT100" s="85" t="s">
        <v>148</v>
      </c>
      <c r="AU100" s="85" t="s">
        <v>81</v>
      </c>
      <c r="AV100" s="13" t="s">
        <v>79</v>
      </c>
      <c r="AW100" s="13" t="s">
        <v>34</v>
      </c>
      <c r="AX100" s="13" t="s">
        <v>71</v>
      </c>
      <c r="AY100" s="85" t="s">
        <v>124</v>
      </c>
    </row>
    <row r="101" spans="1:51" s="11" customFormat="1" ht="13.5">
      <c r="A101" s="359"/>
      <c r="B101" s="360"/>
      <c r="C101" s="359"/>
      <c r="D101" s="357" t="s">
        <v>148</v>
      </c>
      <c r="E101" s="361" t="s">
        <v>5</v>
      </c>
      <c r="F101" s="362" t="s">
        <v>371</v>
      </c>
      <c r="G101" s="359"/>
      <c r="H101" s="363">
        <v>46.875</v>
      </c>
      <c r="I101" s="359"/>
      <c r="J101" s="359"/>
      <c r="K101" s="359"/>
      <c r="L101" s="74"/>
      <c r="M101" s="76"/>
      <c r="N101" s="77"/>
      <c r="O101" s="77"/>
      <c r="P101" s="77"/>
      <c r="Q101" s="77"/>
      <c r="R101" s="77"/>
      <c r="S101" s="77"/>
      <c r="T101" s="78"/>
      <c r="AT101" s="75" t="s">
        <v>148</v>
      </c>
      <c r="AU101" s="75" t="s">
        <v>81</v>
      </c>
      <c r="AV101" s="11" t="s">
        <v>81</v>
      </c>
      <c r="AW101" s="11" t="s">
        <v>34</v>
      </c>
      <c r="AX101" s="11" t="s">
        <v>71</v>
      </c>
      <c r="AY101" s="75" t="s">
        <v>124</v>
      </c>
    </row>
    <row r="102" spans="1:51" s="12" customFormat="1" ht="13.5">
      <c r="A102" s="364"/>
      <c r="B102" s="365"/>
      <c r="C102" s="364"/>
      <c r="D102" s="355" t="s">
        <v>148</v>
      </c>
      <c r="E102" s="366" t="s">
        <v>5</v>
      </c>
      <c r="F102" s="367" t="s">
        <v>150</v>
      </c>
      <c r="G102" s="364"/>
      <c r="H102" s="368">
        <v>46.875</v>
      </c>
      <c r="I102" s="364"/>
      <c r="J102" s="364"/>
      <c r="K102" s="364"/>
      <c r="L102" s="79"/>
      <c r="M102" s="80"/>
      <c r="N102" s="81"/>
      <c r="O102" s="81"/>
      <c r="P102" s="81"/>
      <c r="Q102" s="81"/>
      <c r="R102" s="81"/>
      <c r="S102" s="81"/>
      <c r="T102" s="82"/>
      <c r="AT102" s="83" t="s">
        <v>148</v>
      </c>
      <c r="AU102" s="83" t="s">
        <v>81</v>
      </c>
      <c r="AV102" s="12" t="s">
        <v>131</v>
      </c>
      <c r="AW102" s="12" t="s">
        <v>34</v>
      </c>
      <c r="AX102" s="12" t="s">
        <v>79</v>
      </c>
      <c r="AY102" s="83" t="s">
        <v>124</v>
      </c>
    </row>
    <row r="103" spans="1:65" s="1" customFormat="1" ht="22.5" customHeight="1">
      <c r="A103" s="223"/>
      <c r="B103" s="224"/>
      <c r="C103" s="349" t="s">
        <v>146</v>
      </c>
      <c r="D103" s="349" t="s">
        <v>126</v>
      </c>
      <c r="E103" s="350" t="s">
        <v>251</v>
      </c>
      <c r="F103" s="351" t="s">
        <v>252</v>
      </c>
      <c r="G103" s="352" t="s">
        <v>196</v>
      </c>
      <c r="H103" s="353">
        <v>6.4</v>
      </c>
      <c r="I103" s="67"/>
      <c r="J103" s="354">
        <f>ROUND(I103*H103,2)</f>
        <v>0</v>
      </c>
      <c r="K103" s="351" t="s">
        <v>130</v>
      </c>
      <c r="L103" s="27"/>
      <c r="M103" s="68" t="s">
        <v>5</v>
      </c>
      <c r="N103" s="69" t="s">
        <v>42</v>
      </c>
      <c r="O103" s="28"/>
      <c r="P103" s="70">
        <f>O103*H103</f>
        <v>0</v>
      </c>
      <c r="Q103" s="70">
        <v>0</v>
      </c>
      <c r="R103" s="70">
        <f>Q103*H103</f>
        <v>0</v>
      </c>
      <c r="S103" s="70">
        <v>0</v>
      </c>
      <c r="T103" s="71">
        <f>S103*H103</f>
        <v>0</v>
      </c>
      <c r="AR103" s="24" t="s">
        <v>131</v>
      </c>
      <c r="AT103" s="24" t="s">
        <v>126</v>
      </c>
      <c r="AU103" s="24" t="s">
        <v>81</v>
      </c>
      <c r="AY103" s="24" t="s">
        <v>124</v>
      </c>
      <c r="BE103" s="72">
        <f>IF(N103="základní",J103,0)</f>
        <v>0</v>
      </c>
      <c r="BF103" s="72">
        <f>IF(N103="snížená",J103,0)</f>
        <v>0</v>
      </c>
      <c r="BG103" s="72">
        <f>IF(N103="zákl. přenesená",J103,0)</f>
        <v>0</v>
      </c>
      <c r="BH103" s="72">
        <f>IF(N103="sníž. přenesená",J103,0)</f>
        <v>0</v>
      </c>
      <c r="BI103" s="72">
        <f>IF(N103="nulová",J103,0)</f>
        <v>0</v>
      </c>
      <c r="BJ103" s="24" t="s">
        <v>79</v>
      </c>
      <c r="BK103" s="72">
        <f>ROUND(I103*H103,2)</f>
        <v>0</v>
      </c>
      <c r="BL103" s="24" t="s">
        <v>131</v>
      </c>
      <c r="BM103" s="24" t="s">
        <v>167</v>
      </c>
    </row>
    <row r="104" spans="1:65" s="1" customFormat="1" ht="22.5" customHeight="1">
      <c r="A104" s="223"/>
      <c r="B104" s="224"/>
      <c r="C104" s="349" t="s">
        <v>171</v>
      </c>
      <c r="D104" s="349" t="s">
        <v>126</v>
      </c>
      <c r="E104" s="350" t="s">
        <v>255</v>
      </c>
      <c r="F104" s="351" t="s">
        <v>256</v>
      </c>
      <c r="G104" s="352" t="s">
        <v>196</v>
      </c>
      <c r="H104" s="353">
        <v>6.4</v>
      </c>
      <c r="I104" s="67"/>
      <c r="J104" s="354">
        <f>ROUND(I104*H104,2)</f>
        <v>0</v>
      </c>
      <c r="K104" s="351" t="s">
        <v>372</v>
      </c>
      <c r="L104" s="27"/>
      <c r="M104" s="68" t="s">
        <v>5</v>
      </c>
      <c r="N104" s="69" t="s">
        <v>42</v>
      </c>
      <c r="O104" s="28"/>
      <c r="P104" s="70">
        <f>O104*H104</f>
        <v>0</v>
      </c>
      <c r="Q104" s="70">
        <v>0</v>
      </c>
      <c r="R104" s="70">
        <f>Q104*H104</f>
        <v>0</v>
      </c>
      <c r="S104" s="70">
        <v>0</v>
      </c>
      <c r="T104" s="71">
        <f>S104*H104</f>
        <v>0</v>
      </c>
      <c r="AR104" s="24" t="s">
        <v>131</v>
      </c>
      <c r="AT104" s="24" t="s">
        <v>126</v>
      </c>
      <c r="AU104" s="24" t="s">
        <v>81</v>
      </c>
      <c r="AY104" s="24" t="s">
        <v>124</v>
      </c>
      <c r="BE104" s="72">
        <f>IF(N104="základní",J104,0)</f>
        <v>0</v>
      </c>
      <c r="BF104" s="72">
        <f>IF(N104="snížená",J104,0)</f>
        <v>0</v>
      </c>
      <c r="BG104" s="72">
        <f>IF(N104="zákl. přenesená",J104,0)</f>
        <v>0</v>
      </c>
      <c r="BH104" s="72">
        <f>IF(N104="sníž. přenesená",J104,0)</f>
        <v>0</v>
      </c>
      <c r="BI104" s="72">
        <f>IF(N104="nulová",J104,0)</f>
        <v>0</v>
      </c>
      <c r="BJ104" s="24" t="s">
        <v>79</v>
      </c>
      <c r="BK104" s="72">
        <f>ROUND(I104*H104,2)</f>
        <v>0</v>
      </c>
      <c r="BL104" s="24" t="s">
        <v>131</v>
      </c>
      <c r="BM104" s="24" t="s">
        <v>174</v>
      </c>
    </row>
    <row r="105" spans="1:63" s="10" customFormat="1" ht="29.85" customHeight="1">
      <c r="A105" s="341"/>
      <c r="B105" s="342"/>
      <c r="C105" s="341"/>
      <c r="D105" s="346" t="s">
        <v>70</v>
      </c>
      <c r="E105" s="347" t="s">
        <v>81</v>
      </c>
      <c r="F105" s="347" t="s">
        <v>373</v>
      </c>
      <c r="G105" s="341"/>
      <c r="H105" s="341"/>
      <c r="I105" s="341"/>
      <c r="J105" s="348">
        <f>BK105</f>
        <v>0</v>
      </c>
      <c r="K105" s="341"/>
      <c r="L105" s="59"/>
      <c r="M105" s="61"/>
      <c r="N105" s="62"/>
      <c r="O105" s="62"/>
      <c r="P105" s="63">
        <f>SUM(P106:P110)</f>
        <v>0</v>
      </c>
      <c r="Q105" s="62"/>
      <c r="R105" s="63">
        <f>SUM(R106:R110)</f>
        <v>0.09898764000000002</v>
      </c>
      <c r="S105" s="62"/>
      <c r="T105" s="64">
        <f>SUM(T106:T110)</f>
        <v>0</v>
      </c>
      <c r="AR105" s="60" t="s">
        <v>79</v>
      </c>
      <c r="AT105" s="65" t="s">
        <v>70</v>
      </c>
      <c r="AU105" s="65" t="s">
        <v>79</v>
      </c>
      <c r="AY105" s="60" t="s">
        <v>124</v>
      </c>
      <c r="BK105" s="66">
        <f>SUM(BK106:BK110)</f>
        <v>0</v>
      </c>
    </row>
    <row r="106" spans="1:65" s="1" customFormat="1" ht="22.5" customHeight="1">
      <c r="A106" s="223"/>
      <c r="B106" s="224"/>
      <c r="C106" s="349" t="s">
        <v>154</v>
      </c>
      <c r="D106" s="349" t="s">
        <v>126</v>
      </c>
      <c r="E106" s="350" t="s">
        <v>374</v>
      </c>
      <c r="F106" s="351" t="s">
        <v>375</v>
      </c>
      <c r="G106" s="352" t="s">
        <v>248</v>
      </c>
      <c r="H106" s="353">
        <v>0.069</v>
      </c>
      <c r="I106" s="67"/>
      <c r="J106" s="354">
        <f>ROUND(I106*H106,2)</f>
        <v>0</v>
      </c>
      <c r="K106" s="351" t="s">
        <v>130</v>
      </c>
      <c r="L106" s="27"/>
      <c r="M106" s="68" t="s">
        <v>5</v>
      </c>
      <c r="N106" s="69" t="s">
        <v>42</v>
      </c>
      <c r="O106" s="28"/>
      <c r="P106" s="70">
        <f>O106*H106</f>
        <v>0</v>
      </c>
      <c r="Q106" s="70">
        <v>1.05306</v>
      </c>
      <c r="R106" s="70">
        <f>Q106*H106</f>
        <v>0.07266114000000001</v>
      </c>
      <c r="S106" s="70">
        <v>0</v>
      </c>
      <c r="T106" s="71">
        <f>S106*H106</f>
        <v>0</v>
      </c>
      <c r="AR106" s="24" t="s">
        <v>131</v>
      </c>
      <c r="AT106" s="24" t="s">
        <v>126</v>
      </c>
      <c r="AU106" s="24" t="s">
        <v>81</v>
      </c>
      <c r="AY106" s="24" t="s">
        <v>124</v>
      </c>
      <c r="BE106" s="72">
        <f>IF(N106="základní",J106,0)</f>
        <v>0</v>
      </c>
      <c r="BF106" s="72">
        <f>IF(N106="snížená",J106,0)</f>
        <v>0</v>
      </c>
      <c r="BG106" s="72">
        <f>IF(N106="zákl. přenesená",J106,0)</f>
        <v>0</v>
      </c>
      <c r="BH106" s="72">
        <f>IF(N106="sníž. přenesená",J106,0)</f>
        <v>0</v>
      </c>
      <c r="BI106" s="72">
        <f>IF(N106="nulová",J106,0)</f>
        <v>0</v>
      </c>
      <c r="BJ106" s="24" t="s">
        <v>79</v>
      </c>
      <c r="BK106" s="72">
        <f>ROUND(I106*H106,2)</f>
        <v>0</v>
      </c>
      <c r="BL106" s="24" t="s">
        <v>131</v>
      </c>
      <c r="BM106" s="24" t="s">
        <v>178</v>
      </c>
    </row>
    <row r="107" spans="1:47" s="1" customFormat="1" ht="27">
      <c r="A107" s="223"/>
      <c r="B107" s="224"/>
      <c r="C107" s="223"/>
      <c r="D107" s="357" t="s">
        <v>132</v>
      </c>
      <c r="E107" s="223"/>
      <c r="F107" s="358" t="s">
        <v>376</v>
      </c>
      <c r="G107" s="223"/>
      <c r="H107" s="223"/>
      <c r="I107" s="223"/>
      <c r="J107" s="223"/>
      <c r="K107" s="223"/>
      <c r="L107" s="27"/>
      <c r="M107" s="73"/>
      <c r="N107" s="28"/>
      <c r="O107" s="28"/>
      <c r="P107" s="28"/>
      <c r="Q107" s="28"/>
      <c r="R107" s="28"/>
      <c r="S107" s="28"/>
      <c r="T107" s="34"/>
      <c r="AT107" s="24" t="s">
        <v>132</v>
      </c>
      <c r="AU107" s="24" t="s">
        <v>81</v>
      </c>
    </row>
    <row r="108" spans="1:51" s="11" customFormat="1" ht="13.5">
      <c r="A108" s="359"/>
      <c r="B108" s="360"/>
      <c r="C108" s="359"/>
      <c r="D108" s="357" t="s">
        <v>148</v>
      </c>
      <c r="E108" s="361" t="s">
        <v>5</v>
      </c>
      <c r="F108" s="362" t="s">
        <v>377</v>
      </c>
      <c r="G108" s="359"/>
      <c r="H108" s="363">
        <v>0.069</v>
      </c>
      <c r="I108" s="359"/>
      <c r="J108" s="359"/>
      <c r="K108" s="359"/>
      <c r="L108" s="74"/>
      <c r="M108" s="76"/>
      <c r="N108" s="77"/>
      <c r="O108" s="77"/>
      <c r="P108" s="77"/>
      <c r="Q108" s="77"/>
      <c r="R108" s="77"/>
      <c r="S108" s="77"/>
      <c r="T108" s="78"/>
      <c r="AT108" s="75" t="s">
        <v>148</v>
      </c>
      <c r="AU108" s="75" t="s">
        <v>81</v>
      </c>
      <c r="AV108" s="11" t="s">
        <v>81</v>
      </c>
      <c r="AW108" s="11" t="s">
        <v>34</v>
      </c>
      <c r="AX108" s="11" t="s">
        <v>71</v>
      </c>
      <c r="AY108" s="75" t="s">
        <v>124</v>
      </c>
    </row>
    <row r="109" spans="1:51" s="12" customFormat="1" ht="13.5">
      <c r="A109" s="364"/>
      <c r="B109" s="365"/>
      <c r="C109" s="364"/>
      <c r="D109" s="355" t="s">
        <v>148</v>
      </c>
      <c r="E109" s="366" t="s">
        <v>5</v>
      </c>
      <c r="F109" s="367" t="s">
        <v>150</v>
      </c>
      <c r="G109" s="364"/>
      <c r="H109" s="368">
        <v>0.069</v>
      </c>
      <c r="I109" s="364"/>
      <c r="J109" s="364"/>
      <c r="K109" s="364"/>
      <c r="L109" s="79"/>
      <c r="M109" s="80"/>
      <c r="N109" s="81"/>
      <c r="O109" s="81"/>
      <c r="P109" s="81"/>
      <c r="Q109" s="81"/>
      <c r="R109" s="81"/>
      <c r="S109" s="81"/>
      <c r="T109" s="82"/>
      <c r="AT109" s="83" t="s">
        <v>148</v>
      </c>
      <c r="AU109" s="83" t="s">
        <v>81</v>
      </c>
      <c r="AV109" s="12" t="s">
        <v>131</v>
      </c>
      <c r="AW109" s="12" t="s">
        <v>34</v>
      </c>
      <c r="AX109" s="12" t="s">
        <v>79</v>
      </c>
      <c r="AY109" s="83" t="s">
        <v>124</v>
      </c>
    </row>
    <row r="110" spans="1:65" s="1" customFormat="1" ht="44.25" customHeight="1">
      <c r="A110" s="223"/>
      <c r="B110" s="224"/>
      <c r="C110" s="349" t="s">
        <v>179</v>
      </c>
      <c r="D110" s="349" t="s">
        <v>126</v>
      </c>
      <c r="E110" s="350" t="s">
        <v>378</v>
      </c>
      <c r="F110" s="351" t="s">
        <v>379</v>
      </c>
      <c r="G110" s="352" t="s">
        <v>248</v>
      </c>
      <c r="H110" s="353">
        <v>0.025</v>
      </c>
      <c r="I110" s="67"/>
      <c r="J110" s="354">
        <f>ROUND(I110*H110,2)</f>
        <v>0</v>
      </c>
      <c r="K110" s="351" t="s">
        <v>130</v>
      </c>
      <c r="L110" s="27"/>
      <c r="M110" s="68" t="s">
        <v>5</v>
      </c>
      <c r="N110" s="69" t="s">
        <v>42</v>
      </c>
      <c r="O110" s="28"/>
      <c r="P110" s="70">
        <f>O110*H110</f>
        <v>0</v>
      </c>
      <c r="Q110" s="70">
        <v>1.05306</v>
      </c>
      <c r="R110" s="70">
        <f>Q110*H110</f>
        <v>0.026326500000000003</v>
      </c>
      <c r="S110" s="70">
        <v>0</v>
      </c>
      <c r="T110" s="71">
        <f>S110*H110</f>
        <v>0</v>
      </c>
      <c r="AR110" s="24" t="s">
        <v>131</v>
      </c>
      <c r="AT110" s="24" t="s">
        <v>126</v>
      </c>
      <c r="AU110" s="24" t="s">
        <v>81</v>
      </c>
      <c r="AY110" s="24" t="s">
        <v>124</v>
      </c>
      <c r="BE110" s="72">
        <f>IF(N110="základní",J110,0)</f>
        <v>0</v>
      </c>
      <c r="BF110" s="72">
        <f>IF(N110="snížená",J110,0)</f>
        <v>0</v>
      </c>
      <c r="BG110" s="72">
        <f>IF(N110="zákl. přenesená",J110,0)</f>
        <v>0</v>
      </c>
      <c r="BH110" s="72">
        <f>IF(N110="sníž. přenesená",J110,0)</f>
        <v>0</v>
      </c>
      <c r="BI110" s="72">
        <f>IF(N110="nulová",J110,0)</f>
        <v>0</v>
      </c>
      <c r="BJ110" s="24" t="s">
        <v>79</v>
      </c>
      <c r="BK110" s="72">
        <f>ROUND(I110*H110,2)</f>
        <v>0</v>
      </c>
      <c r="BL110" s="24" t="s">
        <v>131</v>
      </c>
      <c r="BM110" s="24" t="s">
        <v>182</v>
      </c>
    </row>
    <row r="111" spans="1:63" s="10" customFormat="1" ht="29.85" customHeight="1">
      <c r="A111" s="341"/>
      <c r="B111" s="342"/>
      <c r="C111" s="341"/>
      <c r="D111" s="346" t="s">
        <v>70</v>
      </c>
      <c r="E111" s="347" t="s">
        <v>131</v>
      </c>
      <c r="F111" s="347" t="s">
        <v>380</v>
      </c>
      <c r="G111" s="341"/>
      <c r="H111" s="341"/>
      <c r="I111" s="341"/>
      <c r="J111" s="348">
        <f>BK111</f>
        <v>0</v>
      </c>
      <c r="K111" s="341"/>
      <c r="L111" s="59"/>
      <c r="M111" s="61"/>
      <c r="N111" s="62"/>
      <c r="O111" s="62"/>
      <c r="P111" s="63">
        <f>SUM(P112:P114)</f>
        <v>0</v>
      </c>
      <c r="Q111" s="62"/>
      <c r="R111" s="63">
        <f>SUM(R112:R114)</f>
        <v>0.0132</v>
      </c>
      <c r="S111" s="62"/>
      <c r="T111" s="64">
        <f>SUM(T112:T114)</f>
        <v>0</v>
      </c>
      <c r="AR111" s="60" t="s">
        <v>79</v>
      </c>
      <c r="AT111" s="65" t="s">
        <v>70</v>
      </c>
      <c r="AU111" s="65" t="s">
        <v>79</v>
      </c>
      <c r="AY111" s="60" t="s">
        <v>124</v>
      </c>
      <c r="BK111" s="66">
        <f>SUM(BK112:BK114)</f>
        <v>0</v>
      </c>
    </row>
    <row r="112" spans="1:65" s="1" customFormat="1" ht="31.5" customHeight="1">
      <c r="A112" s="223"/>
      <c r="B112" s="224"/>
      <c r="C112" s="349" t="s">
        <v>157</v>
      </c>
      <c r="D112" s="349" t="s">
        <v>126</v>
      </c>
      <c r="E112" s="350" t="s">
        <v>381</v>
      </c>
      <c r="F112" s="351" t="s">
        <v>382</v>
      </c>
      <c r="G112" s="352" t="s">
        <v>129</v>
      </c>
      <c r="H112" s="353">
        <v>8</v>
      </c>
      <c r="I112" s="67"/>
      <c r="J112" s="354">
        <f>ROUND(I112*H112,2)</f>
        <v>0</v>
      </c>
      <c r="K112" s="351" t="s">
        <v>130</v>
      </c>
      <c r="L112" s="27"/>
      <c r="M112" s="68" t="s">
        <v>5</v>
      </c>
      <c r="N112" s="69" t="s">
        <v>42</v>
      </c>
      <c r="O112" s="28"/>
      <c r="P112" s="70">
        <f>O112*H112</f>
        <v>0</v>
      </c>
      <c r="Q112" s="70">
        <v>0.00165</v>
      </c>
      <c r="R112" s="70">
        <f>Q112*H112</f>
        <v>0.0132</v>
      </c>
      <c r="S112" s="70">
        <v>0</v>
      </c>
      <c r="T112" s="71">
        <f>S112*H112</f>
        <v>0</v>
      </c>
      <c r="AR112" s="24" t="s">
        <v>131</v>
      </c>
      <c r="AT112" s="24" t="s">
        <v>126</v>
      </c>
      <c r="AU112" s="24" t="s">
        <v>81</v>
      </c>
      <c r="AY112" s="24" t="s">
        <v>124</v>
      </c>
      <c r="BE112" s="72">
        <f>IF(N112="základní",J112,0)</f>
        <v>0</v>
      </c>
      <c r="BF112" s="72">
        <f>IF(N112="snížená",J112,0)</f>
        <v>0</v>
      </c>
      <c r="BG112" s="72">
        <f>IF(N112="zákl. přenesená",J112,0)</f>
        <v>0</v>
      </c>
      <c r="BH112" s="72">
        <f>IF(N112="sníž. přenesená",J112,0)</f>
        <v>0</v>
      </c>
      <c r="BI112" s="72">
        <f>IF(N112="nulová",J112,0)</f>
        <v>0</v>
      </c>
      <c r="BJ112" s="24" t="s">
        <v>79</v>
      </c>
      <c r="BK112" s="72">
        <f>ROUND(I112*H112,2)</f>
        <v>0</v>
      </c>
      <c r="BL112" s="24" t="s">
        <v>131</v>
      </c>
      <c r="BM112" s="24" t="s">
        <v>185</v>
      </c>
    </row>
    <row r="113" spans="1:47" s="1" customFormat="1" ht="40.5">
      <c r="A113" s="223"/>
      <c r="B113" s="224"/>
      <c r="C113" s="223"/>
      <c r="D113" s="355" t="s">
        <v>132</v>
      </c>
      <c r="E113" s="223"/>
      <c r="F113" s="356" t="s">
        <v>383</v>
      </c>
      <c r="G113" s="223"/>
      <c r="H113" s="223"/>
      <c r="I113" s="223"/>
      <c r="J113" s="223"/>
      <c r="K113" s="223"/>
      <c r="L113" s="27"/>
      <c r="M113" s="73"/>
      <c r="N113" s="28"/>
      <c r="O113" s="28"/>
      <c r="P113" s="28"/>
      <c r="Q113" s="28"/>
      <c r="R113" s="28"/>
      <c r="S113" s="28"/>
      <c r="T113" s="34"/>
      <c r="AT113" s="24" t="s">
        <v>132</v>
      </c>
      <c r="AU113" s="24" t="s">
        <v>81</v>
      </c>
    </row>
    <row r="114" spans="1:65" s="1" customFormat="1" ht="22.5" customHeight="1">
      <c r="A114" s="223"/>
      <c r="B114" s="224"/>
      <c r="C114" s="374" t="s">
        <v>187</v>
      </c>
      <c r="D114" s="374" t="s">
        <v>203</v>
      </c>
      <c r="E114" s="375" t="s">
        <v>384</v>
      </c>
      <c r="F114" s="376" t="s">
        <v>385</v>
      </c>
      <c r="G114" s="377" t="s">
        <v>386</v>
      </c>
      <c r="H114" s="378">
        <v>8</v>
      </c>
      <c r="I114" s="89"/>
      <c r="J114" s="379">
        <f>ROUND(I114*H114,2)</f>
        <v>0</v>
      </c>
      <c r="K114" s="376" t="s">
        <v>311</v>
      </c>
      <c r="L114" s="90"/>
      <c r="M114" s="91" t="s">
        <v>5</v>
      </c>
      <c r="N114" s="92" t="s">
        <v>42</v>
      </c>
      <c r="O114" s="28"/>
      <c r="P114" s="70">
        <f>O114*H114</f>
        <v>0</v>
      </c>
      <c r="Q114" s="70">
        <v>0</v>
      </c>
      <c r="R114" s="70">
        <f>Q114*H114</f>
        <v>0</v>
      </c>
      <c r="S114" s="70">
        <v>0</v>
      </c>
      <c r="T114" s="71">
        <f>S114*H114</f>
        <v>0</v>
      </c>
      <c r="AR114" s="24" t="s">
        <v>146</v>
      </c>
      <c r="AT114" s="24" t="s">
        <v>203</v>
      </c>
      <c r="AU114" s="24" t="s">
        <v>81</v>
      </c>
      <c r="AY114" s="24" t="s">
        <v>124</v>
      </c>
      <c r="BE114" s="72">
        <f>IF(N114="základní",J114,0)</f>
        <v>0</v>
      </c>
      <c r="BF114" s="72">
        <f>IF(N114="snížená",J114,0)</f>
        <v>0</v>
      </c>
      <c r="BG114" s="72">
        <f>IF(N114="zákl. přenesená",J114,0)</f>
        <v>0</v>
      </c>
      <c r="BH114" s="72">
        <f>IF(N114="sníž. přenesená",J114,0)</f>
        <v>0</v>
      </c>
      <c r="BI114" s="72">
        <f>IF(N114="nulová",J114,0)</f>
        <v>0</v>
      </c>
      <c r="BJ114" s="24" t="s">
        <v>79</v>
      </c>
      <c r="BK114" s="72">
        <f>ROUND(I114*H114,2)</f>
        <v>0</v>
      </c>
      <c r="BL114" s="24" t="s">
        <v>131</v>
      </c>
      <c r="BM114" s="24" t="s">
        <v>190</v>
      </c>
    </row>
    <row r="115" spans="1:63" s="10" customFormat="1" ht="29.85" customHeight="1">
      <c r="A115" s="341"/>
      <c r="B115" s="342"/>
      <c r="C115" s="341"/>
      <c r="D115" s="346" t="s">
        <v>70</v>
      </c>
      <c r="E115" s="347" t="s">
        <v>151</v>
      </c>
      <c r="F115" s="347" t="s">
        <v>276</v>
      </c>
      <c r="G115" s="341"/>
      <c r="H115" s="341"/>
      <c r="I115" s="341"/>
      <c r="J115" s="348">
        <f>BK115</f>
        <v>0</v>
      </c>
      <c r="K115" s="341"/>
      <c r="L115" s="59"/>
      <c r="M115" s="61"/>
      <c r="N115" s="62"/>
      <c r="O115" s="62"/>
      <c r="P115" s="63">
        <f>SUM(P116:P127)</f>
        <v>0</v>
      </c>
      <c r="Q115" s="62"/>
      <c r="R115" s="63">
        <f>SUM(R116:R127)</f>
        <v>142.70777760000001</v>
      </c>
      <c r="S115" s="62"/>
      <c r="T115" s="64">
        <f>SUM(T116:T127)</f>
        <v>0</v>
      </c>
      <c r="AR115" s="60" t="s">
        <v>79</v>
      </c>
      <c r="AT115" s="65" t="s">
        <v>70</v>
      </c>
      <c r="AU115" s="65" t="s">
        <v>79</v>
      </c>
      <c r="AY115" s="60" t="s">
        <v>124</v>
      </c>
      <c r="BK115" s="66">
        <f>SUM(BK116:BK127)</f>
        <v>0</v>
      </c>
    </row>
    <row r="116" spans="1:65" s="1" customFormat="1" ht="22.5" customHeight="1">
      <c r="A116" s="223"/>
      <c r="B116" s="224"/>
      <c r="C116" s="349" t="s">
        <v>164</v>
      </c>
      <c r="D116" s="349" t="s">
        <v>126</v>
      </c>
      <c r="E116" s="350" t="s">
        <v>387</v>
      </c>
      <c r="F116" s="351" t="s">
        <v>388</v>
      </c>
      <c r="G116" s="352" t="s">
        <v>196</v>
      </c>
      <c r="H116" s="353">
        <v>240</v>
      </c>
      <c r="I116" s="67"/>
      <c r="J116" s="354">
        <f>ROUND(I116*H116,2)</f>
        <v>0</v>
      </c>
      <c r="K116" s="351" t="s">
        <v>130</v>
      </c>
      <c r="L116" s="27"/>
      <c r="M116" s="68" t="s">
        <v>5</v>
      </c>
      <c r="N116" s="69" t="s">
        <v>42</v>
      </c>
      <c r="O116" s="28"/>
      <c r="P116" s="70">
        <f>O116*H116</f>
        <v>0</v>
      </c>
      <c r="Q116" s="70">
        <v>0.378</v>
      </c>
      <c r="R116" s="70">
        <f>Q116*H116</f>
        <v>90.72</v>
      </c>
      <c r="S116" s="70">
        <v>0</v>
      </c>
      <c r="T116" s="71">
        <f>S116*H116</f>
        <v>0</v>
      </c>
      <c r="AR116" s="24" t="s">
        <v>131</v>
      </c>
      <c r="AT116" s="24" t="s">
        <v>126</v>
      </c>
      <c r="AU116" s="24" t="s">
        <v>81</v>
      </c>
      <c r="AY116" s="24" t="s">
        <v>124</v>
      </c>
      <c r="BE116" s="72">
        <f>IF(N116="základní",J116,0)</f>
        <v>0</v>
      </c>
      <c r="BF116" s="72">
        <f>IF(N116="snížená",J116,0)</f>
        <v>0</v>
      </c>
      <c r="BG116" s="72">
        <f>IF(N116="zákl. přenesená",J116,0)</f>
        <v>0</v>
      </c>
      <c r="BH116" s="72">
        <f>IF(N116="sníž. přenesená",J116,0)</f>
        <v>0</v>
      </c>
      <c r="BI116" s="72">
        <f>IF(N116="nulová",J116,0)</f>
        <v>0</v>
      </c>
      <c r="BJ116" s="24" t="s">
        <v>79</v>
      </c>
      <c r="BK116" s="72">
        <f>ROUND(I116*H116,2)</f>
        <v>0</v>
      </c>
      <c r="BL116" s="24" t="s">
        <v>131</v>
      </c>
      <c r="BM116" s="24" t="s">
        <v>197</v>
      </c>
    </row>
    <row r="117" spans="1:65" s="1" customFormat="1" ht="44.25" customHeight="1">
      <c r="A117" s="223"/>
      <c r="B117" s="224"/>
      <c r="C117" s="349" t="s">
        <v>11</v>
      </c>
      <c r="D117" s="349" t="s">
        <v>126</v>
      </c>
      <c r="E117" s="350" t="s">
        <v>389</v>
      </c>
      <c r="F117" s="351" t="s">
        <v>390</v>
      </c>
      <c r="G117" s="352" t="s">
        <v>196</v>
      </c>
      <c r="H117" s="353">
        <v>263.41</v>
      </c>
      <c r="I117" s="67"/>
      <c r="J117" s="354">
        <f>ROUND(I117*H117,2)</f>
        <v>0</v>
      </c>
      <c r="K117" s="351" t="s">
        <v>130</v>
      </c>
      <c r="L117" s="27"/>
      <c r="M117" s="68" t="s">
        <v>5</v>
      </c>
      <c r="N117" s="69" t="s">
        <v>42</v>
      </c>
      <c r="O117" s="28"/>
      <c r="P117" s="70">
        <f>O117*H117</f>
        <v>0</v>
      </c>
      <c r="Q117" s="70">
        <v>0.19536</v>
      </c>
      <c r="R117" s="70">
        <f>Q117*H117</f>
        <v>51.45977760000001</v>
      </c>
      <c r="S117" s="70">
        <v>0</v>
      </c>
      <c r="T117" s="71">
        <f>S117*H117</f>
        <v>0</v>
      </c>
      <c r="AR117" s="24" t="s">
        <v>131</v>
      </c>
      <c r="AT117" s="24" t="s">
        <v>126</v>
      </c>
      <c r="AU117" s="24" t="s">
        <v>81</v>
      </c>
      <c r="AY117" s="24" t="s">
        <v>124</v>
      </c>
      <c r="BE117" s="72">
        <f>IF(N117="základní",J117,0)</f>
        <v>0</v>
      </c>
      <c r="BF117" s="72">
        <f>IF(N117="snížená",J117,0)</f>
        <v>0</v>
      </c>
      <c r="BG117" s="72">
        <f>IF(N117="zákl. přenesená",J117,0)</f>
        <v>0</v>
      </c>
      <c r="BH117" s="72">
        <f>IF(N117="sníž. přenesená",J117,0)</f>
        <v>0</v>
      </c>
      <c r="BI117" s="72">
        <f>IF(N117="nulová",J117,0)</f>
        <v>0</v>
      </c>
      <c r="BJ117" s="24" t="s">
        <v>79</v>
      </c>
      <c r="BK117" s="72">
        <f>ROUND(I117*H117,2)</f>
        <v>0</v>
      </c>
      <c r="BL117" s="24" t="s">
        <v>131</v>
      </c>
      <c r="BM117" s="24" t="s">
        <v>201</v>
      </c>
    </row>
    <row r="118" spans="1:47" s="1" customFormat="1" ht="148.5">
      <c r="A118" s="223"/>
      <c r="B118" s="224"/>
      <c r="C118" s="223"/>
      <c r="D118" s="357" t="s">
        <v>132</v>
      </c>
      <c r="E118" s="223"/>
      <c r="F118" s="358" t="s">
        <v>391</v>
      </c>
      <c r="G118" s="223"/>
      <c r="H118" s="223"/>
      <c r="I118" s="223"/>
      <c r="J118" s="223"/>
      <c r="K118" s="223"/>
      <c r="L118" s="27"/>
      <c r="M118" s="73"/>
      <c r="N118" s="28"/>
      <c r="O118" s="28"/>
      <c r="P118" s="28"/>
      <c r="Q118" s="28"/>
      <c r="R118" s="28"/>
      <c r="S118" s="28"/>
      <c r="T118" s="34"/>
      <c r="AT118" s="24" t="s">
        <v>132</v>
      </c>
      <c r="AU118" s="24" t="s">
        <v>81</v>
      </c>
    </row>
    <row r="119" spans="1:51" s="13" customFormat="1" ht="13.5">
      <c r="A119" s="369"/>
      <c r="B119" s="370"/>
      <c r="C119" s="369"/>
      <c r="D119" s="357" t="s">
        <v>148</v>
      </c>
      <c r="E119" s="371" t="s">
        <v>5</v>
      </c>
      <c r="F119" s="372" t="s">
        <v>392</v>
      </c>
      <c r="G119" s="369"/>
      <c r="H119" s="373" t="s">
        <v>5</v>
      </c>
      <c r="I119" s="369"/>
      <c r="J119" s="369"/>
      <c r="K119" s="369"/>
      <c r="L119" s="84"/>
      <c r="M119" s="86"/>
      <c r="N119" s="87"/>
      <c r="O119" s="87"/>
      <c r="P119" s="87"/>
      <c r="Q119" s="87"/>
      <c r="R119" s="87"/>
      <c r="S119" s="87"/>
      <c r="T119" s="88"/>
      <c r="AT119" s="85" t="s">
        <v>148</v>
      </c>
      <c r="AU119" s="85" t="s">
        <v>81</v>
      </c>
      <c r="AV119" s="13" t="s">
        <v>79</v>
      </c>
      <c r="AW119" s="13" t="s">
        <v>34</v>
      </c>
      <c r="AX119" s="13" t="s">
        <v>71</v>
      </c>
      <c r="AY119" s="85" t="s">
        <v>124</v>
      </c>
    </row>
    <row r="120" spans="1:51" s="11" customFormat="1" ht="13.5">
      <c r="A120" s="359"/>
      <c r="B120" s="360"/>
      <c r="C120" s="359"/>
      <c r="D120" s="357" t="s">
        <v>148</v>
      </c>
      <c r="E120" s="361" t="s">
        <v>5</v>
      </c>
      <c r="F120" s="362" t="s">
        <v>393</v>
      </c>
      <c r="G120" s="359"/>
      <c r="H120" s="363">
        <v>4.16</v>
      </c>
      <c r="I120" s="359"/>
      <c r="J120" s="359"/>
      <c r="K120" s="359"/>
      <c r="L120" s="74"/>
      <c r="M120" s="76"/>
      <c r="N120" s="77"/>
      <c r="O120" s="77"/>
      <c r="P120" s="77"/>
      <c r="Q120" s="77"/>
      <c r="R120" s="77"/>
      <c r="S120" s="77"/>
      <c r="T120" s="78"/>
      <c r="AT120" s="75" t="s">
        <v>148</v>
      </c>
      <c r="AU120" s="75" t="s">
        <v>81</v>
      </c>
      <c r="AV120" s="11" t="s">
        <v>81</v>
      </c>
      <c r="AW120" s="11" t="s">
        <v>34</v>
      </c>
      <c r="AX120" s="11" t="s">
        <v>71</v>
      </c>
      <c r="AY120" s="75" t="s">
        <v>124</v>
      </c>
    </row>
    <row r="121" spans="1:51" s="13" customFormat="1" ht="13.5">
      <c r="A121" s="369"/>
      <c r="B121" s="370"/>
      <c r="C121" s="369"/>
      <c r="D121" s="357" t="s">
        <v>148</v>
      </c>
      <c r="E121" s="371" t="s">
        <v>5</v>
      </c>
      <c r="F121" s="372" t="s">
        <v>394</v>
      </c>
      <c r="G121" s="369"/>
      <c r="H121" s="373" t="s">
        <v>5</v>
      </c>
      <c r="I121" s="369"/>
      <c r="J121" s="369"/>
      <c r="K121" s="369"/>
      <c r="L121" s="84"/>
      <c r="M121" s="86"/>
      <c r="N121" s="87"/>
      <c r="O121" s="87"/>
      <c r="P121" s="87"/>
      <c r="Q121" s="87"/>
      <c r="R121" s="87"/>
      <c r="S121" s="87"/>
      <c r="T121" s="88"/>
      <c r="AT121" s="85" t="s">
        <v>148</v>
      </c>
      <c r="AU121" s="85" t="s">
        <v>81</v>
      </c>
      <c r="AV121" s="13" t="s">
        <v>79</v>
      </c>
      <c r="AW121" s="13" t="s">
        <v>34</v>
      </c>
      <c r="AX121" s="13" t="s">
        <v>71</v>
      </c>
      <c r="AY121" s="85" t="s">
        <v>124</v>
      </c>
    </row>
    <row r="122" spans="1:51" s="11" customFormat="1" ht="13.5">
      <c r="A122" s="359"/>
      <c r="B122" s="360"/>
      <c r="C122" s="359"/>
      <c r="D122" s="357" t="s">
        <v>148</v>
      </c>
      <c r="E122" s="361" t="s">
        <v>5</v>
      </c>
      <c r="F122" s="362" t="s">
        <v>395</v>
      </c>
      <c r="G122" s="359"/>
      <c r="H122" s="363">
        <v>240</v>
      </c>
      <c r="I122" s="359"/>
      <c r="J122" s="359"/>
      <c r="K122" s="359"/>
      <c r="L122" s="74"/>
      <c r="M122" s="76"/>
      <c r="N122" s="77"/>
      <c r="O122" s="77"/>
      <c r="P122" s="77"/>
      <c r="Q122" s="77"/>
      <c r="R122" s="77"/>
      <c r="S122" s="77"/>
      <c r="T122" s="78"/>
      <c r="AT122" s="75" t="s">
        <v>148</v>
      </c>
      <c r="AU122" s="75" t="s">
        <v>81</v>
      </c>
      <c r="AV122" s="11" t="s">
        <v>81</v>
      </c>
      <c r="AW122" s="11" t="s">
        <v>34</v>
      </c>
      <c r="AX122" s="11" t="s">
        <v>71</v>
      </c>
      <c r="AY122" s="75" t="s">
        <v>124</v>
      </c>
    </row>
    <row r="123" spans="1:51" s="13" customFormat="1" ht="13.5">
      <c r="A123" s="369"/>
      <c r="B123" s="370"/>
      <c r="C123" s="369"/>
      <c r="D123" s="357" t="s">
        <v>148</v>
      </c>
      <c r="E123" s="371" t="s">
        <v>5</v>
      </c>
      <c r="F123" s="372" t="s">
        <v>396</v>
      </c>
      <c r="G123" s="369"/>
      <c r="H123" s="373" t="s">
        <v>5</v>
      </c>
      <c r="I123" s="369"/>
      <c r="J123" s="369"/>
      <c r="K123" s="369"/>
      <c r="L123" s="84"/>
      <c r="M123" s="86"/>
      <c r="N123" s="87"/>
      <c r="O123" s="87"/>
      <c r="P123" s="87"/>
      <c r="Q123" s="87"/>
      <c r="R123" s="87"/>
      <c r="S123" s="87"/>
      <c r="T123" s="88"/>
      <c r="AT123" s="85" t="s">
        <v>148</v>
      </c>
      <c r="AU123" s="85" t="s">
        <v>81</v>
      </c>
      <c r="AV123" s="13" t="s">
        <v>79</v>
      </c>
      <c r="AW123" s="13" t="s">
        <v>34</v>
      </c>
      <c r="AX123" s="13" t="s">
        <v>71</v>
      </c>
      <c r="AY123" s="85" t="s">
        <v>124</v>
      </c>
    </row>
    <row r="124" spans="1:51" s="11" customFormat="1" ht="13.5">
      <c r="A124" s="359"/>
      <c r="B124" s="360"/>
      <c r="C124" s="359"/>
      <c r="D124" s="357" t="s">
        <v>148</v>
      </c>
      <c r="E124" s="361" t="s">
        <v>5</v>
      </c>
      <c r="F124" s="362" t="s">
        <v>397</v>
      </c>
      <c r="G124" s="359"/>
      <c r="H124" s="363">
        <v>19.25</v>
      </c>
      <c r="I124" s="359"/>
      <c r="J124" s="359"/>
      <c r="K124" s="359"/>
      <c r="L124" s="74"/>
      <c r="M124" s="76"/>
      <c r="N124" s="77"/>
      <c r="O124" s="77"/>
      <c r="P124" s="77"/>
      <c r="Q124" s="77"/>
      <c r="R124" s="77"/>
      <c r="S124" s="77"/>
      <c r="T124" s="78"/>
      <c r="AT124" s="75" t="s">
        <v>148</v>
      </c>
      <c r="AU124" s="75" t="s">
        <v>81</v>
      </c>
      <c r="AV124" s="11" t="s">
        <v>81</v>
      </c>
      <c r="AW124" s="11" t="s">
        <v>34</v>
      </c>
      <c r="AX124" s="11" t="s">
        <v>71</v>
      </c>
      <c r="AY124" s="75" t="s">
        <v>124</v>
      </c>
    </row>
    <row r="125" spans="1:51" s="12" customFormat="1" ht="13.5">
      <c r="A125" s="364"/>
      <c r="B125" s="365"/>
      <c r="C125" s="364"/>
      <c r="D125" s="355" t="s">
        <v>148</v>
      </c>
      <c r="E125" s="366" t="s">
        <v>5</v>
      </c>
      <c r="F125" s="367" t="s">
        <v>150</v>
      </c>
      <c r="G125" s="364"/>
      <c r="H125" s="368">
        <v>263.41</v>
      </c>
      <c r="I125" s="364"/>
      <c r="J125" s="364"/>
      <c r="K125" s="364"/>
      <c r="L125" s="79"/>
      <c r="M125" s="80"/>
      <c r="N125" s="81"/>
      <c r="O125" s="81"/>
      <c r="P125" s="81"/>
      <c r="Q125" s="81"/>
      <c r="R125" s="81"/>
      <c r="S125" s="81"/>
      <c r="T125" s="82"/>
      <c r="AT125" s="83" t="s">
        <v>148</v>
      </c>
      <c r="AU125" s="83" t="s">
        <v>81</v>
      </c>
      <c r="AV125" s="12" t="s">
        <v>131</v>
      </c>
      <c r="AW125" s="12" t="s">
        <v>34</v>
      </c>
      <c r="AX125" s="12" t="s">
        <v>79</v>
      </c>
      <c r="AY125" s="83" t="s">
        <v>124</v>
      </c>
    </row>
    <row r="126" spans="1:65" s="1" customFormat="1" ht="22.5" customHeight="1">
      <c r="A126" s="223"/>
      <c r="B126" s="224"/>
      <c r="C126" s="374" t="s">
        <v>167</v>
      </c>
      <c r="D126" s="374" t="s">
        <v>203</v>
      </c>
      <c r="E126" s="375" t="s">
        <v>398</v>
      </c>
      <c r="F126" s="376" t="s">
        <v>399</v>
      </c>
      <c r="G126" s="377" t="s">
        <v>196</v>
      </c>
      <c r="H126" s="378">
        <v>263.317</v>
      </c>
      <c r="I126" s="89"/>
      <c r="J126" s="379">
        <f>ROUND(I126*H126,2)</f>
        <v>0</v>
      </c>
      <c r="K126" s="376" t="s">
        <v>311</v>
      </c>
      <c r="L126" s="90"/>
      <c r="M126" s="91" t="s">
        <v>5</v>
      </c>
      <c r="N126" s="92" t="s">
        <v>42</v>
      </c>
      <c r="O126" s="28"/>
      <c r="P126" s="70">
        <f>O126*H126</f>
        <v>0</v>
      </c>
      <c r="Q126" s="70">
        <v>0</v>
      </c>
      <c r="R126" s="70">
        <f>Q126*H126</f>
        <v>0</v>
      </c>
      <c r="S126" s="70">
        <v>0</v>
      </c>
      <c r="T126" s="71">
        <f>S126*H126</f>
        <v>0</v>
      </c>
      <c r="AR126" s="24" t="s">
        <v>146</v>
      </c>
      <c r="AT126" s="24" t="s">
        <v>203</v>
      </c>
      <c r="AU126" s="24" t="s">
        <v>81</v>
      </c>
      <c r="AY126" s="24" t="s">
        <v>124</v>
      </c>
      <c r="BE126" s="72">
        <f>IF(N126="základní",J126,0)</f>
        <v>0</v>
      </c>
      <c r="BF126" s="72">
        <f>IF(N126="snížená",J126,0)</f>
        <v>0</v>
      </c>
      <c r="BG126" s="72">
        <f>IF(N126="zákl. přenesená",J126,0)</f>
        <v>0</v>
      </c>
      <c r="BH126" s="72">
        <f>IF(N126="sníž. přenesená",J126,0)</f>
        <v>0</v>
      </c>
      <c r="BI126" s="72">
        <f>IF(N126="nulová",J126,0)</f>
        <v>0</v>
      </c>
      <c r="BJ126" s="24" t="s">
        <v>79</v>
      </c>
      <c r="BK126" s="72">
        <f>ROUND(I126*H126,2)</f>
        <v>0</v>
      </c>
      <c r="BL126" s="24" t="s">
        <v>131</v>
      </c>
      <c r="BM126" s="24" t="s">
        <v>207</v>
      </c>
    </row>
    <row r="127" spans="1:65" s="1" customFormat="1" ht="22.5" customHeight="1">
      <c r="A127" s="223"/>
      <c r="B127" s="224"/>
      <c r="C127" s="374" t="s">
        <v>208</v>
      </c>
      <c r="D127" s="374" t="s">
        <v>203</v>
      </c>
      <c r="E127" s="375" t="s">
        <v>400</v>
      </c>
      <c r="F127" s="376" t="s">
        <v>401</v>
      </c>
      <c r="G127" s="377" t="s">
        <v>248</v>
      </c>
      <c r="H127" s="378">
        <v>0.528</v>
      </c>
      <c r="I127" s="89"/>
      <c r="J127" s="379">
        <f>ROUND(I127*H127,2)</f>
        <v>0</v>
      </c>
      <c r="K127" s="376" t="s">
        <v>130</v>
      </c>
      <c r="L127" s="90"/>
      <c r="M127" s="91" t="s">
        <v>5</v>
      </c>
      <c r="N127" s="92" t="s">
        <v>42</v>
      </c>
      <c r="O127" s="28"/>
      <c r="P127" s="70">
        <f>O127*H127</f>
        <v>0</v>
      </c>
      <c r="Q127" s="70">
        <v>1</v>
      </c>
      <c r="R127" s="70">
        <f>Q127*H127</f>
        <v>0.528</v>
      </c>
      <c r="S127" s="70">
        <v>0</v>
      </c>
      <c r="T127" s="71">
        <f>S127*H127</f>
        <v>0</v>
      </c>
      <c r="AR127" s="24" t="s">
        <v>146</v>
      </c>
      <c r="AT127" s="24" t="s">
        <v>203</v>
      </c>
      <c r="AU127" s="24" t="s">
        <v>81</v>
      </c>
      <c r="AY127" s="24" t="s">
        <v>124</v>
      </c>
      <c r="BE127" s="72">
        <f>IF(N127="základní",J127,0)</f>
        <v>0</v>
      </c>
      <c r="BF127" s="72">
        <f>IF(N127="snížená",J127,0)</f>
        <v>0</v>
      </c>
      <c r="BG127" s="72">
        <f>IF(N127="zákl. přenesená",J127,0)</f>
        <v>0</v>
      </c>
      <c r="BH127" s="72">
        <f>IF(N127="sníž. přenesená",J127,0)</f>
        <v>0</v>
      </c>
      <c r="BI127" s="72">
        <f>IF(N127="nulová",J127,0)</f>
        <v>0</v>
      </c>
      <c r="BJ127" s="24" t="s">
        <v>79</v>
      </c>
      <c r="BK127" s="72">
        <f>ROUND(I127*H127,2)</f>
        <v>0</v>
      </c>
      <c r="BL127" s="24" t="s">
        <v>131</v>
      </c>
      <c r="BM127" s="24" t="s">
        <v>211</v>
      </c>
    </row>
    <row r="128" spans="1:63" s="10" customFormat="1" ht="29.85" customHeight="1">
      <c r="A128" s="341"/>
      <c r="B128" s="342"/>
      <c r="C128" s="341"/>
      <c r="D128" s="346" t="s">
        <v>70</v>
      </c>
      <c r="E128" s="347" t="s">
        <v>171</v>
      </c>
      <c r="F128" s="347" t="s">
        <v>307</v>
      </c>
      <c r="G128" s="341"/>
      <c r="H128" s="341"/>
      <c r="I128" s="341"/>
      <c r="J128" s="348">
        <f>BK128</f>
        <v>0</v>
      </c>
      <c r="K128" s="341"/>
      <c r="L128" s="59"/>
      <c r="M128" s="61"/>
      <c r="N128" s="62"/>
      <c r="O128" s="62"/>
      <c r="P128" s="63">
        <f>SUM(P129:P178)</f>
        <v>0</v>
      </c>
      <c r="Q128" s="62"/>
      <c r="R128" s="63">
        <f>SUM(R129:R178)</f>
        <v>45.53786169999999</v>
      </c>
      <c r="S128" s="62"/>
      <c r="T128" s="64">
        <f>SUM(T129:T178)</f>
        <v>0</v>
      </c>
      <c r="AR128" s="60" t="s">
        <v>79</v>
      </c>
      <c r="AT128" s="65" t="s">
        <v>70</v>
      </c>
      <c r="AU128" s="65" t="s">
        <v>79</v>
      </c>
      <c r="AY128" s="60" t="s">
        <v>124</v>
      </c>
      <c r="BK128" s="66">
        <f>SUM(BK129:BK178)</f>
        <v>0</v>
      </c>
    </row>
    <row r="129" spans="1:65" s="1" customFormat="1" ht="22.5" customHeight="1">
      <c r="A129" s="223"/>
      <c r="B129" s="224"/>
      <c r="C129" s="349" t="s">
        <v>174</v>
      </c>
      <c r="D129" s="349" t="s">
        <v>126</v>
      </c>
      <c r="E129" s="350" t="s">
        <v>308</v>
      </c>
      <c r="F129" s="351" t="s">
        <v>309</v>
      </c>
      <c r="G129" s="352" t="s">
        <v>310</v>
      </c>
      <c r="H129" s="353">
        <v>1</v>
      </c>
      <c r="I129" s="67"/>
      <c r="J129" s="354">
        <f>ROUND(I129*H129,2)</f>
        <v>0</v>
      </c>
      <c r="K129" s="351" t="s">
        <v>311</v>
      </c>
      <c r="L129" s="27"/>
      <c r="M129" s="68" t="s">
        <v>5</v>
      </c>
      <c r="N129" s="69" t="s">
        <v>42</v>
      </c>
      <c r="O129" s="28"/>
      <c r="P129" s="70">
        <f>O129*H129</f>
        <v>0</v>
      </c>
      <c r="Q129" s="70">
        <v>0</v>
      </c>
      <c r="R129" s="70">
        <f>Q129*H129</f>
        <v>0</v>
      </c>
      <c r="S129" s="70">
        <v>0</v>
      </c>
      <c r="T129" s="71">
        <f>S129*H129</f>
        <v>0</v>
      </c>
      <c r="AR129" s="24" t="s">
        <v>131</v>
      </c>
      <c r="AT129" s="24" t="s">
        <v>126</v>
      </c>
      <c r="AU129" s="24" t="s">
        <v>81</v>
      </c>
      <c r="AY129" s="24" t="s">
        <v>124</v>
      </c>
      <c r="BE129" s="72">
        <f>IF(N129="základní",J129,0)</f>
        <v>0</v>
      </c>
      <c r="BF129" s="72">
        <f>IF(N129="snížená",J129,0)</f>
        <v>0</v>
      </c>
      <c r="BG129" s="72">
        <f>IF(N129="zákl. přenesená",J129,0)</f>
        <v>0</v>
      </c>
      <c r="BH129" s="72">
        <f>IF(N129="sníž. přenesená",J129,0)</f>
        <v>0</v>
      </c>
      <c r="BI129" s="72">
        <f>IF(N129="nulová",J129,0)</f>
        <v>0</v>
      </c>
      <c r="BJ129" s="24" t="s">
        <v>79</v>
      </c>
      <c r="BK129" s="72">
        <f>ROUND(I129*H129,2)</f>
        <v>0</v>
      </c>
      <c r="BL129" s="24" t="s">
        <v>131</v>
      </c>
      <c r="BM129" s="24" t="s">
        <v>216</v>
      </c>
    </row>
    <row r="130" spans="1:65" s="1" customFormat="1" ht="31.5" customHeight="1">
      <c r="A130" s="223"/>
      <c r="B130" s="224"/>
      <c r="C130" s="349" t="s">
        <v>218</v>
      </c>
      <c r="D130" s="349" t="s">
        <v>126</v>
      </c>
      <c r="E130" s="350" t="s">
        <v>314</v>
      </c>
      <c r="F130" s="351" t="s">
        <v>315</v>
      </c>
      <c r="G130" s="352" t="s">
        <v>129</v>
      </c>
      <c r="H130" s="353">
        <v>5</v>
      </c>
      <c r="I130" s="67"/>
      <c r="J130" s="354">
        <f>ROUND(I130*H130,2)</f>
        <v>0</v>
      </c>
      <c r="K130" s="351" t="s">
        <v>130</v>
      </c>
      <c r="L130" s="27"/>
      <c r="M130" s="68" t="s">
        <v>5</v>
      </c>
      <c r="N130" s="69" t="s">
        <v>42</v>
      </c>
      <c r="O130" s="28"/>
      <c r="P130" s="70">
        <f>O130*H130</f>
        <v>0</v>
      </c>
      <c r="Q130" s="70">
        <v>0.0007</v>
      </c>
      <c r="R130" s="70">
        <f>Q130*H130</f>
        <v>0.0035</v>
      </c>
      <c r="S130" s="70">
        <v>0</v>
      </c>
      <c r="T130" s="71">
        <f>S130*H130</f>
        <v>0</v>
      </c>
      <c r="AR130" s="24" t="s">
        <v>131</v>
      </c>
      <c r="AT130" s="24" t="s">
        <v>126</v>
      </c>
      <c r="AU130" s="24" t="s">
        <v>81</v>
      </c>
      <c r="AY130" s="24" t="s">
        <v>124</v>
      </c>
      <c r="BE130" s="72">
        <f>IF(N130="základní",J130,0)</f>
        <v>0</v>
      </c>
      <c r="BF130" s="72">
        <f>IF(N130="snížená",J130,0)</f>
        <v>0</v>
      </c>
      <c r="BG130" s="72">
        <f>IF(N130="zákl. přenesená",J130,0)</f>
        <v>0</v>
      </c>
      <c r="BH130" s="72">
        <f>IF(N130="sníž. přenesená",J130,0)</f>
        <v>0</v>
      </c>
      <c r="BI130" s="72">
        <f>IF(N130="nulová",J130,0)</f>
        <v>0</v>
      </c>
      <c r="BJ130" s="24" t="s">
        <v>79</v>
      </c>
      <c r="BK130" s="72">
        <f>ROUND(I130*H130,2)</f>
        <v>0</v>
      </c>
      <c r="BL130" s="24" t="s">
        <v>131</v>
      </c>
      <c r="BM130" s="24" t="s">
        <v>221</v>
      </c>
    </row>
    <row r="131" spans="1:47" s="1" customFormat="1" ht="135">
      <c r="A131" s="223"/>
      <c r="B131" s="224"/>
      <c r="C131" s="223"/>
      <c r="D131" s="355" t="s">
        <v>132</v>
      </c>
      <c r="E131" s="223"/>
      <c r="F131" s="356" t="s">
        <v>317</v>
      </c>
      <c r="G131" s="223"/>
      <c r="H131" s="223"/>
      <c r="I131" s="223"/>
      <c r="J131" s="223"/>
      <c r="K131" s="223"/>
      <c r="L131" s="27"/>
      <c r="M131" s="73"/>
      <c r="N131" s="28"/>
      <c r="O131" s="28"/>
      <c r="P131" s="28"/>
      <c r="Q131" s="28"/>
      <c r="R131" s="28"/>
      <c r="S131" s="28"/>
      <c r="T131" s="34"/>
      <c r="AT131" s="24" t="s">
        <v>132</v>
      </c>
      <c r="AU131" s="24" t="s">
        <v>81</v>
      </c>
    </row>
    <row r="132" spans="1:65" s="1" customFormat="1" ht="22.5" customHeight="1">
      <c r="A132" s="223"/>
      <c r="B132" s="224"/>
      <c r="C132" s="374" t="s">
        <v>178</v>
      </c>
      <c r="D132" s="374" t="s">
        <v>203</v>
      </c>
      <c r="E132" s="375" t="s">
        <v>318</v>
      </c>
      <c r="F132" s="376" t="s">
        <v>319</v>
      </c>
      <c r="G132" s="377" t="s">
        <v>129</v>
      </c>
      <c r="H132" s="378">
        <v>1</v>
      </c>
      <c r="I132" s="89"/>
      <c r="J132" s="379">
        <f>ROUND(I132*H132,2)</f>
        <v>0</v>
      </c>
      <c r="K132" s="376" t="s">
        <v>130</v>
      </c>
      <c r="L132" s="90"/>
      <c r="M132" s="91" t="s">
        <v>5</v>
      </c>
      <c r="N132" s="92" t="s">
        <v>42</v>
      </c>
      <c r="O132" s="28"/>
      <c r="P132" s="70">
        <f>O132*H132</f>
        <v>0</v>
      </c>
      <c r="Q132" s="70">
        <v>0.004</v>
      </c>
      <c r="R132" s="70">
        <f>Q132*H132</f>
        <v>0.004</v>
      </c>
      <c r="S132" s="70">
        <v>0</v>
      </c>
      <c r="T132" s="71">
        <f>S132*H132</f>
        <v>0</v>
      </c>
      <c r="AR132" s="24" t="s">
        <v>146</v>
      </c>
      <c r="AT132" s="24" t="s">
        <v>203</v>
      </c>
      <c r="AU132" s="24" t="s">
        <v>81</v>
      </c>
      <c r="AY132" s="24" t="s">
        <v>124</v>
      </c>
      <c r="BE132" s="72">
        <f>IF(N132="základní",J132,0)</f>
        <v>0</v>
      </c>
      <c r="BF132" s="72">
        <f>IF(N132="snížená",J132,0)</f>
        <v>0</v>
      </c>
      <c r="BG132" s="72">
        <f>IF(N132="zákl. přenesená",J132,0)</f>
        <v>0</v>
      </c>
      <c r="BH132" s="72">
        <f>IF(N132="sníž. přenesená",J132,0)</f>
        <v>0</v>
      </c>
      <c r="BI132" s="72">
        <f>IF(N132="nulová",J132,0)</f>
        <v>0</v>
      </c>
      <c r="BJ132" s="24" t="s">
        <v>79</v>
      </c>
      <c r="BK132" s="72">
        <f>ROUND(I132*H132,2)</f>
        <v>0</v>
      </c>
      <c r="BL132" s="24" t="s">
        <v>131</v>
      </c>
      <c r="BM132" s="24" t="s">
        <v>224</v>
      </c>
    </row>
    <row r="133" spans="1:65" s="1" customFormat="1" ht="22.5" customHeight="1">
      <c r="A133" s="223"/>
      <c r="B133" s="224"/>
      <c r="C133" s="374" t="s">
        <v>10</v>
      </c>
      <c r="D133" s="374" t="s">
        <v>203</v>
      </c>
      <c r="E133" s="375" t="s">
        <v>402</v>
      </c>
      <c r="F133" s="376" t="s">
        <v>403</v>
      </c>
      <c r="G133" s="377" t="s">
        <v>129</v>
      </c>
      <c r="H133" s="378">
        <v>4</v>
      </c>
      <c r="I133" s="89"/>
      <c r="J133" s="379">
        <f>ROUND(I133*H133,2)</f>
        <v>0</v>
      </c>
      <c r="K133" s="376" t="s">
        <v>130</v>
      </c>
      <c r="L133" s="90"/>
      <c r="M133" s="91" t="s">
        <v>5</v>
      </c>
      <c r="N133" s="92" t="s">
        <v>42</v>
      </c>
      <c r="O133" s="28"/>
      <c r="P133" s="70">
        <f>O133*H133</f>
        <v>0</v>
      </c>
      <c r="Q133" s="70">
        <v>0.003</v>
      </c>
      <c r="R133" s="70">
        <f>Q133*H133</f>
        <v>0.012</v>
      </c>
      <c r="S133" s="70">
        <v>0</v>
      </c>
      <c r="T133" s="71">
        <f>S133*H133</f>
        <v>0</v>
      </c>
      <c r="AR133" s="24" t="s">
        <v>146</v>
      </c>
      <c r="AT133" s="24" t="s">
        <v>203</v>
      </c>
      <c r="AU133" s="24" t="s">
        <v>81</v>
      </c>
      <c r="AY133" s="24" t="s">
        <v>124</v>
      </c>
      <c r="BE133" s="72">
        <f>IF(N133="základní",J133,0)</f>
        <v>0</v>
      </c>
      <c r="BF133" s="72">
        <f>IF(N133="snížená",J133,0)</f>
        <v>0</v>
      </c>
      <c r="BG133" s="72">
        <f>IF(N133="zákl. přenesená",J133,0)</f>
        <v>0</v>
      </c>
      <c r="BH133" s="72">
        <f>IF(N133="sníž. přenesená",J133,0)</f>
        <v>0</v>
      </c>
      <c r="BI133" s="72">
        <f>IF(N133="nulová",J133,0)</f>
        <v>0</v>
      </c>
      <c r="BJ133" s="24" t="s">
        <v>79</v>
      </c>
      <c r="BK133" s="72">
        <f>ROUND(I133*H133,2)</f>
        <v>0</v>
      </c>
      <c r="BL133" s="24" t="s">
        <v>131</v>
      </c>
      <c r="BM133" s="24" t="s">
        <v>228</v>
      </c>
    </row>
    <row r="134" spans="1:65" s="1" customFormat="1" ht="22.5" customHeight="1">
      <c r="A134" s="223"/>
      <c r="B134" s="224"/>
      <c r="C134" s="349" t="s">
        <v>182</v>
      </c>
      <c r="D134" s="349" t="s">
        <v>126</v>
      </c>
      <c r="E134" s="350" t="s">
        <v>322</v>
      </c>
      <c r="F134" s="351" t="s">
        <v>323</v>
      </c>
      <c r="G134" s="352" t="s">
        <v>129</v>
      </c>
      <c r="H134" s="353">
        <v>4</v>
      </c>
      <c r="I134" s="67"/>
      <c r="J134" s="354">
        <f>ROUND(I134*H134,2)</f>
        <v>0</v>
      </c>
      <c r="K134" s="351" t="s">
        <v>130</v>
      </c>
      <c r="L134" s="27"/>
      <c r="M134" s="68" t="s">
        <v>5</v>
      </c>
      <c r="N134" s="69" t="s">
        <v>42</v>
      </c>
      <c r="O134" s="28"/>
      <c r="P134" s="70">
        <f>O134*H134</f>
        <v>0</v>
      </c>
      <c r="Q134" s="70">
        <v>0.10941</v>
      </c>
      <c r="R134" s="70">
        <f>Q134*H134</f>
        <v>0.43764</v>
      </c>
      <c r="S134" s="70">
        <v>0</v>
      </c>
      <c r="T134" s="71">
        <f>S134*H134</f>
        <v>0</v>
      </c>
      <c r="AR134" s="24" t="s">
        <v>131</v>
      </c>
      <c r="AT134" s="24" t="s">
        <v>126</v>
      </c>
      <c r="AU134" s="24" t="s">
        <v>81</v>
      </c>
      <c r="AY134" s="24" t="s">
        <v>124</v>
      </c>
      <c r="BE134" s="72">
        <f>IF(N134="základní",J134,0)</f>
        <v>0</v>
      </c>
      <c r="BF134" s="72">
        <f>IF(N134="snížená",J134,0)</f>
        <v>0</v>
      </c>
      <c r="BG134" s="72">
        <f>IF(N134="zákl. přenesená",J134,0)</f>
        <v>0</v>
      </c>
      <c r="BH134" s="72">
        <f>IF(N134="sníž. přenesená",J134,0)</f>
        <v>0</v>
      </c>
      <c r="BI134" s="72">
        <f>IF(N134="nulová",J134,0)</f>
        <v>0</v>
      </c>
      <c r="BJ134" s="24" t="s">
        <v>79</v>
      </c>
      <c r="BK134" s="72">
        <f>ROUND(I134*H134,2)</f>
        <v>0</v>
      </c>
      <c r="BL134" s="24" t="s">
        <v>131</v>
      </c>
      <c r="BM134" s="24" t="s">
        <v>231</v>
      </c>
    </row>
    <row r="135" spans="1:47" s="1" customFormat="1" ht="94.5">
      <c r="A135" s="223"/>
      <c r="B135" s="224"/>
      <c r="C135" s="223"/>
      <c r="D135" s="355" t="s">
        <v>132</v>
      </c>
      <c r="E135" s="223"/>
      <c r="F135" s="356" t="s">
        <v>325</v>
      </c>
      <c r="G135" s="223"/>
      <c r="H135" s="223"/>
      <c r="I135" s="223"/>
      <c r="J135" s="223"/>
      <c r="K135" s="223"/>
      <c r="L135" s="27"/>
      <c r="M135" s="73"/>
      <c r="N135" s="28"/>
      <c r="O135" s="28"/>
      <c r="P135" s="28"/>
      <c r="Q135" s="28"/>
      <c r="R135" s="28"/>
      <c r="S135" s="28"/>
      <c r="T135" s="34"/>
      <c r="AT135" s="24" t="s">
        <v>132</v>
      </c>
      <c r="AU135" s="24" t="s">
        <v>81</v>
      </c>
    </row>
    <row r="136" spans="1:65" s="1" customFormat="1" ht="22.5" customHeight="1">
      <c r="A136" s="223"/>
      <c r="B136" s="224"/>
      <c r="C136" s="374" t="s">
        <v>233</v>
      </c>
      <c r="D136" s="374" t="s">
        <v>203</v>
      </c>
      <c r="E136" s="375" t="s">
        <v>326</v>
      </c>
      <c r="F136" s="376" t="s">
        <v>327</v>
      </c>
      <c r="G136" s="377" t="s">
        <v>129</v>
      </c>
      <c r="H136" s="378">
        <v>4</v>
      </c>
      <c r="I136" s="89"/>
      <c r="J136" s="379">
        <f>ROUND(I136*H136,2)</f>
        <v>0</v>
      </c>
      <c r="K136" s="376" t="s">
        <v>130</v>
      </c>
      <c r="L136" s="90"/>
      <c r="M136" s="91" t="s">
        <v>5</v>
      </c>
      <c r="N136" s="92" t="s">
        <v>42</v>
      </c>
      <c r="O136" s="28"/>
      <c r="P136" s="70">
        <f>O136*H136</f>
        <v>0</v>
      </c>
      <c r="Q136" s="70">
        <v>0.0065</v>
      </c>
      <c r="R136" s="70">
        <f>Q136*H136</f>
        <v>0.026</v>
      </c>
      <c r="S136" s="70">
        <v>0</v>
      </c>
      <c r="T136" s="71">
        <f>S136*H136</f>
        <v>0</v>
      </c>
      <c r="AR136" s="24" t="s">
        <v>146</v>
      </c>
      <c r="AT136" s="24" t="s">
        <v>203</v>
      </c>
      <c r="AU136" s="24" t="s">
        <v>81</v>
      </c>
      <c r="AY136" s="24" t="s">
        <v>124</v>
      </c>
      <c r="BE136" s="72">
        <f>IF(N136="základní",J136,0)</f>
        <v>0</v>
      </c>
      <c r="BF136" s="72">
        <f>IF(N136="snížená",J136,0)</f>
        <v>0</v>
      </c>
      <c r="BG136" s="72">
        <f>IF(N136="zákl. přenesená",J136,0)</f>
        <v>0</v>
      </c>
      <c r="BH136" s="72">
        <f>IF(N136="sníž. přenesená",J136,0)</f>
        <v>0</v>
      </c>
      <c r="BI136" s="72">
        <f>IF(N136="nulová",J136,0)</f>
        <v>0</v>
      </c>
      <c r="BJ136" s="24" t="s">
        <v>79</v>
      </c>
      <c r="BK136" s="72">
        <f>ROUND(I136*H136,2)</f>
        <v>0</v>
      </c>
      <c r="BL136" s="24" t="s">
        <v>131</v>
      </c>
      <c r="BM136" s="24" t="s">
        <v>236</v>
      </c>
    </row>
    <row r="137" spans="1:65" s="1" customFormat="1" ht="22.5" customHeight="1">
      <c r="A137" s="223"/>
      <c r="B137" s="224"/>
      <c r="C137" s="374" t="s">
        <v>185</v>
      </c>
      <c r="D137" s="374" t="s">
        <v>203</v>
      </c>
      <c r="E137" s="375" t="s">
        <v>330</v>
      </c>
      <c r="F137" s="376" t="s">
        <v>331</v>
      </c>
      <c r="G137" s="377" t="s">
        <v>129</v>
      </c>
      <c r="H137" s="378">
        <v>4</v>
      </c>
      <c r="I137" s="89"/>
      <c r="J137" s="379">
        <f>ROUND(I137*H137,2)</f>
        <v>0</v>
      </c>
      <c r="K137" s="376" t="s">
        <v>130</v>
      </c>
      <c r="L137" s="90"/>
      <c r="M137" s="91" t="s">
        <v>5</v>
      </c>
      <c r="N137" s="92" t="s">
        <v>42</v>
      </c>
      <c r="O137" s="28"/>
      <c r="P137" s="70">
        <f>O137*H137</f>
        <v>0</v>
      </c>
      <c r="Q137" s="70">
        <v>0.00015</v>
      </c>
      <c r="R137" s="70">
        <f>Q137*H137</f>
        <v>0.0006</v>
      </c>
      <c r="S137" s="70">
        <v>0</v>
      </c>
      <c r="T137" s="71">
        <f>S137*H137</f>
        <v>0</v>
      </c>
      <c r="AR137" s="24" t="s">
        <v>146</v>
      </c>
      <c r="AT137" s="24" t="s">
        <v>203</v>
      </c>
      <c r="AU137" s="24" t="s">
        <v>81</v>
      </c>
      <c r="AY137" s="24" t="s">
        <v>124</v>
      </c>
      <c r="BE137" s="72">
        <f>IF(N137="základní",J137,0)</f>
        <v>0</v>
      </c>
      <c r="BF137" s="72">
        <f>IF(N137="snížená",J137,0)</f>
        <v>0</v>
      </c>
      <c r="BG137" s="72">
        <f>IF(N137="zákl. přenesená",J137,0)</f>
        <v>0</v>
      </c>
      <c r="BH137" s="72">
        <f>IF(N137="sníž. přenesená",J137,0)</f>
        <v>0</v>
      </c>
      <c r="BI137" s="72">
        <f>IF(N137="nulová",J137,0)</f>
        <v>0</v>
      </c>
      <c r="BJ137" s="24" t="s">
        <v>79</v>
      </c>
      <c r="BK137" s="72">
        <f>ROUND(I137*H137,2)</f>
        <v>0</v>
      </c>
      <c r="BL137" s="24" t="s">
        <v>131</v>
      </c>
      <c r="BM137" s="24" t="s">
        <v>239</v>
      </c>
    </row>
    <row r="138" spans="1:65" s="1" customFormat="1" ht="22.5" customHeight="1">
      <c r="A138" s="223"/>
      <c r="B138" s="224"/>
      <c r="C138" s="374" t="s">
        <v>241</v>
      </c>
      <c r="D138" s="374" t="s">
        <v>203</v>
      </c>
      <c r="E138" s="375" t="s">
        <v>333</v>
      </c>
      <c r="F138" s="376" t="s">
        <v>334</v>
      </c>
      <c r="G138" s="377" t="s">
        <v>129</v>
      </c>
      <c r="H138" s="378">
        <v>10</v>
      </c>
      <c r="I138" s="89"/>
      <c r="J138" s="379">
        <f>ROUND(I138*H138,2)</f>
        <v>0</v>
      </c>
      <c r="K138" s="376" t="s">
        <v>130</v>
      </c>
      <c r="L138" s="90"/>
      <c r="M138" s="91" t="s">
        <v>5</v>
      </c>
      <c r="N138" s="92" t="s">
        <v>42</v>
      </c>
      <c r="O138" s="28"/>
      <c r="P138" s="70">
        <f>O138*H138</f>
        <v>0</v>
      </c>
      <c r="Q138" s="70">
        <v>0.0004</v>
      </c>
      <c r="R138" s="70">
        <f>Q138*H138</f>
        <v>0.004</v>
      </c>
      <c r="S138" s="70">
        <v>0</v>
      </c>
      <c r="T138" s="71">
        <f>S138*H138</f>
        <v>0</v>
      </c>
      <c r="AR138" s="24" t="s">
        <v>146</v>
      </c>
      <c r="AT138" s="24" t="s">
        <v>203</v>
      </c>
      <c r="AU138" s="24" t="s">
        <v>81</v>
      </c>
      <c r="AY138" s="24" t="s">
        <v>124</v>
      </c>
      <c r="BE138" s="72">
        <f>IF(N138="základní",J138,0)</f>
        <v>0</v>
      </c>
      <c r="BF138" s="72">
        <f>IF(N138="snížená",J138,0)</f>
        <v>0</v>
      </c>
      <c r="BG138" s="72">
        <f>IF(N138="zákl. přenesená",J138,0)</f>
        <v>0</v>
      </c>
      <c r="BH138" s="72">
        <f>IF(N138="sníž. přenesená",J138,0)</f>
        <v>0</v>
      </c>
      <c r="BI138" s="72">
        <f>IF(N138="nulová",J138,0)</f>
        <v>0</v>
      </c>
      <c r="BJ138" s="24" t="s">
        <v>79</v>
      </c>
      <c r="BK138" s="72">
        <f>ROUND(I138*H138,2)</f>
        <v>0</v>
      </c>
      <c r="BL138" s="24" t="s">
        <v>131</v>
      </c>
      <c r="BM138" s="24" t="s">
        <v>244</v>
      </c>
    </row>
    <row r="139" spans="1:65" s="1" customFormat="1" ht="31.5" customHeight="1">
      <c r="A139" s="223"/>
      <c r="B139" s="224"/>
      <c r="C139" s="349" t="s">
        <v>190</v>
      </c>
      <c r="D139" s="349" t="s">
        <v>126</v>
      </c>
      <c r="E139" s="350" t="s">
        <v>404</v>
      </c>
      <c r="F139" s="351" t="s">
        <v>405</v>
      </c>
      <c r="G139" s="352" t="s">
        <v>140</v>
      </c>
      <c r="H139" s="353">
        <v>27</v>
      </c>
      <c r="I139" s="67"/>
      <c r="J139" s="354">
        <f>ROUND(I139*H139,2)</f>
        <v>0</v>
      </c>
      <c r="K139" s="351" t="s">
        <v>130</v>
      </c>
      <c r="L139" s="27"/>
      <c r="M139" s="68" t="s">
        <v>5</v>
      </c>
      <c r="N139" s="69" t="s">
        <v>42</v>
      </c>
      <c r="O139" s="28"/>
      <c r="P139" s="70">
        <f>O139*H139</f>
        <v>0</v>
      </c>
      <c r="Q139" s="70">
        <v>8E-05</v>
      </c>
      <c r="R139" s="70">
        <f>Q139*H139</f>
        <v>0.00216</v>
      </c>
      <c r="S139" s="70">
        <v>0</v>
      </c>
      <c r="T139" s="71">
        <f>S139*H139</f>
        <v>0</v>
      </c>
      <c r="AR139" s="24" t="s">
        <v>131</v>
      </c>
      <c r="AT139" s="24" t="s">
        <v>126</v>
      </c>
      <c r="AU139" s="24" t="s">
        <v>81</v>
      </c>
      <c r="AY139" s="24" t="s">
        <v>124</v>
      </c>
      <c r="BE139" s="72">
        <f>IF(N139="základní",J139,0)</f>
        <v>0</v>
      </c>
      <c r="BF139" s="72">
        <f>IF(N139="snížená",J139,0)</f>
        <v>0</v>
      </c>
      <c r="BG139" s="72">
        <f>IF(N139="zákl. přenesená",J139,0)</f>
        <v>0</v>
      </c>
      <c r="BH139" s="72">
        <f>IF(N139="sníž. přenesená",J139,0)</f>
        <v>0</v>
      </c>
      <c r="BI139" s="72">
        <f>IF(N139="nulová",J139,0)</f>
        <v>0</v>
      </c>
      <c r="BJ139" s="24" t="s">
        <v>79</v>
      </c>
      <c r="BK139" s="72">
        <f>ROUND(I139*H139,2)</f>
        <v>0</v>
      </c>
      <c r="BL139" s="24" t="s">
        <v>131</v>
      </c>
      <c r="BM139" s="24" t="s">
        <v>249</v>
      </c>
    </row>
    <row r="140" spans="1:47" s="1" customFormat="1" ht="108">
      <c r="A140" s="223"/>
      <c r="B140" s="224"/>
      <c r="C140" s="223"/>
      <c r="D140" s="357" t="s">
        <v>132</v>
      </c>
      <c r="E140" s="223"/>
      <c r="F140" s="358" t="s">
        <v>406</v>
      </c>
      <c r="G140" s="223"/>
      <c r="H140" s="223"/>
      <c r="I140" s="223"/>
      <c r="J140" s="223"/>
      <c r="K140" s="223"/>
      <c r="L140" s="27"/>
      <c r="M140" s="73"/>
      <c r="N140" s="28"/>
      <c r="O140" s="28"/>
      <c r="P140" s="28"/>
      <c r="Q140" s="28"/>
      <c r="R140" s="28"/>
      <c r="S140" s="28"/>
      <c r="T140" s="34"/>
      <c r="AT140" s="24" t="s">
        <v>132</v>
      </c>
      <c r="AU140" s="24" t="s">
        <v>81</v>
      </c>
    </row>
    <row r="141" spans="1:51" s="11" customFormat="1" ht="13.5">
      <c r="A141" s="359"/>
      <c r="B141" s="360"/>
      <c r="C141" s="359"/>
      <c r="D141" s="357" t="s">
        <v>148</v>
      </c>
      <c r="E141" s="361" t="s">
        <v>5</v>
      </c>
      <c r="F141" s="362" t="s">
        <v>407</v>
      </c>
      <c r="G141" s="359"/>
      <c r="H141" s="363">
        <v>27</v>
      </c>
      <c r="I141" s="359"/>
      <c r="J141" s="359"/>
      <c r="K141" s="359"/>
      <c r="L141" s="74"/>
      <c r="M141" s="76"/>
      <c r="N141" s="77"/>
      <c r="O141" s="77"/>
      <c r="P141" s="77"/>
      <c r="Q141" s="77"/>
      <c r="R141" s="77"/>
      <c r="S141" s="77"/>
      <c r="T141" s="78"/>
      <c r="AT141" s="75" t="s">
        <v>148</v>
      </c>
      <c r="AU141" s="75" t="s">
        <v>81</v>
      </c>
      <c r="AV141" s="11" t="s">
        <v>81</v>
      </c>
      <c r="AW141" s="11" t="s">
        <v>34</v>
      </c>
      <c r="AX141" s="11" t="s">
        <v>71</v>
      </c>
      <c r="AY141" s="75" t="s">
        <v>124</v>
      </c>
    </row>
    <row r="142" spans="1:51" s="12" customFormat="1" ht="13.5">
      <c r="A142" s="364"/>
      <c r="B142" s="365"/>
      <c r="C142" s="364"/>
      <c r="D142" s="355" t="s">
        <v>148</v>
      </c>
      <c r="E142" s="366" t="s">
        <v>5</v>
      </c>
      <c r="F142" s="367" t="s">
        <v>150</v>
      </c>
      <c r="G142" s="364"/>
      <c r="H142" s="368">
        <v>27</v>
      </c>
      <c r="I142" s="364"/>
      <c r="J142" s="364"/>
      <c r="K142" s="364"/>
      <c r="L142" s="79"/>
      <c r="M142" s="80"/>
      <c r="N142" s="81"/>
      <c r="O142" s="81"/>
      <c r="P142" s="81"/>
      <c r="Q142" s="81"/>
      <c r="R142" s="81"/>
      <c r="S142" s="81"/>
      <c r="T142" s="82"/>
      <c r="AT142" s="83" t="s">
        <v>148</v>
      </c>
      <c r="AU142" s="83" t="s">
        <v>81</v>
      </c>
      <c r="AV142" s="12" t="s">
        <v>131</v>
      </c>
      <c r="AW142" s="12" t="s">
        <v>34</v>
      </c>
      <c r="AX142" s="12" t="s">
        <v>79</v>
      </c>
      <c r="AY142" s="83" t="s">
        <v>124</v>
      </c>
    </row>
    <row r="143" spans="1:65" s="1" customFormat="1" ht="31.5" customHeight="1">
      <c r="A143" s="223"/>
      <c r="B143" s="224"/>
      <c r="C143" s="349" t="s">
        <v>250</v>
      </c>
      <c r="D143" s="349" t="s">
        <v>126</v>
      </c>
      <c r="E143" s="350" t="s">
        <v>408</v>
      </c>
      <c r="F143" s="351" t="s">
        <v>409</v>
      </c>
      <c r="G143" s="352" t="s">
        <v>196</v>
      </c>
      <c r="H143" s="353">
        <v>4</v>
      </c>
      <c r="I143" s="67"/>
      <c r="J143" s="354">
        <f>ROUND(I143*H143,2)</f>
        <v>0</v>
      </c>
      <c r="K143" s="351" t="s">
        <v>130</v>
      </c>
      <c r="L143" s="27"/>
      <c r="M143" s="68" t="s">
        <v>5</v>
      </c>
      <c r="N143" s="69" t="s">
        <v>42</v>
      </c>
      <c r="O143" s="28"/>
      <c r="P143" s="70">
        <f>O143*H143</f>
        <v>0</v>
      </c>
      <c r="Q143" s="70">
        <v>0.0016</v>
      </c>
      <c r="R143" s="70">
        <f>Q143*H143</f>
        <v>0.0064</v>
      </c>
      <c r="S143" s="70">
        <v>0</v>
      </c>
      <c r="T143" s="71">
        <f>S143*H143</f>
        <v>0</v>
      </c>
      <c r="AR143" s="24" t="s">
        <v>131</v>
      </c>
      <c r="AT143" s="24" t="s">
        <v>126</v>
      </c>
      <c r="AU143" s="24" t="s">
        <v>81</v>
      </c>
      <c r="AY143" s="24" t="s">
        <v>124</v>
      </c>
      <c r="BE143" s="72">
        <f>IF(N143="základní",J143,0)</f>
        <v>0</v>
      </c>
      <c r="BF143" s="72">
        <f>IF(N143="snížená",J143,0)</f>
        <v>0</v>
      </c>
      <c r="BG143" s="72">
        <f>IF(N143="zákl. přenesená",J143,0)</f>
        <v>0</v>
      </c>
      <c r="BH143" s="72">
        <f>IF(N143="sníž. přenesená",J143,0)</f>
        <v>0</v>
      </c>
      <c r="BI143" s="72">
        <f>IF(N143="nulová",J143,0)</f>
        <v>0</v>
      </c>
      <c r="BJ143" s="24" t="s">
        <v>79</v>
      </c>
      <c r="BK143" s="72">
        <f>ROUND(I143*H143,2)</f>
        <v>0</v>
      </c>
      <c r="BL143" s="24" t="s">
        <v>131</v>
      </c>
      <c r="BM143" s="24" t="s">
        <v>253</v>
      </c>
    </row>
    <row r="144" spans="1:47" s="1" customFormat="1" ht="108">
      <c r="A144" s="223"/>
      <c r="B144" s="224"/>
      <c r="C144" s="223"/>
      <c r="D144" s="355" t="s">
        <v>132</v>
      </c>
      <c r="E144" s="223"/>
      <c r="F144" s="356" t="s">
        <v>410</v>
      </c>
      <c r="G144" s="223"/>
      <c r="H144" s="223"/>
      <c r="I144" s="223"/>
      <c r="J144" s="223"/>
      <c r="K144" s="223"/>
      <c r="L144" s="27"/>
      <c r="M144" s="73"/>
      <c r="N144" s="28"/>
      <c r="O144" s="28"/>
      <c r="P144" s="28"/>
      <c r="Q144" s="28"/>
      <c r="R144" s="28"/>
      <c r="S144" s="28"/>
      <c r="T144" s="34"/>
      <c r="AT144" s="24" t="s">
        <v>132</v>
      </c>
      <c r="AU144" s="24" t="s">
        <v>81</v>
      </c>
    </row>
    <row r="145" spans="1:65" s="1" customFormat="1" ht="31.5" customHeight="1">
      <c r="A145" s="223"/>
      <c r="B145" s="224"/>
      <c r="C145" s="349" t="s">
        <v>197</v>
      </c>
      <c r="D145" s="349" t="s">
        <v>126</v>
      </c>
      <c r="E145" s="350" t="s">
        <v>411</v>
      </c>
      <c r="F145" s="351" t="s">
        <v>412</v>
      </c>
      <c r="G145" s="352" t="s">
        <v>140</v>
      </c>
      <c r="H145" s="353">
        <v>27</v>
      </c>
      <c r="I145" s="67"/>
      <c r="J145" s="354">
        <f>ROUND(I145*H145,2)</f>
        <v>0</v>
      </c>
      <c r="K145" s="351" t="s">
        <v>130</v>
      </c>
      <c r="L145" s="27"/>
      <c r="M145" s="68" t="s">
        <v>5</v>
      </c>
      <c r="N145" s="69" t="s">
        <v>42</v>
      </c>
      <c r="O145" s="28"/>
      <c r="P145" s="70">
        <f>O145*H145</f>
        <v>0</v>
      </c>
      <c r="Q145" s="70">
        <v>0</v>
      </c>
      <c r="R145" s="70">
        <f>Q145*H145</f>
        <v>0</v>
      </c>
      <c r="S145" s="70">
        <v>0</v>
      </c>
      <c r="T145" s="71">
        <f>S145*H145</f>
        <v>0</v>
      </c>
      <c r="AR145" s="24" t="s">
        <v>131</v>
      </c>
      <c r="AT145" s="24" t="s">
        <v>126</v>
      </c>
      <c r="AU145" s="24" t="s">
        <v>81</v>
      </c>
      <c r="AY145" s="24" t="s">
        <v>124</v>
      </c>
      <c r="BE145" s="72">
        <f>IF(N145="základní",J145,0)</f>
        <v>0</v>
      </c>
      <c r="BF145" s="72">
        <f>IF(N145="snížená",J145,0)</f>
        <v>0</v>
      </c>
      <c r="BG145" s="72">
        <f>IF(N145="zákl. přenesená",J145,0)</f>
        <v>0</v>
      </c>
      <c r="BH145" s="72">
        <f>IF(N145="sníž. přenesená",J145,0)</f>
        <v>0</v>
      </c>
      <c r="BI145" s="72">
        <f>IF(N145="nulová",J145,0)</f>
        <v>0</v>
      </c>
      <c r="BJ145" s="24" t="s">
        <v>79</v>
      </c>
      <c r="BK145" s="72">
        <f>ROUND(I145*H145,2)</f>
        <v>0</v>
      </c>
      <c r="BL145" s="24" t="s">
        <v>131</v>
      </c>
      <c r="BM145" s="24" t="s">
        <v>257</v>
      </c>
    </row>
    <row r="146" spans="1:47" s="1" customFormat="1" ht="40.5">
      <c r="A146" s="223"/>
      <c r="B146" s="224"/>
      <c r="C146" s="223"/>
      <c r="D146" s="355" t="s">
        <v>132</v>
      </c>
      <c r="E146" s="223"/>
      <c r="F146" s="356" t="s">
        <v>413</v>
      </c>
      <c r="G146" s="223"/>
      <c r="H146" s="223"/>
      <c r="I146" s="223"/>
      <c r="J146" s="223"/>
      <c r="K146" s="223"/>
      <c r="L146" s="27"/>
      <c r="M146" s="73"/>
      <c r="N146" s="28"/>
      <c r="O146" s="28"/>
      <c r="P146" s="28"/>
      <c r="Q146" s="28"/>
      <c r="R146" s="28"/>
      <c r="S146" s="28"/>
      <c r="T146" s="34"/>
      <c r="AT146" s="24" t="s">
        <v>132</v>
      </c>
      <c r="AU146" s="24" t="s">
        <v>81</v>
      </c>
    </row>
    <row r="147" spans="1:65" s="1" customFormat="1" ht="31.5" customHeight="1">
      <c r="A147" s="223"/>
      <c r="B147" s="224"/>
      <c r="C147" s="349" t="s">
        <v>258</v>
      </c>
      <c r="D147" s="349" t="s">
        <v>126</v>
      </c>
      <c r="E147" s="350" t="s">
        <v>414</v>
      </c>
      <c r="F147" s="351" t="s">
        <v>415</v>
      </c>
      <c r="G147" s="352" t="s">
        <v>196</v>
      </c>
      <c r="H147" s="353">
        <v>4</v>
      </c>
      <c r="I147" s="67"/>
      <c r="J147" s="354">
        <f>ROUND(I147*H147,2)</f>
        <v>0</v>
      </c>
      <c r="K147" s="351" t="s">
        <v>130</v>
      </c>
      <c r="L147" s="27"/>
      <c r="M147" s="68" t="s">
        <v>5</v>
      </c>
      <c r="N147" s="69" t="s">
        <v>42</v>
      </c>
      <c r="O147" s="28"/>
      <c r="P147" s="70">
        <f>O147*H147</f>
        <v>0</v>
      </c>
      <c r="Q147" s="70">
        <v>1E-05</v>
      </c>
      <c r="R147" s="70">
        <f>Q147*H147</f>
        <v>4E-05</v>
      </c>
      <c r="S147" s="70">
        <v>0</v>
      </c>
      <c r="T147" s="71">
        <f>S147*H147</f>
        <v>0</v>
      </c>
      <c r="AR147" s="24" t="s">
        <v>131</v>
      </c>
      <c r="AT147" s="24" t="s">
        <v>126</v>
      </c>
      <c r="AU147" s="24" t="s">
        <v>81</v>
      </c>
      <c r="AY147" s="24" t="s">
        <v>124</v>
      </c>
      <c r="BE147" s="72">
        <f>IF(N147="základní",J147,0)</f>
        <v>0</v>
      </c>
      <c r="BF147" s="72">
        <f>IF(N147="snížená",J147,0)</f>
        <v>0</v>
      </c>
      <c r="BG147" s="72">
        <f>IF(N147="zákl. přenesená",J147,0)</f>
        <v>0</v>
      </c>
      <c r="BH147" s="72">
        <f>IF(N147="sníž. přenesená",J147,0)</f>
        <v>0</v>
      </c>
      <c r="BI147" s="72">
        <f>IF(N147="nulová",J147,0)</f>
        <v>0</v>
      </c>
      <c r="BJ147" s="24" t="s">
        <v>79</v>
      </c>
      <c r="BK147" s="72">
        <f>ROUND(I147*H147,2)</f>
        <v>0</v>
      </c>
      <c r="BL147" s="24" t="s">
        <v>131</v>
      </c>
      <c r="BM147" s="24" t="s">
        <v>261</v>
      </c>
    </row>
    <row r="148" spans="1:47" s="1" customFormat="1" ht="40.5">
      <c r="A148" s="223"/>
      <c r="B148" s="224"/>
      <c r="C148" s="223"/>
      <c r="D148" s="355" t="s">
        <v>132</v>
      </c>
      <c r="E148" s="223"/>
      <c r="F148" s="356" t="s">
        <v>413</v>
      </c>
      <c r="G148" s="223"/>
      <c r="H148" s="223"/>
      <c r="I148" s="223"/>
      <c r="J148" s="223"/>
      <c r="K148" s="223"/>
      <c r="L148" s="27"/>
      <c r="M148" s="73"/>
      <c r="N148" s="28"/>
      <c r="O148" s="28"/>
      <c r="P148" s="28"/>
      <c r="Q148" s="28"/>
      <c r="R148" s="28"/>
      <c r="S148" s="28"/>
      <c r="T148" s="34"/>
      <c r="AT148" s="24" t="s">
        <v>132</v>
      </c>
      <c r="AU148" s="24" t="s">
        <v>81</v>
      </c>
    </row>
    <row r="149" spans="1:65" s="1" customFormat="1" ht="44.25" customHeight="1">
      <c r="A149" s="223"/>
      <c r="B149" s="224"/>
      <c r="C149" s="349" t="s">
        <v>201</v>
      </c>
      <c r="D149" s="349" t="s">
        <v>126</v>
      </c>
      <c r="E149" s="350" t="s">
        <v>416</v>
      </c>
      <c r="F149" s="351" t="s">
        <v>417</v>
      </c>
      <c r="G149" s="352" t="s">
        <v>140</v>
      </c>
      <c r="H149" s="353">
        <v>87.51</v>
      </c>
      <c r="I149" s="67"/>
      <c r="J149" s="354">
        <f>ROUND(I149*H149,2)</f>
        <v>0</v>
      </c>
      <c r="K149" s="351" t="s">
        <v>130</v>
      </c>
      <c r="L149" s="27"/>
      <c r="M149" s="68" t="s">
        <v>5</v>
      </c>
      <c r="N149" s="69" t="s">
        <v>42</v>
      </c>
      <c r="O149" s="28"/>
      <c r="P149" s="70">
        <f>O149*H149</f>
        <v>0</v>
      </c>
      <c r="Q149" s="70">
        <v>0.14067</v>
      </c>
      <c r="R149" s="70">
        <f>Q149*H149</f>
        <v>12.3100317</v>
      </c>
      <c r="S149" s="70">
        <v>0</v>
      </c>
      <c r="T149" s="71">
        <f>S149*H149</f>
        <v>0</v>
      </c>
      <c r="AR149" s="24" t="s">
        <v>131</v>
      </c>
      <c r="AT149" s="24" t="s">
        <v>126</v>
      </c>
      <c r="AU149" s="24" t="s">
        <v>81</v>
      </c>
      <c r="AY149" s="24" t="s">
        <v>124</v>
      </c>
      <c r="BE149" s="72">
        <f>IF(N149="základní",J149,0)</f>
        <v>0</v>
      </c>
      <c r="BF149" s="72">
        <f>IF(N149="snížená",J149,0)</f>
        <v>0</v>
      </c>
      <c r="BG149" s="72">
        <f>IF(N149="zákl. přenesená",J149,0)</f>
        <v>0</v>
      </c>
      <c r="BH149" s="72">
        <f>IF(N149="sníž. přenesená",J149,0)</f>
        <v>0</v>
      </c>
      <c r="BI149" s="72">
        <f>IF(N149="nulová",J149,0)</f>
        <v>0</v>
      </c>
      <c r="BJ149" s="24" t="s">
        <v>79</v>
      </c>
      <c r="BK149" s="72">
        <f>ROUND(I149*H149,2)</f>
        <v>0</v>
      </c>
      <c r="BL149" s="24" t="s">
        <v>131</v>
      </c>
      <c r="BM149" s="24" t="s">
        <v>265</v>
      </c>
    </row>
    <row r="150" spans="1:47" s="1" customFormat="1" ht="108">
      <c r="A150" s="223"/>
      <c r="B150" s="224"/>
      <c r="C150" s="223"/>
      <c r="D150" s="357" t="s">
        <v>132</v>
      </c>
      <c r="E150" s="223"/>
      <c r="F150" s="358" t="s">
        <v>418</v>
      </c>
      <c r="G150" s="223"/>
      <c r="H150" s="223"/>
      <c r="I150" s="223"/>
      <c r="J150" s="223"/>
      <c r="K150" s="223"/>
      <c r="L150" s="27"/>
      <c r="M150" s="73"/>
      <c r="N150" s="28"/>
      <c r="O150" s="28"/>
      <c r="P150" s="28"/>
      <c r="Q150" s="28"/>
      <c r="R150" s="28"/>
      <c r="S150" s="28"/>
      <c r="T150" s="34"/>
      <c r="AT150" s="24" t="s">
        <v>132</v>
      </c>
      <c r="AU150" s="24" t="s">
        <v>81</v>
      </c>
    </row>
    <row r="151" spans="1:51" s="11" customFormat="1" ht="13.5">
      <c r="A151" s="359"/>
      <c r="B151" s="360"/>
      <c r="C151" s="359"/>
      <c r="D151" s="357" t="s">
        <v>148</v>
      </c>
      <c r="E151" s="361" t="s">
        <v>5</v>
      </c>
      <c r="F151" s="362" t="s">
        <v>419</v>
      </c>
      <c r="G151" s="359"/>
      <c r="H151" s="363">
        <v>73.01</v>
      </c>
      <c r="I151" s="359"/>
      <c r="J151" s="359"/>
      <c r="K151" s="359"/>
      <c r="L151" s="74"/>
      <c r="M151" s="76"/>
      <c r="N151" s="77"/>
      <c r="O151" s="77"/>
      <c r="P151" s="77"/>
      <c r="Q151" s="77"/>
      <c r="R151" s="77"/>
      <c r="S151" s="77"/>
      <c r="T151" s="78"/>
      <c r="AT151" s="75" t="s">
        <v>148</v>
      </c>
      <c r="AU151" s="75" t="s">
        <v>81</v>
      </c>
      <c r="AV151" s="11" t="s">
        <v>81</v>
      </c>
      <c r="AW151" s="11" t="s">
        <v>34</v>
      </c>
      <c r="AX151" s="11" t="s">
        <v>71</v>
      </c>
      <c r="AY151" s="75" t="s">
        <v>124</v>
      </c>
    </row>
    <row r="152" spans="1:51" s="11" customFormat="1" ht="13.5">
      <c r="A152" s="359"/>
      <c r="B152" s="360"/>
      <c r="C152" s="359"/>
      <c r="D152" s="357" t="s">
        <v>148</v>
      </c>
      <c r="E152" s="361" t="s">
        <v>5</v>
      </c>
      <c r="F152" s="362" t="s">
        <v>420</v>
      </c>
      <c r="G152" s="359"/>
      <c r="H152" s="363">
        <v>14.5</v>
      </c>
      <c r="I152" s="359"/>
      <c r="J152" s="359"/>
      <c r="K152" s="359"/>
      <c r="L152" s="74"/>
      <c r="M152" s="76"/>
      <c r="N152" s="77"/>
      <c r="O152" s="77"/>
      <c r="P152" s="77"/>
      <c r="Q152" s="77"/>
      <c r="R152" s="77"/>
      <c r="S152" s="77"/>
      <c r="T152" s="78"/>
      <c r="AT152" s="75" t="s">
        <v>148</v>
      </c>
      <c r="AU152" s="75" t="s">
        <v>81</v>
      </c>
      <c r="AV152" s="11" t="s">
        <v>81</v>
      </c>
      <c r="AW152" s="11" t="s">
        <v>34</v>
      </c>
      <c r="AX152" s="11" t="s">
        <v>71</v>
      </c>
      <c r="AY152" s="75" t="s">
        <v>124</v>
      </c>
    </row>
    <row r="153" spans="1:51" s="12" customFormat="1" ht="13.5">
      <c r="A153" s="364"/>
      <c r="B153" s="365"/>
      <c r="C153" s="364"/>
      <c r="D153" s="355" t="s">
        <v>148</v>
      </c>
      <c r="E153" s="366" t="s">
        <v>5</v>
      </c>
      <c r="F153" s="367" t="s">
        <v>150</v>
      </c>
      <c r="G153" s="364"/>
      <c r="H153" s="368">
        <v>87.51</v>
      </c>
      <c r="I153" s="364"/>
      <c r="J153" s="364"/>
      <c r="K153" s="364"/>
      <c r="L153" s="79"/>
      <c r="M153" s="80"/>
      <c r="N153" s="81"/>
      <c r="O153" s="81"/>
      <c r="P153" s="81"/>
      <c r="Q153" s="81"/>
      <c r="R153" s="81"/>
      <c r="S153" s="81"/>
      <c r="T153" s="82"/>
      <c r="AT153" s="83" t="s">
        <v>148</v>
      </c>
      <c r="AU153" s="83" t="s">
        <v>81</v>
      </c>
      <c r="AV153" s="12" t="s">
        <v>131</v>
      </c>
      <c r="AW153" s="12" t="s">
        <v>34</v>
      </c>
      <c r="AX153" s="12" t="s">
        <v>79</v>
      </c>
      <c r="AY153" s="83" t="s">
        <v>124</v>
      </c>
    </row>
    <row r="154" spans="1:65" s="1" customFormat="1" ht="22.5" customHeight="1">
      <c r="A154" s="223"/>
      <c r="B154" s="224"/>
      <c r="C154" s="374" t="s">
        <v>268</v>
      </c>
      <c r="D154" s="374" t="s">
        <v>203</v>
      </c>
      <c r="E154" s="375" t="s">
        <v>421</v>
      </c>
      <c r="F154" s="376" t="s">
        <v>422</v>
      </c>
      <c r="G154" s="377" t="s">
        <v>140</v>
      </c>
      <c r="H154" s="378">
        <v>88.385</v>
      </c>
      <c r="I154" s="89"/>
      <c r="J154" s="379">
        <f>ROUND(I154*H154,2)</f>
        <v>0</v>
      </c>
      <c r="K154" s="376" t="s">
        <v>130</v>
      </c>
      <c r="L154" s="90"/>
      <c r="M154" s="91" t="s">
        <v>5</v>
      </c>
      <c r="N154" s="92" t="s">
        <v>42</v>
      </c>
      <c r="O154" s="28"/>
      <c r="P154" s="70">
        <f>O154*H154</f>
        <v>0</v>
      </c>
      <c r="Q154" s="70">
        <v>0.065</v>
      </c>
      <c r="R154" s="70">
        <f>Q154*H154</f>
        <v>5.745025000000001</v>
      </c>
      <c r="S154" s="70">
        <v>0</v>
      </c>
      <c r="T154" s="71">
        <f>S154*H154</f>
        <v>0</v>
      </c>
      <c r="AR154" s="24" t="s">
        <v>146</v>
      </c>
      <c r="AT154" s="24" t="s">
        <v>203</v>
      </c>
      <c r="AU154" s="24" t="s">
        <v>81</v>
      </c>
      <c r="AY154" s="24" t="s">
        <v>124</v>
      </c>
      <c r="BE154" s="72">
        <f>IF(N154="základní",J154,0)</f>
        <v>0</v>
      </c>
      <c r="BF154" s="72">
        <f>IF(N154="snížená",J154,0)</f>
        <v>0</v>
      </c>
      <c r="BG154" s="72">
        <f>IF(N154="zákl. přenesená",J154,0)</f>
        <v>0</v>
      </c>
      <c r="BH154" s="72">
        <f>IF(N154="sníž. přenesená",J154,0)</f>
        <v>0</v>
      </c>
      <c r="BI154" s="72">
        <f>IF(N154="nulová",J154,0)</f>
        <v>0</v>
      </c>
      <c r="BJ154" s="24" t="s">
        <v>79</v>
      </c>
      <c r="BK154" s="72">
        <f>ROUND(I154*H154,2)</f>
        <v>0</v>
      </c>
      <c r="BL154" s="24" t="s">
        <v>131</v>
      </c>
      <c r="BM154" s="24" t="s">
        <v>271</v>
      </c>
    </row>
    <row r="155" spans="1:65" s="1" customFormat="1" ht="22.5" customHeight="1">
      <c r="A155" s="223"/>
      <c r="B155" s="224"/>
      <c r="C155" s="349" t="s">
        <v>207</v>
      </c>
      <c r="D155" s="349" t="s">
        <v>126</v>
      </c>
      <c r="E155" s="350" t="s">
        <v>423</v>
      </c>
      <c r="F155" s="351" t="s">
        <v>424</v>
      </c>
      <c r="G155" s="352" t="s">
        <v>386</v>
      </c>
      <c r="H155" s="353">
        <v>2</v>
      </c>
      <c r="I155" s="67"/>
      <c r="J155" s="354">
        <f>ROUND(I155*H155,2)</f>
        <v>0</v>
      </c>
      <c r="K155" s="351" t="s">
        <v>5</v>
      </c>
      <c r="L155" s="27"/>
      <c r="M155" s="68" t="s">
        <v>5</v>
      </c>
      <c r="N155" s="69" t="s">
        <v>42</v>
      </c>
      <c r="O155" s="28"/>
      <c r="P155" s="70">
        <f>O155*H155</f>
        <v>0</v>
      </c>
      <c r="Q155" s="70">
        <v>0</v>
      </c>
      <c r="R155" s="70">
        <f>Q155*H155</f>
        <v>0</v>
      </c>
      <c r="S155" s="70">
        <v>0</v>
      </c>
      <c r="T155" s="71">
        <f>S155*H155</f>
        <v>0</v>
      </c>
      <c r="AR155" s="24" t="s">
        <v>131</v>
      </c>
      <c r="AT155" s="24" t="s">
        <v>126</v>
      </c>
      <c r="AU155" s="24" t="s">
        <v>81</v>
      </c>
      <c r="AY155" s="24" t="s">
        <v>124</v>
      </c>
      <c r="BE155" s="72">
        <f>IF(N155="základní",J155,0)</f>
        <v>0</v>
      </c>
      <c r="BF155" s="72">
        <f>IF(N155="snížená",J155,0)</f>
        <v>0</v>
      </c>
      <c r="BG155" s="72">
        <f>IF(N155="zákl. přenesená",J155,0)</f>
        <v>0</v>
      </c>
      <c r="BH155" s="72">
        <f>IF(N155="sníž. přenesená",J155,0)</f>
        <v>0</v>
      </c>
      <c r="BI155" s="72">
        <f>IF(N155="nulová",J155,0)</f>
        <v>0</v>
      </c>
      <c r="BJ155" s="24" t="s">
        <v>79</v>
      </c>
      <c r="BK155" s="72">
        <f>ROUND(I155*H155,2)</f>
        <v>0</v>
      </c>
      <c r="BL155" s="24" t="s">
        <v>131</v>
      </c>
      <c r="BM155" s="24" t="s">
        <v>275</v>
      </c>
    </row>
    <row r="156" spans="1:65" s="1" customFormat="1" ht="31.5" customHeight="1">
      <c r="A156" s="223"/>
      <c r="B156" s="224"/>
      <c r="C156" s="349" t="s">
        <v>277</v>
      </c>
      <c r="D156" s="349" t="s">
        <v>126</v>
      </c>
      <c r="E156" s="350" t="s">
        <v>425</v>
      </c>
      <c r="F156" s="351" t="s">
        <v>426</v>
      </c>
      <c r="G156" s="352" t="s">
        <v>129</v>
      </c>
      <c r="H156" s="353">
        <v>2</v>
      </c>
      <c r="I156" s="67"/>
      <c r="J156" s="354">
        <f>ROUND(I156*H156,2)</f>
        <v>0</v>
      </c>
      <c r="K156" s="351" t="s">
        <v>130</v>
      </c>
      <c r="L156" s="27"/>
      <c r="M156" s="68" t="s">
        <v>5</v>
      </c>
      <c r="N156" s="69" t="s">
        <v>42</v>
      </c>
      <c r="O156" s="28"/>
      <c r="P156" s="70">
        <f>O156*H156</f>
        <v>0</v>
      </c>
      <c r="Q156" s="70">
        <v>5.80039</v>
      </c>
      <c r="R156" s="70">
        <f>Q156*H156</f>
        <v>11.60078</v>
      </c>
      <c r="S156" s="70">
        <v>0</v>
      </c>
      <c r="T156" s="71">
        <f>S156*H156</f>
        <v>0</v>
      </c>
      <c r="AR156" s="24" t="s">
        <v>131</v>
      </c>
      <c r="AT156" s="24" t="s">
        <v>126</v>
      </c>
      <c r="AU156" s="24" t="s">
        <v>81</v>
      </c>
      <c r="AY156" s="24" t="s">
        <v>124</v>
      </c>
      <c r="BE156" s="72">
        <f>IF(N156="základní",J156,0)</f>
        <v>0</v>
      </c>
      <c r="BF156" s="72">
        <f>IF(N156="snížená",J156,0)</f>
        <v>0</v>
      </c>
      <c r="BG156" s="72">
        <f>IF(N156="zákl. přenesená",J156,0)</f>
        <v>0</v>
      </c>
      <c r="BH156" s="72">
        <f>IF(N156="sníž. přenesená",J156,0)</f>
        <v>0</v>
      </c>
      <c r="BI156" s="72">
        <f>IF(N156="nulová",J156,0)</f>
        <v>0</v>
      </c>
      <c r="BJ156" s="24" t="s">
        <v>79</v>
      </c>
      <c r="BK156" s="72">
        <f>ROUND(I156*H156,2)</f>
        <v>0</v>
      </c>
      <c r="BL156" s="24" t="s">
        <v>131</v>
      </c>
      <c r="BM156" s="24" t="s">
        <v>280</v>
      </c>
    </row>
    <row r="157" spans="1:47" s="1" customFormat="1" ht="175.5">
      <c r="A157" s="223"/>
      <c r="B157" s="224"/>
      <c r="C157" s="223"/>
      <c r="D157" s="355" t="s">
        <v>132</v>
      </c>
      <c r="E157" s="223"/>
      <c r="F157" s="356" t="s">
        <v>427</v>
      </c>
      <c r="G157" s="223"/>
      <c r="H157" s="223"/>
      <c r="I157" s="223"/>
      <c r="J157" s="223"/>
      <c r="K157" s="223"/>
      <c r="L157" s="27"/>
      <c r="M157" s="73"/>
      <c r="N157" s="28"/>
      <c r="O157" s="28"/>
      <c r="P157" s="28"/>
      <c r="Q157" s="28"/>
      <c r="R157" s="28"/>
      <c r="S157" s="28"/>
      <c r="T157" s="34"/>
      <c r="AT157" s="24" t="s">
        <v>132</v>
      </c>
      <c r="AU157" s="24" t="s">
        <v>81</v>
      </c>
    </row>
    <row r="158" spans="1:65" s="1" customFormat="1" ht="22.5" customHeight="1">
      <c r="A158" s="223"/>
      <c r="B158" s="224"/>
      <c r="C158" s="349" t="s">
        <v>211</v>
      </c>
      <c r="D158" s="349" t="s">
        <v>126</v>
      </c>
      <c r="E158" s="350" t="s">
        <v>428</v>
      </c>
      <c r="F158" s="351" t="s">
        <v>429</v>
      </c>
      <c r="G158" s="352" t="s">
        <v>140</v>
      </c>
      <c r="H158" s="353">
        <v>7.8</v>
      </c>
      <c r="I158" s="67"/>
      <c r="J158" s="354">
        <f>ROUND(I158*H158,2)</f>
        <v>0</v>
      </c>
      <c r="K158" s="351" t="s">
        <v>130</v>
      </c>
      <c r="L158" s="27"/>
      <c r="M158" s="68" t="s">
        <v>5</v>
      </c>
      <c r="N158" s="69" t="s">
        <v>42</v>
      </c>
      <c r="O158" s="28"/>
      <c r="P158" s="70">
        <f>O158*H158</f>
        <v>0</v>
      </c>
      <c r="Q158" s="70">
        <v>0.61348</v>
      </c>
      <c r="R158" s="70">
        <f>Q158*H158</f>
        <v>4.785144</v>
      </c>
      <c r="S158" s="70">
        <v>0</v>
      </c>
      <c r="T158" s="71">
        <f>S158*H158</f>
        <v>0</v>
      </c>
      <c r="AR158" s="24" t="s">
        <v>131</v>
      </c>
      <c r="AT158" s="24" t="s">
        <v>126</v>
      </c>
      <c r="AU158" s="24" t="s">
        <v>81</v>
      </c>
      <c r="AY158" s="24" t="s">
        <v>124</v>
      </c>
      <c r="BE158" s="72">
        <f>IF(N158="základní",J158,0)</f>
        <v>0</v>
      </c>
      <c r="BF158" s="72">
        <f>IF(N158="snížená",J158,0)</f>
        <v>0</v>
      </c>
      <c r="BG158" s="72">
        <f>IF(N158="zákl. přenesená",J158,0)</f>
        <v>0</v>
      </c>
      <c r="BH158" s="72">
        <f>IF(N158="sníž. přenesená",J158,0)</f>
        <v>0</v>
      </c>
      <c r="BI158" s="72">
        <f>IF(N158="nulová",J158,0)</f>
        <v>0</v>
      </c>
      <c r="BJ158" s="24" t="s">
        <v>79</v>
      </c>
      <c r="BK158" s="72">
        <f>ROUND(I158*H158,2)</f>
        <v>0</v>
      </c>
      <c r="BL158" s="24" t="s">
        <v>131</v>
      </c>
      <c r="BM158" s="24" t="s">
        <v>283</v>
      </c>
    </row>
    <row r="159" spans="1:47" s="1" customFormat="1" ht="81">
      <c r="A159" s="223"/>
      <c r="B159" s="224"/>
      <c r="C159" s="223"/>
      <c r="D159" s="355" t="s">
        <v>132</v>
      </c>
      <c r="E159" s="223"/>
      <c r="F159" s="356" t="s">
        <v>430</v>
      </c>
      <c r="G159" s="223"/>
      <c r="H159" s="223"/>
      <c r="I159" s="223"/>
      <c r="J159" s="223"/>
      <c r="K159" s="223"/>
      <c r="L159" s="27"/>
      <c r="M159" s="73"/>
      <c r="N159" s="28"/>
      <c r="O159" s="28"/>
      <c r="P159" s="28"/>
      <c r="Q159" s="28"/>
      <c r="R159" s="28"/>
      <c r="S159" s="28"/>
      <c r="T159" s="34"/>
      <c r="AT159" s="24" t="s">
        <v>132</v>
      </c>
      <c r="AU159" s="24" t="s">
        <v>81</v>
      </c>
    </row>
    <row r="160" spans="1:65" s="1" customFormat="1" ht="22.5" customHeight="1">
      <c r="A160" s="223"/>
      <c r="B160" s="224"/>
      <c r="C160" s="374" t="s">
        <v>286</v>
      </c>
      <c r="D160" s="374" t="s">
        <v>203</v>
      </c>
      <c r="E160" s="375" t="s">
        <v>431</v>
      </c>
      <c r="F160" s="376" t="s">
        <v>432</v>
      </c>
      <c r="G160" s="377" t="s">
        <v>129</v>
      </c>
      <c r="H160" s="378">
        <v>3.03</v>
      </c>
      <c r="I160" s="89"/>
      <c r="J160" s="379">
        <f>ROUND(I160*H160,2)</f>
        <v>0</v>
      </c>
      <c r="K160" s="376" t="s">
        <v>130</v>
      </c>
      <c r="L160" s="90"/>
      <c r="M160" s="91" t="s">
        <v>5</v>
      </c>
      <c r="N160" s="92" t="s">
        <v>42</v>
      </c>
      <c r="O160" s="28"/>
      <c r="P160" s="70">
        <f>O160*H160</f>
        <v>0</v>
      </c>
      <c r="Q160" s="70">
        <v>0.749</v>
      </c>
      <c r="R160" s="70">
        <f>Q160*H160</f>
        <v>2.2694699999999997</v>
      </c>
      <c r="S160" s="70">
        <v>0</v>
      </c>
      <c r="T160" s="71">
        <f>S160*H160</f>
        <v>0</v>
      </c>
      <c r="AR160" s="24" t="s">
        <v>146</v>
      </c>
      <c r="AT160" s="24" t="s">
        <v>203</v>
      </c>
      <c r="AU160" s="24" t="s">
        <v>81</v>
      </c>
      <c r="AY160" s="24" t="s">
        <v>124</v>
      </c>
      <c r="BE160" s="72">
        <f>IF(N160="základní",J160,0)</f>
        <v>0</v>
      </c>
      <c r="BF160" s="72">
        <f>IF(N160="snížená",J160,0)</f>
        <v>0</v>
      </c>
      <c r="BG160" s="72">
        <f>IF(N160="zákl. přenesená",J160,0)</f>
        <v>0</v>
      </c>
      <c r="BH160" s="72">
        <f>IF(N160="sníž. přenesená",J160,0)</f>
        <v>0</v>
      </c>
      <c r="BI160" s="72">
        <f>IF(N160="nulová",J160,0)</f>
        <v>0</v>
      </c>
      <c r="BJ160" s="24" t="s">
        <v>79</v>
      </c>
      <c r="BK160" s="72">
        <f>ROUND(I160*H160,2)</f>
        <v>0</v>
      </c>
      <c r="BL160" s="24" t="s">
        <v>131</v>
      </c>
      <c r="BM160" s="24" t="s">
        <v>289</v>
      </c>
    </row>
    <row r="161" spans="1:65" s="1" customFormat="1" ht="31.5" customHeight="1">
      <c r="A161" s="223"/>
      <c r="B161" s="224"/>
      <c r="C161" s="349" t="s">
        <v>216</v>
      </c>
      <c r="D161" s="349" t="s">
        <v>126</v>
      </c>
      <c r="E161" s="350" t="s">
        <v>433</v>
      </c>
      <c r="F161" s="351" t="s">
        <v>434</v>
      </c>
      <c r="G161" s="352" t="s">
        <v>145</v>
      </c>
      <c r="H161" s="353">
        <v>1.8</v>
      </c>
      <c r="I161" s="67"/>
      <c r="J161" s="354">
        <f>ROUND(I161*H161,2)</f>
        <v>0</v>
      </c>
      <c r="K161" s="351" t="s">
        <v>130</v>
      </c>
      <c r="L161" s="27"/>
      <c r="M161" s="68" t="s">
        <v>5</v>
      </c>
      <c r="N161" s="69" t="s">
        <v>42</v>
      </c>
      <c r="O161" s="28"/>
      <c r="P161" s="70">
        <f>O161*H161</f>
        <v>0</v>
      </c>
      <c r="Q161" s="70">
        <v>2.26672</v>
      </c>
      <c r="R161" s="70">
        <f>Q161*H161</f>
        <v>4.080096</v>
      </c>
      <c r="S161" s="70">
        <v>0</v>
      </c>
      <c r="T161" s="71">
        <f>S161*H161</f>
        <v>0</v>
      </c>
      <c r="AR161" s="24" t="s">
        <v>131</v>
      </c>
      <c r="AT161" s="24" t="s">
        <v>126</v>
      </c>
      <c r="AU161" s="24" t="s">
        <v>81</v>
      </c>
      <c r="AY161" s="24" t="s">
        <v>124</v>
      </c>
      <c r="BE161" s="72">
        <f>IF(N161="základní",J161,0)</f>
        <v>0</v>
      </c>
      <c r="BF161" s="72">
        <f>IF(N161="snížená",J161,0)</f>
        <v>0</v>
      </c>
      <c r="BG161" s="72">
        <f>IF(N161="zákl. přenesená",J161,0)</f>
        <v>0</v>
      </c>
      <c r="BH161" s="72">
        <f>IF(N161="sníž. přenesená",J161,0)</f>
        <v>0</v>
      </c>
      <c r="BI161" s="72">
        <f>IF(N161="nulová",J161,0)</f>
        <v>0</v>
      </c>
      <c r="BJ161" s="24" t="s">
        <v>79</v>
      </c>
      <c r="BK161" s="72">
        <f>ROUND(I161*H161,2)</f>
        <v>0</v>
      </c>
      <c r="BL161" s="24" t="s">
        <v>131</v>
      </c>
      <c r="BM161" s="24" t="s">
        <v>293</v>
      </c>
    </row>
    <row r="162" spans="1:47" s="1" customFormat="1" ht="54">
      <c r="A162" s="223"/>
      <c r="B162" s="224"/>
      <c r="C162" s="223"/>
      <c r="D162" s="357" t="s">
        <v>132</v>
      </c>
      <c r="E162" s="223"/>
      <c r="F162" s="358" t="s">
        <v>435</v>
      </c>
      <c r="G162" s="223"/>
      <c r="H162" s="223"/>
      <c r="I162" s="223"/>
      <c r="J162" s="223"/>
      <c r="K162" s="223"/>
      <c r="L162" s="27"/>
      <c r="M162" s="73"/>
      <c r="N162" s="28"/>
      <c r="O162" s="28"/>
      <c r="P162" s="28"/>
      <c r="Q162" s="28"/>
      <c r="R162" s="28"/>
      <c r="S162" s="28"/>
      <c r="T162" s="34"/>
      <c r="AT162" s="24" t="s">
        <v>132</v>
      </c>
      <c r="AU162" s="24" t="s">
        <v>81</v>
      </c>
    </row>
    <row r="163" spans="1:51" s="13" customFormat="1" ht="13.5">
      <c r="A163" s="369"/>
      <c r="B163" s="370"/>
      <c r="C163" s="369"/>
      <c r="D163" s="357" t="s">
        <v>148</v>
      </c>
      <c r="E163" s="371" t="s">
        <v>5</v>
      </c>
      <c r="F163" s="372" t="s">
        <v>436</v>
      </c>
      <c r="G163" s="369"/>
      <c r="H163" s="373" t="s">
        <v>5</v>
      </c>
      <c r="I163" s="369"/>
      <c r="J163" s="369"/>
      <c r="K163" s="369"/>
      <c r="L163" s="84"/>
      <c r="M163" s="86"/>
      <c r="N163" s="87"/>
      <c r="O163" s="87"/>
      <c r="P163" s="87"/>
      <c r="Q163" s="87"/>
      <c r="R163" s="87"/>
      <c r="S163" s="87"/>
      <c r="T163" s="88"/>
      <c r="AT163" s="85" t="s">
        <v>148</v>
      </c>
      <c r="AU163" s="85" t="s">
        <v>81</v>
      </c>
      <c r="AV163" s="13" t="s">
        <v>79</v>
      </c>
      <c r="AW163" s="13" t="s">
        <v>34</v>
      </c>
      <c r="AX163" s="13" t="s">
        <v>71</v>
      </c>
      <c r="AY163" s="85" t="s">
        <v>124</v>
      </c>
    </row>
    <row r="164" spans="1:51" s="11" customFormat="1" ht="13.5">
      <c r="A164" s="359"/>
      <c r="B164" s="360"/>
      <c r="C164" s="359"/>
      <c r="D164" s="357" t="s">
        <v>148</v>
      </c>
      <c r="E164" s="361" t="s">
        <v>5</v>
      </c>
      <c r="F164" s="362" t="s">
        <v>437</v>
      </c>
      <c r="G164" s="359"/>
      <c r="H164" s="363">
        <v>1.8</v>
      </c>
      <c r="I164" s="359"/>
      <c r="J164" s="359"/>
      <c r="K164" s="359"/>
      <c r="L164" s="74"/>
      <c r="M164" s="76"/>
      <c r="N164" s="77"/>
      <c r="O164" s="77"/>
      <c r="P164" s="77"/>
      <c r="Q164" s="77"/>
      <c r="R164" s="77"/>
      <c r="S164" s="77"/>
      <c r="T164" s="78"/>
      <c r="AT164" s="75" t="s">
        <v>148</v>
      </c>
      <c r="AU164" s="75" t="s">
        <v>81</v>
      </c>
      <c r="AV164" s="11" t="s">
        <v>81</v>
      </c>
      <c r="AW164" s="11" t="s">
        <v>34</v>
      </c>
      <c r="AX164" s="11" t="s">
        <v>71</v>
      </c>
      <c r="AY164" s="75" t="s">
        <v>124</v>
      </c>
    </row>
    <row r="165" spans="1:51" s="12" customFormat="1" ht="13.5">
      <c r="A165" s="364"/>
      <c r="B165" s="365"/>
      <c r="C165" s="364"/>
      <c r="D165" s="355" t="s">
        <v>148</v>
      </c>
      <c r="E165" s="366" t="s">
        <v>5</v>
      </c>
      <c r="F165" s="367" t="s">
        <v>150</v>
      </c>
      <c r="G165" s="364"/>
      <c r="H165" s="368">
        <v>1.8</v>
      </c>
      <c r="I165" s="364"/>
      <c r="J165" s="364"/>
      <c r="K165" s="364"/>
      <c r="L165" s="79"/>
      <c r="M165" s="80"/>
      <c r="N165" s="81"/>
      <c r="O165" s="81"/>
      <c r="P165" s="81"/>
      <c r="Q165" s="81"/>
      <c r="R165" s="81"/>
      <c r="S165" s="81"/>
      <c r="T165" s="82"/>
      <c r="AT165" s="83" t="s">
        <v>148</v>
      </c>
      <c r="AU165" s="83" t="s">
        <v>81</v>
      </c>
      <c r="AV165" s="12" t="s">
        <v>131</v>
      </c>
      <c r="AW165" s="12" t="s">
        <v>34</v>
      </c>
      <c r="AX165" s="12" t="s">
        <v>79</v>
      </c>
      <c r="AY165" s="83" t="s">
        <v>124</v>
      </c>
    </row>
    <row r="166" spans="1:65" s="1" customFormat="1" ht="44.25" customHeight="1">
      <c r="A166" s="223"/>
      <c r="B166" s="224"/>
      <c r="C166" s="349" t="s">
        <v>295</v>
      </c>
      <c r="D166" s="349" t="s">
        <v>126</v>
      </c>
      <c r="E166" s="350" t="s">
        <v>438</v>
      </c>
      <c r="F166" s="351" t="s">
        <v>439</v>
      </c>
      <c r="G166" s="352" t="s">
        <v>140</v>
      </c>
      <c r="H166" s="353">
        <v>3</v>
      </c>
      <c r="I166" s="67"/>
      <c r="J166" s="354">
        <f>ROUND(I166*H166,2)</f>
        <v>0</v>
      </c>
      <c r="K166" s="351" t="s">
        <v>130</v>
      </c>
      <c r="L166" s="27"/>
      <c r="M166" s="68" t="s">
        <v>5</v>
      </c>
      <c r="N166" s="69" t="s">
        <v>42</v>
      </c>
      <c r="O166" s="28"/>
      <c r="P166" s="70">
        <f>O166*H166</f>
        <v>0</v>
      </c>
      <c r="Q166" s="70">
        <v>0.16371</v>
      </c>
      <c r="R166" s="70">
        <f>Q166*H166</f>
        <v>0.49112999999999996</v>
      </c>
      <c r="S166" s="70">
        <v>0</v>
      </c>
      <c r="T166" s="71">
        <f>S166*H166</f>
        <v>0</v>
      </c>
      <c r="AR166" s="24" t="s">
        <v>131</v>
      </c>
      <c r="AT166" s="24" t="s">
        <v>126</v>
      </c>
      <c r="AU166" s="24" t="s">
        <v>81</v>
      </c>
      <c r="AY166" s="24" t="s">
        <v>124</v>
      </c>
      <c r="BE166" s="72">
        <f>IF(N166="základní",J166,0)</f>
        <v>0</v>
      </c>
      <c r="BF166" s="72">
        <f>IF(N166="snížená",J166,0)</f>
        <v>0</v>
      </c>
      <c r="BG166" s="72">
        <f>IF(N166="zákl. přenesená",J166,0)</f>
        <v>0</v>
      </c>
      <c r="BH166" s="72">
        <f>IF(N166="sníž. přenesená",J166,0)</f>
        <v>0</v>
      </c>
      <c r="BI166" s="72">
        <f>IF(N166="nulová",J166,0)</f>
        <v>0</v>
      </c>
      <c r="BJ166" s="24" t="s">
        <v>79</v>
      </c>
      <c r="BK166" s="72">
        <f>ROUND(I166*H166,2)</f>
        <v>0</v>
      </c>
      <c r="BL166" s="24" t="s">
        <v>131</v>
      </c>
      <c r="BM166" s="24" t="s">
        <v>298</v>
      </c>
    </row>
    <row r="167" spans="1:47" s="1" customFormat="1" ht="94.5">
      <c r="A167" s="223"/>
      <c r="B167" s="224"/>
      <c r="C167" s="223"/>
      <c r="D167" s="355" t="s">
        <v>132</v>
      </c>
      <c r="E167" s="223"/>
      <c r="F167" s="356" t="s">
        <v>440</v>
      </c>
      <c r="G167" s="223"/>
      <c r="H167" s="223"/>
      <c r="I167" s="223"/>
      <c r="J167" s="223"/>
      <c r="K167" s="223"/>
      <c r="L167" s="27"/>
      <c r="M167" s="73"/>
      <c r="N167" s="28"/>
      <c r="O167" s="28"/>
      <c r="P167" s="28"/>
      <c r="Q167" s="28"/>
      <c r="R167" s="28"/>
      <c r="S167" s="28"/>
      <c r="T167" s="34"/>
      <c r="AT167" s="24" t="s">
        <v>132</v>
      </c>
      <c r="AU167" s="24" t="s">
        <v>81</v>
      </c>
    </row>
    <row r="168" spans="1:65" s="1" customFormat="1" ht="22.5" customHeight="1">
      <c r="A168" s="223"/>
      <c r="B168" s="224"/>
      <c r="C168" s="374" t="s">
        <v>221</v>
      </c>
      <c r="D168" s="374" t="s">
        <v>203</v>
      </c>
      <c r="E168" s="375" t="s">
        <v>441</v>
      </c>
      <c r="F168" s="376" t="s">
        <v>442</v>
      </c>
      <c r="G168" s="377" t="s">
        <v>129</v>
      </c>
      <c r="H168" s="378">
        <v>6.06</v>
      </c>
      <c r="I168" s="89"/>
      <c r="J168" s="379">
        <f>ROUND(I168*H168,2)</f>
        <v>0</v>
      </c>
      <c r="K168" s="376" t="s">
        <v>130</v>
      </c>
      <c r="L168" s="90"/>
      <c r="M168" s="91" t="s">
        <v>5</v>
      </c>
      <c r="N168" s="92" t="s">
        <v>42</v>
      </c>
      <c r="O168" s="28"/>
      <c r="P168" s="70">
        <f>O168*H168</f>
        <v>0</v>
      </c>
      <c r="Q168" s="70">
        <v>0.084</v>
      </c>
      <c r="R168" s="70">
        <f>Q168*H168</f>
        <v>0.50904</v>
      </c>
      <c r="S168" s="70">
        <v>0</v>
      </c>
      <c r="T168" s="71">
        <f>S168*H168</f>
        <v>0</v>
      </c>
      <c r="AR168" s="24" t="s">
        <v>146</v>
      </c>
      <c r="AT168" s="24" t="s">
        <v>203</v>
      </c>
      <c r="AU168" s="24" t="s">
        <v>81</v>
      </c>
      <c r="AY168" s="24" t="s">
        <v>124</v>
      </c>
      <c r="BE168" s="72">
        <f>IF(N168="základní",J168,0)</f>
        <v>0</v>
      </c>
      <c r="BF168" s="72">
        <f>IF(N168="snížená",J168,0)</f>
        <v>0</v>
      </c>
      <c r="BG168" s="72">
        <f>IF(N168="zákl. přenesená",J168,0)</f>
        <v>0</v>
      </c>
      <c r="BH168" s="72">
        <f>IF(N168="sníž. přenesená",J168,0)</f>
        <v>0</v>
      </c>
      <c r="BI168" s="72">
        <f>IF(N168="nulová",J168,0)</f>
        <v>0</v>
      </c>
      <c r="BJ168" s="24" t="s">
        <v>79</v>
      </c>
      <c r="BK168" s="72">
        <f>ROUND(I168*H168,2)</f>
        <v>0</v>
      </c>
      <c r="BL168" s="24" t="s">
        <v>131</v>
      </c>
      <c r="BM168" s="24" t="s">
        <v>301</v>
      </c>
    </row>
    <row r="169" spans="1:65" s="1" customFormat="1" ht="22.5" customHeight="1">
      <c r="A169" s="223"/>
      <c r="B169" s="224"/>
      <c r="C169" s="349" t="s">
        <v>302</v>
      </c>
      <c r="D169" s="349" t="s">
        <v>126</v>
      </c>
      <c r="E169" s="350" t="s">
        <v>443</v>
      </c>
      <c r="F169" s="351" t="s">
        <v>444</v>
      </c>
      <c r="G169" s="352" t="s">
        <v>140</v>
      </c>
      <c r="H169" s="353">
        <v>10.5</v>
      </c>
      <c r="I169" s="67"/>
      <c r="J169" s="354">
        <f>ROUND(I169*H169,2)</f>
        <v>0</v>
      </c>
      <c r="K169" s="351" t="s">
        <v>130</v>
      </c>
      <c r="L169" s="27"/>
      <c r="M169" s="68" t="s">
        <v>5</v>
      </c>
      <c r="N169" s="69" t="s">
        <v>42</v>
      </c>
      <c r="O169" s="28"/>
      <c r="P169" s="70">
        <f>O169*H169</f>
        <v>0</v>
      </c>
      <c r="Q169" s="70">
        <v>0.29221</v>
      </c>
      <c r="R169" s="70">
        <f>Q169*H169</f>
        <v>3.0682050000000003</v>
      </c>
      <c r="S169" s="70">
        <v>0</v>
      </c>
      <c r="T169" s="71">
        <f>S169*H169</f>
        <v>0</v>
      </c>
      <c r="AR169" s="24" t="s">
        <v>131</v>
      </c>
      <c r="AT169" s="24" t="s">
        <v>126</v>
      </c>
      <c r="AU169" s="24" t="s">
        <v>81</v>
      </c>
      <c r="AY169" s="24" t="s">
        <v>124</v>
      </c>
      <c r="BE169" s="72">
        <f>IF(N169="základní",J169,0)</f>
        <v>0</v>
      </c>
      <c r="BF169" s="72">
        <f>IF(N169="snížená",J169,0)</f>
        <v>0</v>
      </c>
      <c r="BG169" s="72">
        <f>IF(N169="zákl. přenesená",J169,0)</f>
        <v>0</v>
      </c>
      <c r="BH169" s="72">
        <f>IF(N169="sníž. přenesená",J169,0)</f>
        <v>0</v>
      </c>
      <c r="BI169" s="72">
        <f>IF(N169="nulová",J169,0)</f>
        <v>0</v>
      </c>
      <c r="BJ169" s="24" t="s">
        <v>79</v>
      </c>
      <c r="BK169" s="72">
        <f>ROUND(I169*H169,2)</f>
        <v>0</v>
      </c>
      <c r="BL169" s="24" t="s">
        <v>131</v>
      </c>
      <c r="BM169" s="24" t="s">
        <v>305</v>
      </c>
    </row>
    <row r="170" spans="1:47" s="1" customFormat="1" ht="54">
      <c r="A170" s="223"/>
      <c r="B170" s="224"/>
      <c r="C170" s="223"/>
      <c r="D170" s="357" t="s">
        <v>132</v>
      </c>
      <c r="E170" s="223"/>
      <c r="F170" s="358" t="s">
        <v>445</v>
      </c>
      <c r="G170" s="223"/>
      <c r="H170" s="223"/>
      <c r="I170" s="223"/>
      <c r="J170" s="223"/>
      <c r="K170" s="223"/>
      <c r="L170" s="27"/>
      <c r="M170" s="73"/>
      <c r="N170" s="28"/>
      <c r="O170" s="28"/>
      <c r="P170" s="28"/>
      <c r="Q170" s="28"/>
      <c r="R170" s="28"/>
      <c r="S170" s="28"/>
      <c r="T170" s="34"/>
      <c r="AT170" s="24" t="s">
        <v>132</v>
      </c>
      <c r="AU170" s="24" t="s">
        <v>81</v>
      </c>
    </row>
    <row r="171" spans="1:51" s="13" customFormat="1" ht="13.5">
      <c r="A171" s="369"/>
      <c r="B171" s="370"/>
      <c r="C171" s="369"/>
      <c r="D171" s="357" t="s">
        <v>148</v>
      </c>
      <c r="E171" s="371" t="s">
        <v>5</v>
      </c>
      <c r="F171" s="372" t="s">
        <v>446</v>
      </c>
      <c r="G171" s="369"/>
      <c r="H171" s="373" t="s">
        <v>5</v>
      </c>
      <c r="I171" s="369"/>
      <c r="J171" s="369"/>
      <c r="K171" s="369"/>
      <c r="L171" s="84"/>
      <c r="M171" s="86"/>
      <c r="N171" s="87"/>
      <c r="O171" s="87"/>
      <c r="P171" s="87"/>
      <c r="Q171" s="87"/>
      <c r="R171" s="87"/>
      <c r="S171" s="87"/>
      <c r="T171" s="88"/>
      <c r="AT171" s="85" t="s">
        <v>148</v>
      </c>
      <c r="AU171" s="85" t="s">
        <v>81</v>
      </c>
      <c r="AV171" s="13" t="s">
        <v>79</v>
      </c>
      <c r="AW171" s="13" t="s">
        <v>34</v>
      </c>
      <c r="AX171" s="13" t="s">
        <v>71</v>
      </c>
      <c r="AY171" s="85" t="s">
        <v>124</v>
      </c>
    </row>
    <row r="172" spans="1:51" s="11" customFormat="1" ht="13.5">
      <c r="A172" s="359"/>
      <c r="B172" s="360"/>
      <c r="C172" s="359"/>
      <c r="D172" s="357" t="s">
        <v>148</v>
      </c>
      <c r="E172" s="361" t="s">
        <v>5</v>
      </c>
      <c r="F172" s="362" t="s">
        <v>447</v>
      </c>
      <c r="G172" s="359"/>
      <c r="H172" s="363">
        <v>10.5</v>
      </c>
      <c r="I172" s="359"/>
      <c r="J172" s="359"/>
      <c r="K172" s="359"/>
      <c r="L172" s="74"/>
      <c r="M172" s="76"/>
      <c r="N172" s="77"/>
      <c r="O172" s="77"/>
      <c r="P172" s="77"/>
      <c r="Q172" s="77"/>
      <c r="R172" s="77"/>
      <c r="S172" s="77"/>
      <c r="T172" s="78"/>
      <c r="AT172" s="75" t="s">
        <v>148</v>
      </c>
      <c r="AU172" s="75" t="s">
        <v>81</v>
      </c>
      <c r="AV172" s="11" t="s">
        <v>81</v>
      </c>
      <c r="AW172" s="11" t="s">
        <v>34</v>
      </c>
      <c r="AX172" s="11" t="s">
        <v>71</v>
      </c>
      <c r="AY172" s="75" t="s">
        <v>124</v>
      </c>
    </row>
    <row r="173" spans="1:51" s="12" customFormat="1" ht="13.5">
      <c r="A173" s="364"/>
      <c r="B173" s="365"/>
      <c r="C173" s="364"/>
      <c r="D173" s="355" t="s">
        <v>148</v>
      </c>
      <c r="E173" s="366" t="s">
        <v>5</v>
      </c>
      <c r="F173" s="367" t="s">
        <v>150</v>
      </c>
      <c r="G173" s="364"/>
      <c r="H173" s="368">
        <v>10.5</v>
      </c>
      <c r="I173" s="364"/>
      <c r="J173" s="364"/>
      <c r="K173" s="364"/>
      <c r="L173" s="79"/>
      <c r="M173" s="80"/>
      <c r="N173" s="81"/>
      <c r="O173" s="81"/>
      <c r="P173" s="81"/>
      <c r="Q173" s="81"/>
      <c r="R173" s="81"/>
      <c r="S173" s="81"/>
      <c r="T173" s="82"/>
      <c r="AT173" s="83" t="s">
        <v>148</v>
      </c>
      <c r="AU173" s="83" t="s">
        <v>81</v>
      </c>
      <c r="AV173" s="12" t="s">
        <v>131</v>
      </c>
      <c r="AW173" s="12" t="s">
        <v>34</v>
      </c>
      <c r="AX173" s="12" t="s">
        <v>79</v>
      </c>
      <c r="AY173" s="83" t="s">
        <v>124</v>
      </c>
    </row>
    <row r="174" spans="1:65" s="1" customFormat="1" ht="22.5" customHeight="1">
      <c r="A174" s="223"/>
      <c r="B174" s="224"/>
      <c r="C174" s="374" t="s">
        <v>224</v>
      </c>
      <c r="D174" s="374" t="s">
        <v>203</v>
      </c>
      <c r="E174" s="375" t="s">
        <v>448</v>
      </c>
      <c r="F174" s="376" t="s">
        <v>449</v>
      </c>
      <c r="G174" s="377" t="s">
        <v>129</v>
      </c>
      <c r="H174" s="378">
        <v>11</v>
      </c>
      <c r="I174" s="89"/>
      <c r="J174" s="379">
        <f>ROUND(I174*H174,2)</f>
        <v>0</v>
      </c>
      <c r="K174" s="376" t="s">
        <v>130</v>
      </c>
      <c r="L174" s="90"/>
      <c r="M174" s="91" t="s">
        <v>5</v>
      </c>
      <c r="N174" s="92" t="s">
        <v>42</v>
      </c>
      <c r="O174" s="28"/>
      <c r="P174" s="70">
        <f>O174*H174</f>
        <v>0</v>
      </c>
      <c r="Q174" s="70">
        <v>0.0166</v>
      </c>
      <c r="R174" s="70">
        <f>Q174*H174</f>
        <v>0.1826</v>
      </c>
      <c r="S174" s="70">
        <v>0</v>
      </c>
      <c r="T174" s="71">
        <f>S174*H174</f>
        <v>0</v>
      </c>
      <c r="AR174" s="24" t="s">
        <v>146</v>
      </c>
      <c r="AT174" s="24" t="s">
        <v>203</v>
      </c>
      <c r="AU174" s="24" t="s">
        <v>81</v>
      </c>
      <c r="AY174" s="24" t="s">
        <v>124</v>
      </c>
      <c r="BE174" s="72">
        <f>IF(N174="základní",J174,0)</f>
        <v>0</v>
      </c>
      <c r="BF174" s="72">
        <f>IF(N174="snížená",J174,0)</f>
        <v>0</v>
      </c>
      <c r="BG174" s="72">
        <f>IF(N174="zákl. přenesená",J174,0)</f>
        <v>0</v>
      </c>
      <c r="BH174" s="72">
        <f>IF(N174="sníž. přenesená",J174,0)</f>
        <v>0</v>
      </c>
      <c r="BI174" s="72">
        <f>IF(N174="nulová",J174,0)</f>
        <v>0</v>
      </c>
      <c r="BJ174" s="24" t="s">
        <v>79</v>
      </c>
      <c r="BK174" s="72">
        <f>ROUND(I174*H174,2)</f>
        <v>0</v>
      </c>
      <c r="BL174" s="24" t="s">
        <v>131</v>
      </c>
      <c r="BM174" s="24" t="s">
        <v>312</v>
      </c>
    </row>
    <row r="175" spans="1:65" s="1" customFormat="1" ht="22.5" customHeight="1">
      <c r="A175" s="223"/>
      <c r="B175" s="224"/>
      <c r="C175" s="349" t="s">
        <v>313</v>
      </c>
      <c r="D175" s="349" t="s">
        <v>126</v>
      </c>
      <c r="E175" s="350" t="s">
        <v>450</v>
      </c>
      <c r="F175" s="351" t="s">
        <v>451</v>
      </c>
      <c r="G175" s="352" t="s">
        <v>310</v>
      </c>
      <c r="H175" s="353">
        <v>1</v>
      </c>
      <c r="I175" s="67"/>
      <c r="J175" s="354">
        <f>ROUND(I175*H175,2)</f>
        <v>0</v>
      </c>
      <c r="K175" s="351" t="s">
        <v>311</v>
      </c>
      <c r="L175" s="27"/>
      <c r="M175" s="68" t="s">
        <v>5</v>
      </c>
      <c r="N175" s="69" t="s">
        <v>42</v>
      </c>
      <c r="O175" s="28"/>
      <c r="P175" s="70">
        <f>O175*H175</f>
        <v>0</v>
      </c>
      <c r="Q175" s="70">
        <v>0</v>
      </c>
      <c r="R175" s="70">
        <f>Q175*H175</f>
        <v>0</v>
      </c>
      <c r="S175" s="70">
        <v>0</v>
      </c>
      <c r="T175" s="71">
        <f>S175*H175</f>
        <v>0</v>
      </c>
      <c r="AR175" s="24" t="s">
        <v>131</v>
      </c>
      <c r="AT175" s="24" t="s">
        <v>126</v>
      </c>
      <c r="AU175" s="24" t="s">
        <v>81</v>
      </c>
      <c r="AY175" s="24" t="s">
        <v>124</v>
      </c>
      <c r="BE175" s="72">
        <f>IF(N175="základní",J175,0)</f>
        <v>0</v>
      </c>
      <c r="BF175" s="72">
        <f>IF(N175="snížená",J175,0)</f>
        <v>0</v>
      </c>
      <c r="BG175" s="72">
        <f>IF(N175="zákl. přenesená",J175,0)</f>
        <v>0</v>
      </c>
      <c r="BH175" s="72">
        <f>IF(N175="sníž. přenesená",J175,0)</f>
        <v>0</v>
      </c>
      <c r="BI175" s="72">
        <f>IF(N175="nulová",J175,0)</f>
        <v>0</v>
      </c>
      <c r="BJ175" s="24" t="s">
        <v>79</v>
      </c>
      <c r="BK175" s="72">
        <f>ROUND(I175*H175,2)</f>
        <v>0</v>
      </c>
      <c r="BL175" s="24" t="s">
        <v>131</v>
      </c>
      <c r="BM175" s="24" t="s">
        <v>316</v>
      </c>
    </row>
    <row r="176" spans="1:65" s="1" customFormat="1" ht="22.5" customHeight="1">
      <c r="A176" s="223"/>
      <c r="B176" s="224"/>
      <c r="C176" s="349" t="s">
        <v>228</v>
      </c>
      <c r="D176" s="349" t="s">
        <v>126</v>
      </c>
      <c r="E176" s="350" t="s">
        <v>452</v>
      </c>
      <c r="F176" s="351" t="s">
        <v>453</v>
      </c>
      <c r="G176" s="352" t="s">
        <v>310</v>
      </c>
      <c r="H176" s="353">
        <v>1</v>
      </c>
      <c r="I176" s="67"/>
      <c r="J176" s="354">
        <f>ROUND(I176*H176,2)</f>
        <v>0</v>
      </c>
      <c r="K176" s="351" t="s">
        <v>311</v>
      </c>
      <c r="L176" s="27"/>
      <c r="M176" s="68" t="s">
        <v>5</v>
      </c>
      <c r="N176" s="69" t="s">
        <v>42</v>
      </c>
      <c r="O176" s="28"/>
      <c r="P176" s="70">
        <f>O176*H176</f>
        <v>0</v>
      </c>
      <c r="Q176" s="70">
        <v>0</v>
      </c>
      <c r="R176" s="70">
        <f>Q176*H176</f>
        <v>0</v>
      </c>
      <c r="S176" s="70">
        <v>0</v>
      </c>
      <c r="T176" s="71">
        <f>S176*H176</f>
        <v>0</v>
      </c>
      <c r="AR176" s="24" t="s">
        <v>131</v>
      </c>
      <c r="AT176" s="24" t="s">
        <v>126</v>
      </c>
      <c r="AU176" s="24" t="s">
        <v>81</v>
      </c>
      <c r="AY176" s="24" t="s">
        <v>124</v>
      </c>
      <c r="BE176" s="72">
        <f>IF(N176="základní",J176,0)</f>
        <v>0</v>
      </c>
      <c r="BF176" s="72">
        <f>IF(N176="snížená",J176,0)</f>
        <v>0</v>
      </c>
      <c r="BG176" s="72">
        <f>IF(N176="zákl. přenesená",J176,0)</f>
        <v>0</v>
      </c>
      <c r="BH176" s="72">
        <f>IF(N176="sníž. přenesená",J176,0)</f>
        <v>0</v>
      </c>
      <c r="BI176" s="72">
        <f>IF(N176="nulová",J176,0)</f>
        <v>0</v>
      </c>
      <c r="BJ176" s="24" t="s">
        <v>79</v>
      </c>
      <c r="BK176" s="72">
        <f>ROUND(I176*H176,2)</f>
        <v>0</v>
      </c>
      <c r="BL176" s="24" t="s">
        <v>131</v>
      </c>
      <c r="BM176" s="24" t="s">
        <v>320</v>
      </c>
    </row>
    <row r="177" spans="1:65" s="1" customFormat="1" ht="22.5" customHeight="1">
      <c r="A177" s="223"/>
      <c r="B177" s="224"/>
      <c r="C177" s="349" t="s">
        <v>321</v>
      </c>
      <c r="D177" s="349" t="s">
        <v>126</v>
      </c>
      <c r="E177" s="350" t="s">
        <v>454</v>
      </c>
      <c r="F177" s="351" t="s">
        <v>455</v>
      </c>
      <c r="G177" s="352" t="s">
        <v>310</v>
      </c>
      <c r="H177" s="353">
        <v>1</v>
      </c>
      <c r="I177" s="67"/>
      <c r="J177" s="354">
        <f>ROUND(I177*H177,2)</f>
        <v>0</v>
      </c>
      <c r="K177" s="351" t="s">
        <v>311</v>
      </c>
      <c r="L177" s="27"/>
      <c r="M177" s="68" t="s">
        <v>5</v>
      </c>
      <c r="N177" s="69" t="s">
        <v>42</v>
      </c>
      <c r="O177" s="28"/>
      <c r="P177" s="70">
        <f>O177*H177</f>
        <v>0</v>
      </c>
      <c r="Q177" s="70">
        <v>0</v>
      </c>
      <c r="R177" s="70">
        <f>Q177*H177</f>
        <v>0</v>
      </c>
      <c r="S177" s="70">
        <v>0</v>
      </c>
      <c r="T177" s="71">
        <f>S177*H177</f>
        <v>0</v>
      </c>
      <c r="AR177" s="24" t="s">
        <v>131</v>
      </c>
      <c r="AT177" s="24" t="s">
        <v>126</v>
      </c>
      <c r="AU177" s="24" t="s">
        <v>81</v>
      </c>
      <c r="AY177" s="24" t="s">
        <v>124</v>
      </c>
      <c r="BE177" s="72">
        <f>IF(N177="základní",J177,0)</f>
        <v>0</v>
      </c>
      <c r="BF177" s="72">
        <f>IF(N177="snížená",J177,0)</f>
        <v>0</v>
      </c>
      <c r="BG177" s="72">
        <f>IF(N177="zákl. přenesená",J177,0)</f>
        <v>0</v>
      </c>
      <c r="BH177" s="72">
        <f>IF(N177="sníž. přenesená",J177,0)</f>
        <v>0</v>
      </c>
      <c r="BI177" s="72">
        <f>IF(N177="nulová",J177,0)</f>
        <v>0</v>
      </c>
      <c r="BJ177" s="24" t="s">
        <v>79</v>
      </c>
      <c r="BK177" s="72">
        <f>ROUND(I177*H177,2)</f>
        <v>0</v>
      </c>
      <c r="BL177" s="24" t="s">
        <v>131</v>
      </c>
      <c r="BM177" s="24" t="s">
        <v>324</v>
      </c>
    </row>
    <row r="178" spans="1:65" s="1" customFormat="1" ht="22.5" customHeight="1">
      <c r="A178" s="223"/>
      <c r="B178" s="224"/>
      <c r="C178" s="349" t="s">
        <v>231</v>
      </c>
      <c r="D178" s="349" t="s">
        <v>126</v>
      </c>
      <c r="E178" s="350" t="s">
        <v>456</v>
      </c>
      <c r="F178" s="351" t="s">
        <v>457</v>
      </c>
      <c r="G178" s="352" t="s">
        <v>140</v>
      </c>
      <c r="H178" s="353">
        <v>20</v>
      </c>
      <c r="I178" s="67"/>
      <c r="J178" s="354">
        <f>ROUND(I178*H178,2)</f>
        <v>0</v>
      </c>
      <c r="K178" s="351" t="s">
        <v>311</v>
      </c>
      <c r="L178" s="27"/>
      <c r="M178" s="68" t="s">
        <v>5</v>
      </c>
      <c r="N178" s="69" t="s">
        <v>42</v>
      </c>
      <c r="O178" s="28"/>
      <c r="P178" s="70">
        <f>O178*H178</f>
        <v>0</v>
      </c>
      <c r="Q178" s="70">
        <v>0</v>
      </c>
      <c r="R178" s="70">
        <f>Q178*H178</f>
        <v>0</v>
      </c>
      <c r="S178" s="70">
        <v>0</v>
      </c>
      <c r="T178" s="71">
        <f>S178*H178</f>
        <v>0</v>
      </c>
      <c r="AR178" s="24" t="s">
        <v>131</v>
      </c>
      <c r="AT178" s="24" t="s">
        <v>126</v>
      </c>
      <c r="AU178" s="24" t="s">
        <v>81</v>
      </c>
      <c r="AY178" s="24" t="s">
        <v>124</v>
      </c>
      <c r="BE178" s="72">
        <f>IF(N178="základní",J178,0)</f>
        <v>0</v>
      </c>
      <c r="BF178" s="72">
        <f>IF(N178="snížená",J178,0)</f>
        <v>0</v>
      </c>
      <c r="BG178" s="72">
        <f>IF(N178="zákl. přenesená",J178,0)</f>
        <v>0</v>
      </c>
      <c r="BH178" s="72">
        <f>IF(N178="sníž. přenesená",J178,0)</f>
        <v>0</v>
      </c>
      <c r="BI178" s="72">
        <f>IF(N178="nulová",J178,0)</f>
        <v>0</v>
      </c>
      <c r="BJ178" s="24" t="s">
        <v>79</v>
      </c>
      <c r="BK178" s="72">
        <f>ROUND(I178*H178,2)</f>
        <v>0</v>
      </c>
      <c r="BL178" s="24" t="s">
        <v>131</v>
      </c>
      <c r="BM178" s="24" t="s">
        <v>328</v>
      </c>
    </row>
    <row r="179" spans="1:63" s="10" customFormat="1" ht="29.85" customHeight="1">
      <c r="A179" s="341"/>
      <c r="B179" s="342"/>
      <c r="C179" s="341"/>
      <c r="D179" s="346" t="s">
        <v>70</v>
      </c>
      <c r="E179" s="347" t="s">
        <v>345</v>
      </c>
      <c r="F179" s="347" t="s">
        <v>346</v>
      </c>
      <c r="G179" s="341"/>
      <c r="H179" s="341"/>
      <c r="I179" s="341"/>
      <c r="J179" s="348">
        <f>BK179</f>
        <v>0</v>
      </c>
      <c r="K179" s="341"/>
      <c r="L179" s="59"/>
      <c r="M179" s="61"/>
      <c r="N179" s="62"/>
      <c r="O179" s="62"/>
      <c r="P179" s="63">
        <f>P180</f>
        <v>0</v>
      </c>
      <c r="Q179" s="62"/>
      <c r="R179" s="63">
        <f>R180</f>
        <v>0</v>
      </c>
      <c r="S179" s="62"/>
      <c r="T179" s="64">
        <f>T180</f>
        <v>0</v>
      </c>
      <c r="AR179" s="60" t="s">
        <v>79</v>
      </c>
      <c r="AT179" s="65" t="s">
        <v>70</v>
      </c>
      <c r="AU179" s="65" t="s">
        <v>79</v>
      </c>
      <c r="AY179" s="60" t="s">
        <v>124</v>
      </c>
      <c r="BK179" s="66">
        <f>BK180</f>
        <v>0</v>
      </c>
    </row>
    <row r="180" spans="1:65" s="1" customFormat="1" ht="31.5" customHeight="1">
      <c r="A180" s="223"/>
      <c r="B180" s="224"/>
      <c r="C180" s="349" t="s">
        <v>329</v>
      </c>
      <c r="D180" s="349" t="s">
        <v>126</v>
      </c>
      <c r="E180" s="350" t="s">
        <v>348</v>
      </c>
      <c r="F180" s="351" t="s">
        <v>349</v>
      </c>
      <c r="G180" s="352" t="s">
        <v>248</v>
      </c>
      <c r="H180" s="353">
        <v>97.687</v>
      </c>
      <c r="I180" s="67"/>
      <c r="J180" s="354">
        <f>ROUND(I180*H180,2)</f>
        <v>0</v>
      </c>
      <c r="K180" s="351" t="s">
        <v>130</v>
      </c>
      <c r="L180" s="27"/>
      <c r="M180" s="68" t="s">
        <v>5</v>
      </c>
      <c r="N180" s="93" t="s">
        <v>42</v>
      </c>
      <c r="O180" s="94"/>
      <c r="P180" s="95">
        <f>O180*H180</f>
        <v>0</v>
      </c>
      <c r="Q180" s="95">
        <v>0</v>
      </c>
      <c r="R180" s="95">
        <f>Q180*H180</f>
        <v>0</v>
      </c>
      <c r="S180" s="95">
        <v>0</v>
      </c>
      <c r="T180" s="96">
        <f>S180*H180</f>
        <v>0</v>
      </c>
      <c r="AR180" s="24" t="s">
        <v>131</v>
      </c>
      <c r="AT180" s="24" t="s">
        <v>126</v>
      </c>
      <c r="AU180" s="24" t="s">
        <v>81</v>
      </c>
      <c r="AY180" s="24" t="s">
        <v>124</v>
      </c>
      <c r="BE180" s="72">
        <f>IF(N180="základní",J180,0)</f>
        <v>0</v>
      </c>
      <c r="BF180" s="72">
        <f>IF(N180="snížená",J180,0)</f>
        <v>0</v>
      </c>
      <c r="BG180" s="72">
        <f>IF(N180="zákl. přenesená",J180,0)</f>
        <v>0</v>
      </c>
      <c r="BH180" s="72">
        <f>IF(N180="sníž. přenesená",J180,0)</f>
        <v>0</v>
      </c>
      <c r="BI180" s="72">
        <f>IF(N180="nulová",J180,0)</f>
        <v>0</v>
      </c>
      <c r="BJ180" s="24" t="s">
        <v>79</v>
      </c>
      <c r="BK180" s="72">
        <f>ROUND(I180*H180,2)</f>
        <v>0</v>
      </c>
      <c r="BL180" s="24" t="s">
        <v>131</v>
      </c>
      <c r="BM180" s="24" t="s">
        <v>332</v>
      </c>
    </row>
    <row r="181" spans="1:12" s="1" customFormat="1" ht="6.95" customHeight="1">
      <c r="A181" s="223"/>
      <c r="B181" s="249"/>
      <c r="C181" s="250"/>
      <c r="D181" s="250"/>
      <c r="E181" s="250"/>
      <c r="F181" s="250"/>
      <c r="G181" s="250"/>
      <c r="H181" s="250"/>
      <c r="I181" s="250"/>
      <c r="J181" s="250"/>
      <c r="K181" s="250"/>
      <c r="L181" s="27"/>
    </row>
  </sheetData>
  <sheetProtection password="DC0B" sheet="1" objects="1" scenarios="1" selectLockedCells="1"/>
  <autoFilter ref="C82:K180"/>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4"/>
  <sheetViews>
    <sheetView showGridLines="0" workbookViewId="0" topLeftCell="A1">
      <pane ySplit="1" topLeftCell="A2" activePane="bottomLeft" state="frozen"/>
      <selection pane="bottomLeft" activeCell="J12" sqref="J12"/>
    </sheetView>
  </sheetViews>
  <sheetFormatPr defaultColWidth="9.33203125" defaultRowHeight="13.5"/>
  <cols>
    <col min="1" max="1" width="8.33203125" style="205" customWidth="1"/>
    <col min="2" max="2" width="1.66796875" style="205" customWidth="1"/>
    <col min="3" max="3" width="4.16015625" style="205" customWidth="1"/>
    <col min="4" max="4" width="4.33203125" style="205" customWidth="1"/>
    <col min="5" max="5" width="17.16015625" style="205" customWidth="1"/>
    <col min="6" max="6" width="75" style="205" customWidth="1"/>
    <col min="7" max="7" width="8.66015625" style="205" customWidth="1"/>
    <col min="8" max="8" width="11.16015625" style="205" customWidth="1"/>
    <col min="9" max="9" width="12.66015625" style="205" customWidth="1"/>
    <col min="10" max="10" width="23.5" style="205" customWidth="1"/>
    <col min="11" max="11" width="15.5" style="205"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4"/>
      <c r="B1" s="17"/>
      <c r="C1" s="17"/>
      <c r="D1" s="18" t="s">
        <v>1</v>
      </c>
      <c r="E1" s="17"/>
      <c r="F1" s="286" t="s">
        <v>89</v>
      </c>
      <c r="G1" s="287" t="s">
        <v>90</v>
      </c>
      <c r="H1" s="287"/>
      <c r="I1" s="17"/>
      <c r="J1" s="286" t="s">
        <v>91</v>
      </c>
      <c r="K1" s="18" t="s">
        <v>92</v>
      </c>
      <c r="L1" s="54" t="s">
        <v>93</v>
      </c>
      <c r="M1" s="54"/>
      <c r="N1" s="54"/>
      <c r="O1" s="54"/>
      <c r="P1" s="54"/>
      <c r="Q1" s="54"/>
      <c r="R1" s="54"/>
      <c r="S1" s="54"/>
      <c r="T1" s="5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186" t="s">
        <v>8</v>
      </c>
      <c r="M2" s="187"/>
      <c r="N2" s="187"/>
      <c r="O2" s="187"/>
      <c r="P2" s="187"/>
      <c r="Q2" s="187"/>
      <c r="R2" s="187"/>
      <c r="S2" s="187"/>
      <c r="T2" s="187"/>
      <c r="U2" s="187"/>
      <c r="V2" s="187"/>
      <c r="AT2" s="24" t="s">
        <v>86</v>
      </c>
    </row>
    <row r="3" spans="2:46" ht="6.95" customHeight="1">
      <c r="B3" s="206"/>
      <c r="C3" s="207"/>
      <c r="D3" s="207"/>
      <c r="E3" s="207"/>
      <c r="F3" s="207"/>
      <c r="G3" s="207"/>
      <c r="H3" s="207"/>
      <c r="I3" s="207"/>
      <c r="J3" s="207"/>
      <c r="K3" s="208"/>
      <c r="AT3" s="24" t="s">
        <v>81</v>
      </c>
    </row>
    <row r="4" spans="2:46" ht="36.95" customHeight="1">
      <c r="B4" s="209"/>
      <c r="C4" s="210"/>
      <c r="D4" s="211" t="s">
        <v>94</v>
      </c>
      <c r="E4" s="210"/>
      <c r="F4" s="210"/>
      <c r="G4" s="210"/>
      <c r="H4" s="210"/>
      <c r="I4" s="210"/>
      <c r="J4" s="210"/>
      <c r="K4" s="212"/>
      <c r="M4" s="25" t="s">
        <v>13</v>
      </c>
      <c r="AT4" s="24" t="s">
        <v>6</v>
      </c>
    </row>
    <row r="5" spans="2:11" ht="6.95" customHeight="1">
      <c r="B5" s="209"/>
      <c r="C5" s="210"/>
      <c r="D5" s="210"/>
      <c r="E5" s="210"/>
      <c r="F5" s="210"/>
      <c r="G5" s="210"/>
      <c r="H5" s="210"/>
      <c r="I5" s="210"/>
      <c r="J5" s="210"/>
      <c r="K5" s="212"/>
    </row>
    <row r="6" spans="2:11" ht="15">
      <c r="B6" s="209"/>
      <c r="C6" s="210"/>
      <c r="D6" s="218" t="s">
        <v>19</v>
      </c>
      <c r="E6" s="210"/>
      <c r="F6" s="210"/>
      <c r="G6" s="210"/>
      <c r="H6" s="210"/>
      <c r="I6" s="210"/>
      <c r="J6" s="210"/>
      <c r="K6" s="212"/>
    </row>
    <row r="7" spans="2:11" ht="22.5" customHeight="1">
      <c r="B7" s="209"/>
      <c r="C7" s="210"/>
      <c r="D7" s="210"/>
      <c r="E7" s="288" t="str">
        <f>'Rekapitulace stavby'!K6</f>
        <v>Revitalizace území po důlní činnosti v k.ú. Bruntál-Lokalita Uhlířský vrch-I.etapa</v>
      </c>
      <c r="F7" s="289"/>
      <c r="G7" s="289"/>
      <c r="H7" s="289"/>
      <c r="I7" s="210"/>
      <c r="J7" s="210"/>
      <c r="K7" s="212"/>
    </row>
    <row r="8" spans="1:11" s="1" customFormat="1" ht="15">
      <c r="A8" s="223"/>
      <c r="B8" s="224"/>
      <c r="C8" s="225"/>
      <c r="D8" s="218" t="s">
        <v>95</v>
      </c>
      <c r="E8" s="225"/>
      <c r="F8" s="225"/>
      <c r="G8" s="225"/>
      <c r="H8" s="225"/>
      <c r="I8" s="225"/>
      <c r="J8" s="225"/>
      <c r="K8" s="230"/>
    </row>
    <row r="9" spans="1:11" s="1" customFormat="1" ht="36.95" customHeight="1">
      <c r="A9" s="223"/>
      <c r="B9" s="224"/>
      <c r="C9" s="225"/>
      <c r="D9" s="225"/>
      <c r="E9" s="290" t="s">
        <v>458</v>
      </c>
      <c r="F9" s="291"/>
      <c r="G9" s="291"/>
      <c r="H9" s="291"/>
      <c r="I9" s="225"/>
      <c r="J9" s="225"/>
      <c r="K9" s="230"/>
    </row>
    <row r="10" spans="1:11" s="1" customFormat="1" ht="13.5">
      <c r="A10" s="223"/>
      <c r="B10" s="224"/>
      <c r="C10" s="225"/>
      <c r="D10" s="225"/>
      <c r="E10" s="225"/>
      <c r="F10" s="225"/>
      <c r="G10" s="225"/>
      <c r="H10" s="225"/>
      <c r="I10" s="225"/>
      <c r="J10" s="225"/>
      <c r="K10" s="230"/>
    </row>
    <row r="11" spans="1:11" s="1" customFormat="1" ht="14.45" customHeight="1">
      <c r="A11" s="223"/>
      <c r="B11" s="224"/>
      <c r="C11" s="225"/>
      <c r="D11" s="218" t="s">
        <v>20</v>
      </c>
      <c r="E11" s="225"/>
      <c r="F11" s="219" t="s">
        <v>21</v>
      </c>
      <c r="G11" s="225"/>
      <c r="H11" s="225"/>
      <c r="I11" s="218" t="s">
        <v>22</v>
      </c>
      <c r="J11" s="219" t="s">
        <v>5</v>
      </c>
      <c r="K11" s="230"/>
    </row>
    <row r="12" spans="1:11" s="1" customFormat="1" ht="14.45" customHeight="1">
      <c r="A12" s="223"/>
      <c r="B12" s="224"/>
      <c r="C12" s="225"/>
      <c r="D12" s="218" t="s">
        <v>23</v>
      </c>
      <c r="E12" s="225"/>
      <c r="F12" s="219" t="s">
        <v>24</v>
      </c>
      <c r="G12" s="225"/>
      <c r="H12" s="225"/>
      <c r="I12" s="218" t="s">
        <v>25</v>
      </c>
      <c r="J12" s="381"/>
      <c r="K12" s="230"/>
    </row>
    <row r="13" spans="1:11" s="1" customFormat="1" ht="21.75" customHeight="1">
      <c r="A13" s="223"/>
      <c r="B13" s="224"/>
      <c r="C13" s="225"/>
      <c r="D13" s="213" t="s">
        <v>26</v>
      </c>
      <c r="E13" s="225"/>
      <c r="F13" s="220" t="s">
        <v>778</v>
      </c>
      <c r="G13" s="225"/>
      <c r="H13" s="225"/>
      <c r="I13" s="225"/>
      <c r="J13" s="225"/>
      <c r="K13" s="230"/>
    </row>
    <row r="14" spans="1:11" s="1" customFormat="1" ht="14.45" customHeight="1">
      <c r="A14" s="223"/>
      <c r="B14" s="224"/>
      <c r="C14" s="225"/>
      <c r="D14" s="218" t="s">
        <v>27</v>
      </c>
      <c r="E14" s="225"/>
      <c r="F14" s="225"/>
      <c r="G14" s="225"/>
      <c r="H14" s="225"/>
      <c r="I14" s="218" t="s">
        <v>28</v>
      </c>
      <c r="J14" s="219" t="s">
        <v>5</v>
      </c>
      <c r="K14" s="230"/>
    </row>
    <row r="15" spans="1:11" s="1" customFormat="1" ht="18" customHeight="1">
      <c r="A15" s="223"/>
      <c r="B15" s="224"/>
      <c r="C15" s="225"/>
      <c r="D15" s="225"/>
      <c r="E15" s="219" t="s">
        <v>29</v>
      </c>
      <c r="F15" s="225"/>
      <c r="G15" s="225"/>
      <c r="H15" s="225"/>
      <c r="I15" s="218" t="s">
        <v>30</v>
      </c>
      <c r="J15" s="219" t="s">
        <v>5</v>
      </c>
      <c r="K15" s="230"/>
    </row>
    <row r="16" spans="1:11" s="1" customFormat="1" ht="6.95" customHeight="1">
      <c r="A16" s="223"/>
      <c r="B16" s="224"/>
      <c r="C16" s="225"/>
      <c r="D16" s="225"/>
      <c r="E16" s="225"/>
      <c r="F16" s="225"/>
      <c r="G16" s="225"/>
      <c r="H16" s="225"/>
      <c r="I16" s="225"/>
      <c r="J16" s="225"/>
      <c r="K16" s="230"/>
    </row>
    <row r="17" spans="1:11" s="1" customFormat="1" ht="14.45" customHeight="1">
      <c r="A17" s="223"/>
      <c r="B17" s="224"/>
      <c r="C17" s="225"/>
      <c r="D17" s="218" t="s">
        <v>31</v>
      </c>
      <c r="E17" s="225"/>
      <c r="F17" s="225"/>
      <c r="G17" s="225"/>
      <c r="H17" s="225"/>
      <c r="I17" s="218" t="s">
        <v>28</v>
      </c>
      <c r="J17" s="219" t="str">
        <f>IF('Rekapitulace stavby'!AN13="Vyplň údaj","",IF('Rekapitulace stavby'!AN13="","",'Rekapitulace stavby'!AN13))</f>
        <v/>
      </c>
      <c r="K17" s="230"/>
    </row>
    <row r="18" spans="1:11" s="1" customFormat="1" ht="18" customHeight="1">
      <c r="A18" s="223"/>
      <c r="B18" s="224"/>
      <c r="C18" s="225"/>
      <c r="D18" s="225"/>
      <c r="E18" s="219" t="str">
        <f>IF('Rekapitulace stavby'!E14="Vyplň údaj","",IF('Rekapitulace stavby'!E14="","",'Rekapitulace stavby'!E14))</f>
        <v/>
      </c>
      <c r="F18" s="225"/>
      <c r="G18" s="225"/>
      <c r="H18" s="225"/>
      <c r="I18" s="218" t="s">
        <v>30</v>
      </c>
      <c r="J18" s="219" t="str">
        <f>IF('Rekapitulace stavby'!AN14="Vyplň údaj","",IF('Rekapitulace stavby'!AN14="","",'Rekapitulace stavby'!AN14))</f>
        <v/>
      </c>
      <c r="K18" s="230"/>
    </row>
    <row r="19" spans="1:11" s="1" customFormat="1" ht="6.95" customHeight="1">
      <c r="A19" s="223"/>
      <c r="B19" s="224"/>
      <c r="C19" s="225"/>
      <c r="D19" s="225"/>
      <c r="E19" s="225"/>
      <c r="F19" s="225"/>
      <c r="G19" s="225"/>
      <c r="H19" s="225"/>
      <c r="I19" s="225"/>
      <c r="J19" s="225"/>
      <c r="K19" s="230"/>
    </row>
    <row r="20" spans="1:11" s="1" customFormat="1" ht="14.45" customHeight="1">
      <c r="A20" s="223"/>
      <c r="B20" s="224"/>
      <c r="C20" s="225"/>
      <c r="D20" s="218" t="s">
        <v>33</v>
      </c>
      <c r="E20" s="225"/>
      <c r="F20" s="225"/>
      <c r="G20" s="225"/>
      <c r="H20" s="225"/>
      <c r="I20" s="218" t="s">
        <v>28</v>
      </c>
      <c r="J20" s="219"/>
      <c r="K20" s="230"/>
    </row>
    <row r="21" spans="1:11" s="1" customFormat="1" ht="18" customHeight="1">
      <c r="A21" s="223"/>
      <c r="B21" s="224"/>
      <c r="C21" s="225"/>
      <c r="D21" s="225"/>
      <c r="E21" s="219"/>
      <c r="F21" s="225"/>
      <c r="G21" s="225"/>
      <c r="H21" s="225"/>
      <c r="I21" s="218" t="s">
        <v>30</v>
      </c>
      <c r="J21" s="219"/>
      <c r="K21" s="230"/>
    </row>
    <row r="22" spans="1:11" s="1" customFormat="1" ht="6.95" customHeight="1">
      <c r="A22" s="223"/>
      <c r="B22" s="224"/>
      <c r="C22" s="225"/>
      <c r="D22" s="225"/>
      <c r="E22" s="225"/>
      <c r="F22" s="225"/>
      <c r="G22" s="225"/>
      <c r="H22" s="225"/>
      <c r="I22" s="225"/>
      <c r="J22" s="225"/>
      <c r="K22" s="230"/>
    </row>
    <row r="23" spans="1:11" s="1" customFormat="1" ht="14.45" customHeight="1">
      <c r="A23" s="223"/>
      <c r="B23" s="224"/>
      <c r="C23" s="225"/>
      <c r="D23" s="218" t="s">
        <v>35</v>
      </c>
      <c r="E23" s="225"/>
      <c r="F23" s="225"/>
      <c r="G23" s="225"/>
      <c r="H23" s="225"/>
      <c r="I23" s="225"/>
      <c r="J23" s="225"/>
      <c r="K23" s="230"/>
    </row>
    <row r="24" spans="1:11" s="6" customFormat="1" ht="63" customHeight="1">
      <c r="A24" s="292"/>
      <c r="B24" s="293"/>
      <c r="C24" s="294"/>
      <c r="D24" s="294"/>
      <c r="E24" s="221" t="s">
        <v>36</v>
      </c>
      <c r="F24" s="221"/>
      <c r="G24" s="221"/>
      <c r="H24" s="221"/>
      <c r="I24" s="294"/>
      <c r="J24" s="294"/>
      <c r="K24" s="295"/>
    </row>
    <row r="25" spans="1:11" s="1" customFormat="1" ht="6.95" customHeight="1">
      <c r="A25" s="223"/>
      <c r="B25" s="224"/>
      <c r="C25" s="225"/>
      <c r="D25" s="225"/>
      <c r="E25" s="225"/>
      <c r="F25" s="225"/>
      <c r="G25" s="225"/>
      <c r="H25" s="225"/>
      <c r="I25" s="225"/>
      <c r="J25" s="225"/>
      <c r="K25" s="230"/>
    </row>
    <row r="26" spans="1:11" s="1" customFormat="1" ht="6.95" customHeight="1">
      <c r="A26" s="223"/>
      <c r="B26" s="224"/>
      <c r="C26" s="225"/>
      <c r="D26" s="296"/>
      <c r="E26" s="296"/>
      <c r="F26" s="296"/>
      <c r="G26" s="296"/>
      <c r="H26" s="296"/>
      <c r="I26" s="296"/>
      <c r="J26" s="296"/>
      <c r="K26" s="297"/>
    </row>
    <row r="27" spans="1:11" s="1" customFormat="1" ht="25.35" customHeight="1">
      <c r="A27" s="223"/>
      <c r="B27" s="224"/>
      <c r="C27" s="225"/>
      <c r="D27" s="298" t="s">
        <v>37</v>
      </c>
      <c r="E27" s="225"/>
      <c r="F27" s="225"/>
      <c r="G27" s="225"/>
      <c r="H27" s="225"/>
      <c r="I27" s="225"/>
      <c r="J27" s="299">
        <f>ROUND(J82,2)</f>
        <v>0</v>
      </c>
      <c r="K27" s="230"/>
    </row>
    <row r="28" spans="1:11" s="1" customFormat="1" ht="6.95" customHeight="1">
      <c r="A28" s="223"/>
      <c r="B28" s="224"/>
      <c r="C28" s="225"/>
      <c r="D28" s="296"/>
      <c r="E28" s="296"/>
      <c r="F28" s="296"/>
      <c r="G28" s="296"/>
      <c r="H28" s="296"/>
      <c r="I28" s="296"/>
      <c r="J28" s="296"/>
      <c r="K28" s="297"/>
    </row>
    <row r="29" spans="1:11" s="1" customFormat="1" ht="14.45" customHeight="1">
      <c r="A29" s="223"/>
      <c r="B29" s="224"/>
      <c r="C29" s="225"/>
      <c r="D29" s="225"/>
      <c r="E29" s="225"/>
      <c r="F29" s="300" t="s">
        <v>39</v>
      </c>
      <c r="G29" s="225"/>
      <c r="H29" s="225"/>
      <c r="I29" s="300" t="s">
        <v>38</v>
      </c>
      <c r="J29" s="300" t="s">
        <v>40</v>
      </c>
      <c r="K29" s="230"/>
    </row>
    <row r="30" spans="1:11" s="1" customFormat="1" ht="14.45" customHeight="1">
      <c r="A30" s="223"/>
      <c r="B30" s="224"/>
      <c r="C30" s="225"/>
      <c r="D30" s="235" t="s">
        <v>41</v>
      </c>
      <c r="E30" s="235" t="s">
        <v>42</v>
      </c>
      <c r="F30" s="301">
        <f>ROUND(SUM(BE82:BE163),2)</f>
        <v>0</v>
      </c>
      <c r="G30" s="225"/>
      <c r="H30" s="225"/>
      <c r="I30" s="302">
        <v>0.21</v>
      </c>
      <c r="J30" s="301">
        <f>ROUND(ROUND((SUM(BE82:BE163)),2)*I30,2)</f>
        <v>0</v>
      </c>
      <c r="K30" s="230"/>
    </row>
    <row r="31" spans="1:11" s="1" customFormat="1" ht="14.45" customHeight="1">
      <c r="A31" s="223"/>
      <c r="B31" s="224"/>
      <c r="C31" s="225"/>
      <c r="D31" s="225"/>
      <c r="E31" s="235" t="s">
        <v>43</v>
      </c>
      <c r="F31" s="301">
        <f>ROUND(SUM(BF82:BF163),2)</f>
        <v>0</v>
      </c>
      <c r="G31" s="225"/>
      <c r="H31" s="225"/>
      <c r="I31" s="302">
        <v>0.15</v>
      </c>
      <c r="J31" s="301">
        <f>ROUND(ROUND((SUM(BF82:BF163)),2)*I31,2)</f>
        <v>0</v>
      </c>
      <c r="K31" s="230"/>
    </row>
    <row r="32" spans="1:11" s="1" customFormat="1" ht="14.45" customHeight="1" hidden="1">
      <c r="A32" s="223"/>
      <c r="B32" s="224"/>
      <c r="C32" s="225"/>
      <c r="D32" s="225"/>
      <c r="E32" s="235" t="s">
        <v>44</v>
      </c>
      <c r="F32" s="301">
        <f>ROUND(SUM(BG82:BG163),2)</f>
        <v>0</v>
      </c>
      <c r="G32" s="225"/>
      <c r="H32" s="225"/>
      <c r="I32" s="302">
        <v>0.21</v>
      </c>
      <c r="J32" s="301">
        <v>0</v>
      </c>
      <c r="K32" s="230"/>
    </row>
    <row r="33" spans="1:11" s="1" customFormat="1" ht="14.45" customHeight="1" hidden="1">
      <c r="A33" s="223"/>
      <c r="B33" s="224"/>
      <c r="C33" s="225"/>
      <c r="D33" s="225"/>
      <c r="E33" s="235" t="s">
        <v>45</v>
      </c>
      <c r="F33" s="301">
        <f>ROUND(SUM(BH82:BH163),2)</f>
        <v>0</v>
      </c>
      <c r="G33" s="225"/>
      <c r="H33" s="225"/>
      <c r="I33" s="302">
        <v>0.15</v>
      </c>
      <c r="J33" s="301">
        <v>0</v>
      </c>
      <c r="K33" s="230"/>
    </row>
    <row r="34" spans="1:11" s="1" customFormat="1" ht="14.45" customHeight="1" hidden="1">
      <c r="A34" s="223"/>
      <c r="B34" s="224"/>
      <c r="C34" s="225"/>
      <c r="D34" s="225"/>
      <c r="E34" s="235" t="s">
        <v>46</v>
      </c>
      <c r="F34" s="301">
        <f>ROUND(SUM(BI82:BI163),2)</f>
        <v>0</v>
      </c>
      <c r="G34" s="225"/>
      <c r="H34" s="225"/>
      <c r="I34" s="302">
        <v>0</v>
      </c>
      <c r="J34" s="301">
        <v>0</v>
      </c>
      <c r="K34" s="230"/>
    </row>
    <row r="35" spans="1:11" s="1" customFormat="1" ht="6.95" customHeight="1">
      <c r="A35" s="223"/>
      <c r="B35" s="224"/>
      <c r="C35" s="225"/>
      <c r="D35" s="225"/>
      <c r="E35" s="225"/>
      <c r="F35" s="225"/>
      <c r="G35" s="225"/>
      <c r="H35" s="225"/>
      <c r="I35" s="225"/>
      <c r="J35" s="225"/>
      <c r="K35" s="230"/>
    </row>
    <row r="36" spans="1:11" s="1" customFormat="1" ht="25.35" customHeight="1">
      <c r="A36" s="223"/>
      <c r="B36" s="224"/>
      <c r="C36" s="303"/>
      <c r="D36" s="304" t="s">
        <v>47</v>
      </c>
      <c r="E36" s="268"/>
      <c r="F36" s="268"/>
      <c r="G36" s="305" t="s">
        <v>48</v>
      </c>
      <c r="H36" s="306" t="s">
        <v>49</v>
      </c>
      <c r="I36" s="268"/>
      <c r="J36" s="307">
        <f>SUM(J27:J34)</f>
        <v>0</v>
      </c>
      <c r="K36" s="308"/>
    </row>
    <row r="37" spans="1:11" s="1" customFormat="1" ht="14.45" customHeight="1">
      <c r="A37" s="223"/>
      <c r="B37" s="249"/>
      <c r="C37" s="250"/>
      <c r="D37" s="250"/>
      <c r="E37" s="250"/>
      <c r="F37" s="250"/>
      <c r="G37" s="250"/>
      <c r="H37" s="250"/>
      <c r="I37" s="250"/>
      <c r="J37" s="250"/>
      <c r="K37" s="251"/>
    </row>
    <row r="41" spans="1:11" s="1" customFormat="1" ht="6.95" customHeight="1">
      <c r="A41" s="223"/>
      <c r="B41" s="252"/>
      <c r="C41" s="253"/>
      <c r="D41" s="253"/>
      <c r="E41" s="253"/>
      <c r="F41" s="253"/>
      <c r="G41" s="253"/>
      <c r="H41" s="253"/>
      <c r="I41" s="253"/>
      <c r="J41" s="253"/>
      <c r="K41" s="309"/>
    </row>
    <row r="42" spans="1:11" s="1" customFormat="1" ht="36.95" customHeight="1">
      <c r="A42" s="223"/>
      <c r="B42" s="224"/>
      <c r="C42" s="211" t="s">
        <v>97</v>
      </c>
      <c r="D42" s="225"/>
      <c r="E42" s="225"/>
      <c r="F42" s="225"/>
      <c r="G42" s="225"/>
      <c r="H42" s="225"/>
      <c r="I42" s="225"/>
      <c r="J42" s="225"/>
      <c r="K42" s="230"/>
    </row>
    <row r="43" spans="1:11" s="1" customFormat="1" ht="6.95" customHeight="1">
      <c r="A43" s="223"/>
      <c r="B43" s="224"/>
      <c r="C43" s="225"/>
      <c r="D43" s="225"/>
      <c r="E43" s="225"/>
      <c r="F43" s="225"/>
      <c r="G43" s="225"/>
      <c r="H43" s="225"/>
      <c r="I43" s="225"/>
      <c r="J43" s="225"/>
      <c r="K43" s="230"/>
    </row>
    <row r="44" spans="1:11" s="1" customFormat="1" ht="14.45" customHeight="1">
      <c r="A44" s="223"/>
      <c r="B44" s="224"/>
      <c r="C44" s="218" t="s">
        <v>19</v>
      </c>
      <c r="D44" s="225"/>
      <c r="E44" s="225"/>
      <c r="F44" s="225"/>
      <c r="G44" s="225"/>
      <c r="H44" s="225"/>
      <c r="I44" s="225"/>
      <c r="J44" s="225"/>
      <c r="K44" s="230"/>
    </row>
    <row r="45" spans="1:11" s="1" customFormat="1" ht="22.5" customHeight="1">
      <c r="A45" s="223"/>
      <c r="B45" s="224"/>
      <c r="C45" s="225"/>
      <c r="D45" s="225"/>
      <c r="E45" s="288" t="str">
        <f>E7</f>
        <v>Revitalizace území po důlní činnosti v k.ú. Bruntál-Lokalita Uhlířský vrch-I.etapa</v>
      </c>
      <c r="F45" s="289"/>
      <c r="G45" s="289"/>
      <c r="H45" s="289"/>
      <c r="I45" s="225"/>
      <c r="J45" s="225"/>
      <c r="K45" s="230"/>
    </row>
    <row r="46" spans="1:11" s="1" customFormat="1" ht="14.45" customHeight="1">
      <c r="A46" s="223"/>
      <c r="B46" s="224"/>
      <c r="C46" s="218" t="s">
        <v>95</v>
      </c>
      <c r="D46" s="225"/>
      <c r="E46" s="225"/>
      <c r="F46" s="225"/>
      <c r="G46" s="225"/>
      <c r="H46" s="225"/>
      <c r="I46" s="225"/>
      <c r="J46" s="225"/>
      <c r="K46" s="230"/>
    </row>
    <row r="47" spans="1:11" s="1" customFormat="1" ht="23.25" customHeight="1">
      <c r="A47" s="223"/>
      <c r="B47" s="224"/>
      <c r="C47" s="225"/>
      <c r="D47" s="225"/>
      <c r="E47" s="290" t="str">
        <f>E9</f>
        <v>1720403 - SO 03 Vsakovací šachtice a rýhy</v>
      </c>
      <c r="F47" s="291"/>
      <c r="G47" s="291"/>
      <c r="H47" s="291"/>
      <c r="I47" s="225"/>
      <c r="J47" s="225"/>
      <c r="K47" s="230"/>
    </row>
    <row r="48" spans="1:11" s="1" customFormat="1" ht="6.95" customHeight="1">
      <c r="A48" s="223"/>
      <c r="B48" s="224"/>
      <c r="C48" s="225"/>
      <c r="D48" s="225"/>
      <c r="E48" s="225"/>
      <c r="F48" s="225"/>
      <c r="G48" s="225"/>
      <c r="H48" s="225"/>
      <c r="I48" s="225"/>
      <c r="J48" s="225"/>
      <c r="K48" s="230"/>
    </row>
    <row r="49" spans="1:11" s="1" customFormat="1" ht="18" customHeight="1">
      <c r="A49" s="223"/>
      <c r="B49" s="224"/>
      <c r="C49" s="218" t="s">
        <v>23</v>
      </c>
      <c r="D49" s="225"/>
      <c r="E49" s="225"/>
      <c r="F49" s="219" t="str">
        <f>F12</f>
        <v>Bruntál</v>
      </c>
      <c r="G49" s="225"/>
      <c r="H49" s="225"/>
      <c r="I49" s="218" t="s">
        <v>25</v>
      </c>
      <c r="J49" s="310" t="str">
        <f>IF(J12="","",J12)</f>
        <v/>
      </c>
      <c r="K49" s="230"/>
    </row>
    <row r="50" spans="1:11" s="1" customFormat="1" ht="6.95" customHeight="1">
      <c r="A50" s="223"/>
      <c r="B50" s="224"/>
      <c r="C50" s="225"/>
      <c r="D50" s="225"/>
      <c r="E50" s="225"/>
      <c r="F50" s="225"/>
      <c r="G50" s="225"/>
      <c r="H50" s="225"/>
      <c r="I50" s="225"/>
      <c r="J50" s="225"/>
      <c r="K50" s="230"/>
    </row>
    <row r="51" spans="1:11" s="1" customFormat="1" ht="15">
      <c r="A51" s="223"/>
      <c r="B51" s="224"/>
      <c r="C51" s="218" t="s">
        <v>27</v>
      </c>
      <c r="D51" s="225"/>
      <c r="E51" s="225"/>
      <c r="F51" s="219" t="str">
        <f>E15</f>
        <v>Česká republika, Ministerstvo financí, Praha</v>
      </c>
      <c r="G51" s="225"/>
      <c r="H51" s="225"/>
      <c r="I51" s="218" t="s">
        <v>33</v>
      </c>
      <c r="J51" s="219">
        <f>E21</f>
        <v>0</v>
      </c>
      <c r="K51" s="230"/>
    </row>
    <row r="52" spans="1:11" s="1" customFormat="1" ht="14.45" customHeight="1">
      <c r="A52" s="223"/>
      <c r="B52" s="224"/>
      <c r="C52" s="218" t="s">
        <v>31</v>
      </c>
      <c r="D52" s="225"/>
      <c r="E52" s="225"/>
      <c r="F52" s="219" t="str">
        <f>IF(E18="","",E18)</f>
        <v/>
      </c>
      <c r="G52" s="225"/>
      <c r="H52" s="225"/>
      <c r="I52" s="225"/>
      <c r="J52" s="225"/>
      <c r="K52" s="230"/>
    </row>
    <row r="53" spans="1:11" s="1" customFormat="1" ht="10.35" customHeight="1">
      <c r="A53" s="223"/>
      <c r="B53" s="224"/>
      <c r="C53" s="225"/>
      <c r="D53" s="225"/>
      <c r="E53" s="225"/>
      <c r="F53" s="225"/>
      <c r="G53" s="225"/>
      <c r="H53" s="225"/>
      <c r="I53" s="225"/>
      <c r="J53" s="225"/>
      <c r="K53" s="230"/>
    </row>
    <row r="54" spans="1:11" s="1" customFormat="1" ht="29.25" customHeight="1">
      <c r="A54" s="223"/>
      <c r="B54" s="224"/>
      <c r="C54" s="311" t="s">
        <v>98</v>
      </c>
      <c r="D54" s="303"/>
      <c r="E54" s="303"/>
      <c r="F54" s="303"/>
      <c r="G54" s="303"/>
      <c r="H54" s="303"/>
      <c r="I54" s="303"/>
      <c r="J54" s="312" t="s">
        <v>99</v>
      </c>
      <c r="K54" s="313"/>
    </row>
    <row r="55" spans="1:11" s="1" customFormat="1" ht="10.35" customHeight="1">
      <c r="A55" s="223"/>
      <c r="B55" s="224"/>
      <c r="C55" s="225"/>
      <c r="D55" s="225"/>
      <c r="E55" s="225"/>
      <c r="F55" s="225"/>
      <c r="G55" s="225"/>
      <c r="H55" s="225"/>
      <c r="I55" s="225"/>
      <c r="J55" s="225"/>
      <c r="K55" s="230"/>
    </row>
    <row r="56" spans="1:47" s="1" customFormat="1" ht="29.25" customHeight="1">
      <c r="A56" s="223"/>
      <c r="B56" s="224"/>
      <c r="C56" s="314" t="s">
        <v>100</v>
      </c>
      <c r="D56" s="225"/>
      <c r="E56" s="225"/>
      <c r="F56" s="225"/>
      <c r="G56" s="225"/>
      <c r="H56" s="225"/>
      <c r="I56" s="225"/>
      <c r="J56" s="299">
        <f>J82</f>
        <v>0</v>
      </c>
      <c r="K56" s="230"/>
      <c r="AU56" s="24" t="s">
        <v>101</v>
      </c>
    </row>
    <row r="57" spans="1:11" s="7" customFormat="1" ht="24.95" customHeight="1">
      <c r="A57" s="315"/>
      <c r="B57" s="316"/>
      <c r="C57" s="317"/>
      <c r="D57" s="318" t="s">
        <v>102</v>
      </c>
      <c r="E57" s="319"/>
      <c r="F57" s="319"/>
      <c r="G57" s="319"/>
      <c r="H57" s="319"/>
      <c r="I57" s="319"/>
      <c r="J57" s="320">
        <f>J83</f>
        <v>0</v>
      </c>
      <c r="K57" s="321"/>
    </row>
    <row r="58" spans="1:11" s="8" customFormat="1" ht="19.9" customHeight="1">
      <c r="A58" s="322"/>
      <c r="B58" s="323"/>
      <c r="C58" s="324"/>
      <c r="D58" s="325" t="s">
        <v>103</v>
      </c>
      <c r="E58" s="326"/>
      <c r="F58" s="326"/>
      <c r="G58" s="326"/>
      <c r="H58" s="326"/>
      <c r="I58" s="326"/>
      <c r="J58" s="327">
        <f>J84</f>
        <v>0</v>
      </c>
      <c r="K58" s="328"/>
    </row>
    <row r="59" spans="1:11" s="8" customFormat="1" ht="19.9" customHeight="1">
      <c r="A59" s="322"/>
      <c r="B59" s="323"/>
      <c r="C59" s="324"/>
      <c r="D59" s="325" t="s">
        <v>352</v>
      </c>
      <c r="E59" s="326"/>
      <c r="F59" s="326"/>
      <c r="G59" s="326"/>
      <c r="H59" s="326"/>
      <c r="I59" s="326"/>
      <c r="J59" s="327">
        <f>J119</f>
        <v>0</v>
      </c>
      <c r="K59" s="328"/>
    </row>
    <row r="60" spans="1:11" s="8" customFormat="1" ht="19.9" customHeight="1">
      <c r="A60" s="322"/>
      <c r="B60" s="323"/>
      <c r="C60" s="324"/>
      <c r="D60" s="325" t="s">
        <v>105</v>
      </c>
      <c r="E60" s="326"/>
      <c r="F60" s="326"/>
      <c r="G60" s="326"/>
      <c r="H60" s="326"/>
      <c r="I60" s="326"/>
      <c r="J60" s="327">
        <f>J127</f>
        <v>0</v>
      </c>
      <c r="K60" s="328"/>
    </row>
    <row r="61" spans="1:11" s="8" customFormat="1" ht="19.9" customHeight="1">
      <c r="A61" s="322"/>
      <c r="B61" s="323"/>
      <c r="C61" s="324"/>
      <c r="D61" s="325" t="s">
        <v>106</v>
      </c>
      <c r="E61" s="326"/>
      <c r="F61" s="326"/>
      <c r="G61" s="326"/>
      <c r="H61" s="326"/>
      <c r="I61" s="326"/>
      <c r="J61" s="327">
        <f>J156</f>
        <v>0</v>
      </c>
      <c r="K61" s="328"/>
    </row>
    <row r="62" spans="1:11" s="8" customFormat="1" ht="19.9" customHeight="1">
      <c r="A62" s="322"/>
      <c r="B62" s="323"/>
      <c r="C62" s="324"/>
      <c r="D62" s="325" t="s">
        <v>107</v>
      </c>
      <c r="E62" s="326"/>
      <c r="F62" s="326"/>
      <c r="G62" s="326"/>
      <c r="H62" s="326"/>
      <c r="I62" s="326"/>
      <c r="J62" s="327">
        <f>J161</f>
        <v>0</v>
      </c>
      <c r="K62" s="328"/>
    </row>
    <row r="63" spans="1:11" s="1" customFormat="1" ht="21.75" customHeight="1">
      <c r="A63" s="223"/>
      <c r="B63" s="224"/>
      <c r="C63" s="225"/>
      <c r="D63" s="225"/>
      <c r="E63" s="225"/>
      <c r="F63" s="225"/>
      <c r="G63" s="225"/>
      <c r="H63" s="225"/>
      <c r="I63" s="225"/>
      <c r="J63" s="225"/>
      <c r="K63" s="230"/>
    </row>
    <row r="64" spans="1:11" s="1" customFormat="1" ht="6.95" customHeight="1">
      <c r="A64" s="223"/>
      <c r="B64" s="249"/>
      <c r="C64" s="250"/>
      <c r="D64" s="250"/>
      <c r="E64" s="250"/>
      <c r="F64" s="250"/>
      <c r="G64" s="250"/>
      <c r="H64" s="250"/>
      <c r="I64" s="250"/>
      <c r="J64" s="250"/>
      <c r="K64" s="251"/>
    </row>
    <row r="68" spans="1:12" s="1" customFormat="1" ht="6.95" customHeight="1">
      <c r="A68" s="223"/>
      <c r="B68" s="252"/>
      <c r="C68" s="253"/>
      <c r="D68" s="253"/>
      <c r="E68" s="253"/>
      <c r="F68" s="253"/>
      <c r="G68" s="253"/>
      <c r="H68" s="253"/>
      <c r="I68" s="253"/>
      <c r="J68" s="253"/>
      <c r="K68" s="253"/>
      <c r="L68" s="27"/>
    </row>
    <row r="69" spans="1:12" s="1" customFormat="1" ht="36.95" customHeight="1">
      <c r="A69" s="223"/>
      <c r="B69" s="224"/>
      <c r="C69" s="254" t="s">
        <v>108</v>
      </c>
      <c r="D69" s="223"/>
      <c r="E69" s="223"/>
      <c r="F69" s="223"/>
      <c r="G69" s="223"/>
      <c r="H69" s="223"/>
      <c r="I69" s="223"/>
      <c r="J69" s="223"/>
      <c r="K69" s="223"/>
      <c r="L69" s="27"/>
    </row>
    <row r="70" spans="1:12" s="1" customFormat="1" ht="6.95" customHeight="1">
      <c r="A70" s="223"/>
      <c r="B70" s="224"/>
      <c r="C70" s="223"/>
      <c r="D70" s="223"/>
      <c r="E70" s="223"/>
      <c r="F70" s="223"/>
      <c r="G70" s="223"/>
      <c r="H70" s="223"/>
      <c r="I70" s="223"/>
      <c r="J70" s="223"/>
      <c r="K70" s="223"/>
      <c r="L70" s="27"/>
    </row>
    <row r="71" spans="1:12" s="1" customFormat="1" ht="14.45" customHeight="1">
      <c r="A71" s="223"/>
      <c r="B71" s="224"/>
      <c r="C71" s="257" t="s">
        <v>19</v>
      </c>
      <c r="D71" s="223"/>
      <c r="E71" s="223"/>
      <c r="F71" s="223"/>
      <c r="G71" s="223"/>
      <c r="H71" s="223"/>
      <c r="I71" s="223"/>
      <c r="J71" s="223"/>
      <c r="K71" s="223"/>
      <c r="L71" s="27"/>
    </row>
    <row r="72" spans="1:12" s="1" customFormat="1" ht="22.5" customHeight="1">
      <c r="A72" s="223"/>
      <c r="B72" s="224"/>
      <c r="C72" s="223"/>
      <c r="D72" s="223"/>
      <c r="E72" s="329" t="str">
        <f>E7</f>
        <v>Revitalizace území po důlní činnosti v k.ú. Bruntál-Lokalita Uhlířský vrch-I.etapa</v>
      </c>
      <c r="F72" s="330"/>
      <c r="G72" s="330"/>
      <c r="H72" s="330"/>
      <c r="I72" s="223"/>
      <c r="J72" s="223"/>
      <c r="K72" s="223"/>
      <c r="L72" s="27"/>
    </row>
    <row r="73" spans="1:12" s="1" customFormat="1" ht="14.45" customHeight="1">
      <c r="A73" s="223"/>
      <c r="B73" s="224"/>
      <c r="C73" s="257" t="s">
        <v>95</v>
      </c>
      <c r="D73" s="223"/>
      <c r="E73" s="223"/>
      <c r="F73" s="223"/>
      <c r="G73" s="223"/>
      <c r="H73" s="223"/>
      <c r="I73" s="223"/>
      <c r="J73" s="223"/>
      <c r="K73" s="223"/>
      <c r="L73" s="27"/>
    </row>
    <row r="74" spans="1:12" s="1" customFormat="1" ht="23.25" customHeight="1">
      <c r="A74" s="223"/>
      <c r="B74" s="224"/>
      <c r="C74" s="223"/>
      <c r="D74" s="223"/>
      <c r="E74" s="261" t="str">
        <f>E9</f>
        <v>1720403 - SO 03 Vsakovací šachtice a rýhy</v>
      </c>
      <c r="F74" s="331"/>
      <c r="G74" s="331"/>
      <c r="H74" s="331"/>
      <c r="I74" s="223"/>
      <c r="J74" s="223"/>
      <c r="K74" s="223"/>
      <c r="L74" s="27"/>
    </row>
    <row r="75" spans="1:12" s="1" customFormat="1" ht="6.95" customHeight="1">
      <c r="A75" s="223"/>
      <c r="B75" s="224"/>
      <c r="C75" s="223"/>
      <c r="D75" s="223"/>
      <c r="E75" s="223"/>
      <c r="F75" s="223"/>
      <c r="G75" s="223"/>
      <c r="H75" s="223"/>
      <c r="I75" s="223"/>
      <c r="J75" s="223"/>
      <c r="K75" s="223"/>
      <c r="L75" s="27"/>
    </row>
    <row r="76" spans="1:12" s="1" customFormat="1" ht="18" customHeight="1">
      <c r="A76" s="223"/>
      <c r="B76" s="224"/>
      <c r="C76" s="257" t="s">
        <v>23</v>
      </c>
      <c r="D76" s="223"/>
      <c r="E76" s="223"/>
      <c r="F76" s="332" t="str">
        <f>F12</f>
        <v>Bruntál</v>
      </c>
      <c r="G76" s="223"/>
      <c r="H76" s="223"/>
      <c r="I76" s="257" t="s">
        <v>25</v>
      </c>
      <c r="J76" s="333" t="str">
        <f>IF(J12="","",J12)</f>
        <v/>
      </c>
      <c r="K76" s="223"/>
      <c r="L76" s="27"/>
    </row>
    <row r="77" spans="1:12" s="1" customFormat="1" ht="6.95" customHeight="1">
      <c r="A77" s="223"/>
      <c r="B77" s="224"/>
      <c r="C77" s="223"/>
      <c r="D77" s="223"/>
      <c r="E77" s="223"/>
      <c r="F77" s="223"/>
      <c r="G77" s="223"/>
      <c r="H77" s="223"/>
      <c r="I77" s="223"/>
      <c r="J77" s="223"/>
      <c r="K77" s="223"/>
      <c r="L77" s="27"/>
    </row>
    <row r="78" spans="1:12" s="1" customFormat="1" ht="15">
      <c r="A78" s="223"/>
      <c r="B78" s="224"/>
      <c r="C78" s="257" t="s">
        <v>27</v>
      </c>
      <c r="D78" s="223"/>
      <c r="E78" s="223"/>
      <c r="F78" s="332" t="str">
        <f>E15</f>
        <v>Česká republika, Ministerstvo financí, Praha</v>
      </c>
      <c r="G78" s="223"/>
      <c r="H78" s="223"/>
      <c r="I78" s="257" t="s">
        <v>33</v>
      </c>
      <c r="J78" s="332">
        <f>E21</f>
        <v>0</v>
      </c>
      <c r="K78" s="223"/>
      <c r="L78" s="27"/>
    </row>
    <row r="79" spans="1:12" s="1" customFormat="1" ht="14.45" customHeight="1">
      <c r="A79" s="223"/>
      <c r="B79" s="224"/>
      <c r="C79" s="257" t="s">
        <v>31</v>
      </c>
      <c r="D79" s="223"/>
      <c r="E79" s="223"/>
      <c r="F79" s="332" t="str">
        <f>IF(E18="","",E18)</f>
        <v/>
      </c>
      <c r="G79" s="223"/>
      <c r="H79" s="223"/>
      <c r="I79" s="223"/>
      <c r="J79" s="223"/>
      <c r="K79" s="223"/>
      <c r="L79" s="27"/>
    </row>
    <row r="80" spans="1:12" s="1" customFormat="1" ht="10.35" customHeight="1">
      <c r="A80" s="223"/>
      <c r="B80" s="224"/>
      <c r="C80" s="223"/>
      <c r="D80" s="223"/>
      <c r="E80" s="223"/>
      <c r="F80" s="223"/>
      <c r="G80" s="223"/>
      <c r="H80" s="223"/>
      <c r="I80" s="223"/>
      <c r="J80" s="223"/>
      <c r="K80" s="223"/>
      <c r="L80" s="27"/>
    </row>
    <row r="81" spans="1:20" s="9" customFormat="1" ht="29.25" customHeight="1">
      <c r="A81" s="334"/>
      <c r="B81" s="335"/>
      <c r="C81" s="336" t="s">
        <v>109</v>
      </c>
      <c r="D81" s="337" t="s">
        <v>56</v>
      </c>
      <c r="E81" s="337" t="s">
        <v>52</v>
      </c>
      <c r="F81" s="337" t="s">
        <v>110</v>
      </c>
      <c r="G81" s="337" t="s">
        <v>111</v>
      </c>
      <c r="H81" s="337" t="s">
        <v>112</v>
      </c>
      <c r="I81" s="338" t="s">
        <v>113</v>
      </c>
      <c r="J81" s="337" t="s">
        <v>99</v>
      </c>
      <c r="K81" s="339" t="s">
        <v>114</v>
      </c>
      <c r="L81" s="55"/>
      <c r="M81" s="35" t="s">
        <v>115</v>
      </c>
      <c r="N81" s="36" t="s">
        <v>41</v>
      </c>
      <c r="O81" s="36" t="s">
        <v>116</v>
      </c>
      <c r="P81" s="36" t="s">
        <v>117</v>
      </c>
      <c r="Q81" s="36" t="s">
        <v>118</v>
      </c>
      <c r="R81" s="36" t="s">
        <v>119</v>
      </c>
      <c r="S81" s="36" t="s">
        <v>120</v>
      </c>
      <c r="T81" s="37" t="s">
        <v>121</v>
      </c>
    </row>
    <row r="82" spans="1:63" s="1" customFormat="1" ht="29.25" customHeight="1">
      <c r="A82" s="223"/>
      <c r="B82" s="224"/>
      <c r="C82" s="272" t="s">
        <v>100</v>
      </c>
      <c r="D82" s="223"/>
      <c r="E82" s="223"/>
      <c r="F82" s="223"/>
      <c r="G82" s="223"/>
      <c r="H82" s="223"/>
      <c r="I82" s="223"/>
      <c r="J82" s="340">
        <f>BK82</f>
        <v>0</v>
      </c>
      <c r="K82" s="223"/>
      <c r="L82" s="27"/>
      <c r="M82" s="38"/>
      <c r="N82" s="32"/>
      <c r="O82" s="32"/>
      <c r="P82" s="56">
        <f>P83</f>
        <v>0</v>
      </c>
      <c r="Q82" s="32"/>
      <c r="R82" s="56">
        <f>R83</f>
        <v>81.22837417999999</v>
      </c>
      <c r="S82" s="32"/>
      <c r="T82" s="57">
        <f>T83</f>
        <v>0</v>
      </c>
      <c r="AT82" s="24" t="s">
        <v>70</v>
      </c>
      <c r="AU82" s="24" t="s">
        <v>101</v>
      </c>
      <c r="BK82" s="58">
        <f>BK83</f>
        <v>0</v>
      </c>
    </row>
    <row r="83" spans="1:63" s="10" customFormat="1" ht="37.35" customHeight="1">
      <c r="A83" s="341"/>
      <c r="B83" s="342"/>
      <c r="C83" s="341"/>
      <c r="D83" s="343" t="s">
        <v>70</v>
      </c>
      <c r="E83" s="344" t="s">
        <v>122</v>
      </c>
      <c r="F83" s="344" t="s">
        <v>123</v>
      </c>
      <c r="G83" s="341"/>
      <c r="H83" s="341"/>
      <c r="I83" s="341"/>
      <c r="J83" s="345">
        <f>BK83</f>
        <v>0</v>
      </c>
      <c r="K83" s="341"/>
      <c r="L83" s="59"/>
      <c r="M83" s="61"/>
      <c r="N83" s="62"/>
      <c r="O83" s="62"/>
      <c r="P83" s="63">
        <f>P84+P119+P127+P156+P161</f>
        <v>0</v>
      </c>
      <c r="Q83" s="62"/>
      <c r="R83" s="63">
        <f>R84+R119+R127+R156+R161</f>
        <v>81.22837417999999</v>
      </c>
      <c r="S83" s="62"/>
      <c r="T83" s="64">
        <f>T84+T119+T127+T156+T161</f>
        <v>0</v>
      </c>
      <c r="AR83" s="60" t="s">
        <v>79</v>
      </c>
      <c r="AT83" s="65" t="s">
        <v>70</v>
      </c>
      <c r="AU83" s="65" t="s">
        <v>71</v>
      </c>
      <c r="AY83" s="60" t="s">
        <v>124</v>
      </c>
      <c r="BK83" s="66">
        <f>BK84+BK119+BK127+BK156+BK161</f>
        <v>0</v>
      </c>
    </row>
    <row r="84" spans="1:63" s="10" customFormat="1" ht="19.9" customHeight="1">
      <c r="A84" s="341"/>
      <c r="B84" s="342"/>
      <c r="C84" s="341"/>
      <c r="D84" s="346" t="s">
        <v>70</v>
      </c>
      <c r="E84" s="347" t="s">
        <v>79</v>
      </c>
      <c r="F84" s="347" t="s">
        <v>125</v>
      </c>
      <c r="G84" s="341"/>
      <c r="H84" s="341"/>
      <c r="I84" s="341"/>
      <c r="J84" s="348">
        <f>BK84</f>
        <v>0</v>
      </c>
      <c r="K84" s="341"/>
      <c r="L84" s="59"/>
      <c r="M84" s="61"/>
      <c r="N84" s="62"/>
      <c r="O84" s="62"/>
      <c r="P84" s="63">
        <f>SUM(P85:P118)</f>
        <v>0</v>
      </c>
      <c r="Q84" s="62"/>
      <c r="R84" s="63">
        <f>SUM(R85:R118)</f>
        <v>56.80345878</v>
      </c>
      <c r="S84" s="62"/>
      <c r="T84" s="64">
        <f>SUM(T85:T118)</f>
        <v>0</v>
      </c>
      <c r="AR84" s="60" t="s">
        <v>79</v>
      </c>
      <c r="AT84" s="65" t="s">
        <v>70</v>
      </c>
      <c r="AU84" s="65" t="s">
        <v>79</v>
      </c>
      <c r="AY84" s="60" t="s">
        <v>124</v>
      </c>
      <c r="BK84" s="66">
        <f>SUM(BK85:BK118)</f>
        <v>0</v>
      </c>
    </row>
    <row r="85" spans="1:65" s="1" customFormat="1" ht="44.25" customHeight="1">
      <c r="A85" s="223"/>
      <c r="B85" s="224"/>
      <c r="C85" s="349" t="s">
        <v>79</v>
      </c>
      <c r="D85" s="349" t="s">
        <v>126</v>
      </c>
      <c r="E85" s="350" t="s">
        <v>358</v>
      </c>
      <c r="F85" s="351" t="s">
        <v>359</v>
      </c>
      <c r="G85" s="352" t="s">
        <v>145</v>
      </c>
      <c r="H85" s="353">
        <v>12</v>
      </c>
      <c r="I85" s="67"/>
      <c r="J85" s="354">
        <f>ROUND(I85*H85,2)</f>
        <v>0</v>
      </c>
      <c r="K85" s="351" t="s">
        <v>130</v>
      </c>
      <c r="L85" s="27"/>
      <c r="M85" s="68" t="s">
        <v>5</v>
      </c>
      <c r="N85" s="69" t="s">
        <v>42</v>
      </c>
      <c r="O85" s="28"/>
      <c r="P85" s="70">
        <f>O85*H85</f>
        <v>0</v>
      </c>
      <c r="Q85" s="70">
        <v>0</v>
      </c>
      <c r="R85" s="70">
        <f>Q85*H85</f>
        <v>0</v>
      </c>
      <c r="S85" s="70">
        <v>0</v>
      </c>
      <c r="T85" s="71">
        <f>S85*H85</f>
        <v>0</v>
      </c>
      <c r="AR85" s="24" t="s">
        <v>131</v>
      </c>
      <c r="AT85" s="24" t="s">
        <v>126</v>
      </c>
      <c r="AU85" s="24" t="s">
        <v>81</v>
      </c>
      <c r="AY85" s="24" t="s">
        <v>124</v>
      </c>
      <c r="BE85" s="72">
        <f>IF(N85="základní",J85,0)</f>
        <v>0</v>
      </c>
      <c r="BF85" s="72">
        <f>IF(N85="snížená",J85,0)</f>
        <v>0</v>
      </c>
      <c r="BG85" s="72">
        <f>IF(N85="zákl. přenesená",J85,0)</f>
        <v>0</v>
      </c>
      <c r="BH85" s="72">
        <f>IF(N85="sníž. přenesená",J85,0)</f>
        <v>0</v>
      </c>
      <c r="BI85" s="72">
        <f>IF(N85="nulová",J85,0)</f>
        <v>0</v>
      </c>
      <c r="BJ85" s="24" t="s">
        <v>79</v>
      </c>
      <c r="BK85" s="72">
        <f>ROUND(I85*H85,2)</f>
        <v>0</v>
      </c>
      <c r="BL85" s="24" t="s">
        <v>131</v>
      </c>
      <c r="BM85" s="24" t="s">
        <v>81</v>
      </c>
    </row>
    <row r="86" spans="1:47" s="1" customFormat="1" ht="54">
      <c r="A86" s="223"/>
      <c r="B86" s="224"/>
      <c r="C86" s="223"/>
      <c r="D86" s="355" t="s">
        <v>132</v>
      </c>
      <c r="E86" s="223"/>
      <c r="F86" s="356" t="s">
        <v>360</v>
      </c>
      <c r="G86" s="223"/>
      <c r="H86" s="223"/>
      <c r="I86" s="223"/>
      <c r="J86" s="223"/>
      <c r="K86" s="223"/>
      <c r="L86" s="27"/>
      <c r="M86" s="73"/>
      <c r="N86" s="28"/>
      <c r="O86" s="28"/>
      <c r="P86" s="28"/>
      <c r="Q86" s="28"/>
      <c r="R86" s="28"/>
      <c r="S86" s="28"/>
      <c r="T86" s="34"/>
      <c r="AT86" s="24" t="s">
        <v>132</v>
      </c>
      <c r="AU86" s="24" t="s">
        <v>81</v>
      </c>
    </row>
    <row r="87" spans="1:65" s="1" customFormat="1" ht="44.25" customHeight="1">
      <c r="A87" s="223"/>
      <c r="B87" s="224"/>
      <c r="C87" s="349" t="s">
        <v>81</v>
      </c>
      <c r="D87" s="349" t="s">
        <v>126</v>
      </c>
      <c r="E87" s="350" t="s">
        <v>459</v>
      </c>
      <c r="F87" s="351" t="s">
        <v>460</v>
      </c>
      <c r="G87" s="352" t="s">
        <v>145</v>
      </c>
      <c r="H87" s="353">
        <v>39.423</v>
      </c>
      <c r="I87" s="67"/>
      <c r="J87" s="354">
        <f>ROUND(I87*H87,2)</f>
        <v>0</v>
      </c>
      <c r="K87" s="351" t="s">
        <v>130</v>
      </c>
      <c r="L87" s="27"/>
      <c r="M87" s="68" t="s">
        <v>5</v>
      </c>
      <c r="N87" s="69" t="s">
        <v>42</v>
      </c>
      <c r="O87" s="28"/>
      <c r="P87" s="70">
        <f>O87*H87</f>
        <v>0</v>
      </c>
      <c r="Q87" s="70">
        <v>0</v>
      </c>
      <c r="R87" s="70">
        <f>Q87*H87</f>
        <v>0</v>
      </c>
      <c r="S87" s="70">
        <v>0</v>
      </c>
      <c r="T87" s="71">
        <f>S87*H87</f>
        <v>0</v>
      </c>
      <c r="AR87" s="24" t="s">
        <v>131</v>
      </c>
      <c r="AT87" s="24" t="s">
        <v>126</v>
      </c>
      <c r="AU87" s="24" t="s">
        <v>81</v>
      </c>
      <c r="AY87" s="24" t="s">
        <v>124</v>
      </c>
      <c r="BE87" s="72">
        <f>IF(N87="základní",J87,0)</f>
        <v>0</v>
      </c>
      <c r="BF87" s="72">
        <f>IF(N87="snížená",J87,0)</f>
        <v>0</v>
      </c>
      <c r="BG87" s="72">
        <f>IF(N87="zákl. přenesená",J87,0)</f>
        <v>0</v>
      </c>
      <c r="BH87" s="72">
        <f>IF(N87="sníž. přenesená",J87,0)</f>
        <v>0</v>
      </c>
      <c r="BI87" s="72">
        <f>IF(N87="nulová",J87,0)</f>
        <v>0</v>
      </c>
      <c r="BJ87" s="24" t="s">
        <v>79</v>
      </c>
      <c r="BK87" s="72">
        <f>ROUND(I87*H87,2)</f>
        <v>0</v>
      </c>
      <c r="BL87" s="24" t="s">
        <v>131</v>
      </c>
      <c r="BM87" s="24" t="s">
        <v>131</v>
      </c>
    </row>
    <row r="88" spans="1:47" s="1" customFormat="1" ht="54">
      <c r="A88" s="223"/>
      <c r="B88" s="224"/>
      <c r="C88" s="223"/>
      <c r="D88" s="357" t="s">
        <v>132</v>
      </c>
      <c r="E88" s="223"/>
      <c r="F88" s="358" t="s">
        <v>461</v>
      </c>
      <c r="G88" s="223"/>
      <c r="H88" s="223"/>
      <c r="I88" s="223"/>
      <c r="J88" s="223"/>
      <c r="K88" s="223"/>
      <c r="L88" s="27"/>
      <c r="M88" s="73"/>
      <c r="N88" s="28"/>
      <c r="O88" s="28"/>
      <c r="P88" s="28"/>
      <c r="Q88" s="28"/>
      <c r="R88" s="28"/>
      <c r="S88" s="28"/>
      <c r="T88" s="34"/>
      <c r="AT88" s="24" t="s">
        <v>132</v>
      </c>
      <c r="AU88" s="24" t="s">
        <v>81</v>
      </c>
    </row>
    <row r="89" spans="1:51" s="13" customFormat="1" ht="13.5">
      <c r="A89" s="369"/>
      <c r="B89" s="370"/>
      <c r="C89" s="369"/>
      <c r="D89" s="357" t="s">
        <v>148</v>
      </c>
      <c r="E89" s="371" t="s">
        <v>5</v>
      </c>
      <c r="F89" s="372" t="s">
        <v>462</v>
      </c>
      <c r="G89" s="369"/>
      <c r="H89" s="373" t="s">
        <v>5</v>
      </c>
      <c r="I89" s="369"/>
      <c r="J89" s="369"/>
      <c r="K89" s="369"/>
      <c r="L89" s="84"/>
      <c r="M89" s="86"/>
      <c r="N89" s="87"/>
      <c r="O89" s="87"/>
      <c r="P89" s="87"/>
      <c r="Q89" s="87"/>
      <c r="R89" s="87"/>
      <c r="S89" s="87"/>
      <c r="T89" s="88"/>
      <c r="AT89" s="85" t="s">
        <v>148</v>
      </c>
      <c r="AU89" s="85" t="s">
        <v>81</v>
      </c>
      <c r="AV89" s="13" t="s">
        <v>79</v>
      </c>
      <c r="AW89" s="13" t="s">
        <v>34</v>
      </c>
      <c r="AX89" s="13" t="s">
        <v>71</v>
      </c>
      <c r="AY89" s="85" t="s">
        <v>124</v>
      </c>
    </row>
    <row r="90" spans="1:51" s="11" customFormat="1" ht="13.5">
      <c r="A90" s="359"/>
      <c r="B90" s="360"/>
      <c r="C90" s="359"/>
      <c r="D90" s="357" t="s">
        <v>148</v>
      </c>
      <c r="E90" s="361" t="s">
        <v>5</v>
      </c>
      <c r="F90" s="362" t="s">
        <v>463</v>
      </c>
      <c r="G90" s="359"/>
      <c r="H90" s="363">
        <v>39.423</v>
      </c>
      <c r="I90" s="359"/>
      <c r="J90" s="359"/>
      <c r="K90" s="359"/>
      <c r="L90" s="74"/>
      <c r="M90" s="76"/>
      <c r="N90" s="77"/>
      <c r="O90" s="77"/>
      <c r="P90" s="77"/>
      <c r="Q90" s="77"/>
      <c r="R90" s="77"/>
      <c r="S90" s="77"/>
      <c r="T90" s="78"/>
      <c r="AT90" s="75" t="s">
        <v>148</v>
      </c>
      <c r="AU90" s="75" t="s">
        <v>81</v>
      </c>
      <c r="AV90" s="11" t="s">
        <v>81</v>
      </c>
      <c r="AW90" s="11" t="s">
        <v>34</v>
      </c>
      <c r="AX90" s="11" t="s">
        <v>71</v>
      </c>
      <c r="AY90" s="75" t="s">
        <v>124</v>
      </c>
    </row>
    <row r="91" spans="1:51" s="12" customFormat="1" ht="13.5">
      <c r="A91" s="364"/>
      <c r="B91" s="365"/>
      <c r="C91" s="364"/>
      <c r="D91" s="355" t="s">
        <v>148</v>
      </c>
      <c r="E91" s="366" t="s">
        <v>5</v>
      </c>
      <c r="F91" s="367" t="s">
        <v>150</v>
      </c>
      <c r="G91" s="364"/>
      <c r="H91" s="368">
        <v>39.423</v>
      </c>
      <c r="I91" s="364"/>
      <c r="J91" s="364"/>
      <c r="K91" s="364"/>
      <c r="L91" s="79"/>
      <c r="M91" s="80"/>
      <c r="N91" s="81"/>
      <c r="O91" s="81"/>
      <c r="P91" s="81"/>
      <c r="Q91" s="81"/>
      <c r="R91" s="81"/>
      <c r="S91" s="81"/>
      <c r="T91" s="82"/>
      <c r="AT91" s="83" t="s">
        <v>148</v>
      </c>
      <c r="AU91" s="83" t="s">
        <v>81</v>
      </c>
      <c r="AV91" s="12" t="s">
        <v>131</v>
      </c>
      <c r="AW91" s="12" t="s">
        <v>34</v>
      </c>
      <c r="AX91" s="12" t="s">
        <v>79</v>
      </c>
      <c r="AY91" s="83" t="s">
        <v>124</v>
      </c>
    </row>
    <row r="92" spans="1:65" s="1" customFormat="1" ht="22.5" customHeight="1">
      <c r="A92" s="223"/>
      <c r="B92" s="224"/>
      <c r="C92" s="349" t="s">
        <v>137</v>
      </c>
      <c r="D92" s="349" t="s">
        <v>126</v>
      </c>
      <c r="E92" s="350" t="s">
        <v>464</v>
      </c>
      <c r="F92" s="351" t="s">
        <v>465</v>
      </c>
      <c r="G92" s="352" t="s">
        <v>196</v>
      </c>
      <c r="H92" s="353">
        <v>87.606</v>
      </c>
      <c r="I92" s="67"/>
      <c r="J92" s="354">
        <f>ROUND(I92*H92,2)</f>
        <v>0</v>
      </c>
      <c r="K92" s="351" t="s">
        <v>130</v>
      </c>
      <c r="L92" s="27"/>
      <c r="M92" s="68" t="s">
        <v>5</v>
      </c>
      <c r="N92" s="69" t="s">
        <v>42</v>
      </c>
      <c r="O92" s="28"/>
      <c r="P92" s="70">
        <f>O92*H92</f>
        <v>0</v>
      </c>
      <c r="Q92" s="70">
        <v>0.0007</v>
      </c>
      <c r="R92" s="70">
        <f>Q92*H92</f>
        <v>0.061324199999999995</v>
      </c>
      <c r="S92" s="70">
        <v>0</v>
      </c>
      <c r="T92" s="71">
        <f>S92*H92</f>
        <v>0</v>
      </c>
      <c r="AR92" s="24" t="s">
        <v>131</v>
      </c>
      <c r="AT92" s="24" t="s">
        <v>126</v>
      </c>
      <c r="AU92" s="24" t="s">
        <v>81</v>
      </c>
      <c r="AY92" s="24" t="s">
        <v>124</v>
      </c>
      <c r="BE92" s="72">
        <f>IF(N92="základní",J92,0)</f>
        <v>0</v>
      </c>
      <c r="BF92" s="72">
        <f>IF(N92="snížená",J92,0)</f>
        <v>0</v>
      </c>
      <c r="BG92" s="72">
        <f>IF(N92="zákl. přenesená",J92,0)</f>
        <v>0</v>
      </c>
      <c r="BH92" s="72">
        <f>IF(N92="sníž. přenesená",J92,0)</f>
        <v>0</v>
      </c>
      <c r="BI92" s="72">
        <f>IF(N92="nulová",J92,0)</f>
        <v>0</v>
      </c>
      <c r="BJ92" s="24" t="s">
        <v>79</v>
      </c>
      <c r="BK92" s="72">
        <f>ROUND(I92*H92,2)</f>
        <v>0</v>
      </c>
      <c r="BL92" s="24" t="s">
        <v>131</v>
      </c>
      <c r="BM92" s="24" t="s">
        <v>141</v>
      </c>
    </row>
    <row r="93" spans="1:47" s="1" customFormat="1" ht="81">
      <c r="A93" s="223"/>
      <c r="B93" s="224"/>
      <c r="C93" s="223"/>
      <c r="D93" s="355" t="s">
        <v>132</v>
      </c>
      <c r="E93" s="223"/>
      <c r="F93" s="356" t="s">
        <v>466</v>
      </c>
      <c r="G93" s="223"/>
      <c r="H93" s="223"/>
      <c r="I93" s="223"/>
      <c r="J93" s="223"/>
      <c r="K93" s="223"/>
      <c r="L93" s="27"/>
      <c r="M93" s="73"/>
      <c r="N93" s="28"/>
      <c r="O93" s="28"/>
      <c r="P93" s="28"/>
      <c r="Q93" s="28"/>
      <c r="R93" s="28"/>
      <c r="S93" s="28"/>
      <c r="T93" s="34"/>
      <c r="AT93" s="24" t="s">
        <v>132</v>
      </c>
      <c r="AU93" s="24" t="s">
        <v>81</v>
      </c>
    </row>
    <row r="94" spans="1:65" s="1" customFormat="1" ht="31.5" customHeight="1">
      <c r="A94" s="223"/>
      <c r="B94" s="224"/>
      <c r="C94" s="349" t="s">
        <v>131</v>
      </c>
      <c r="D94" s="349" t="s">
        <v>126</v>
      </c>
      <c r="E94" s="350" t="s">
        <v>467</v>
      </c>
      <c r="F94" s="351" t="s">
        <v>468</v>
      </c>
      <c r="G94" s="352" t="s">
        <v>196</v>
      </c>
      <c r="H94" s="353">
        <v>87.606</v>
      </c>
      <c r="I94" s="67"/>
      <c r="J94" s="354">
        <f>ROUND(I94*H94,2)</f>
        <v>0</v>
      </c>
      <c r="K94" s="351" t="s">
        <v>130</v>
      </c>
      <c r="L94" s="27"/>
      <c r="M94" s="68" t="s">
        <v>5</v>
      </c>
      <c r="N94" s="69" t="s">
        <v>42</v>
      </c>
      <c r="O94" s="28"/>
      <c r="P94" s="70">
        <f>O94*H94</f>
        <v>0</v>
      </c>
      <c r="Q94" s="70">
        <v>0</v>
      </c>
      <c r="R94" s="70">
        <f>Q94*H94</f>
        <v>0</v>
      </c>
      <c r="S94" s="70">
        <v>0</v>
      </c>
      <c r="T94" s="71">
        <f>S94*H94</f>
        <v>0</v>
      </c>
      <c r="AR94" s="24" t="s">
        <v>131</v>
      </c>
      <c r="AT94" s="24" t="s">
        <v>126</v>
      </c>
      <c r="AU94" s="24" t="s">
        <v>81</v>
      </c>
      <c r="AY94" s="24" t="s">
        <v>124</v>
      </c>
      <c r="BE94" s="72">
        <f>IF(N94="základní",J94,0)</f>
        <v>0</v>
      </c>
      <c r="BF94" s="72">
        <f>IF(N94="snížená",J94,0)</f>
        <v>0</v>
      </c>
      <c r="BG94" s="72">
        <f>IF(N94="zákl. přenesená",J94,0)</f>
        <v>0</v>
      </c>
      <c r="BH94" s="72">
        <f>IF(N94="sníž. přenesená",J94,0)</f>
        <v>0</v>
      </c>
      <c r="BI94" s="72">
        <f>IF(N94="nulová",J94,0)</f>
        <v>0</v>
      </c>
      <c r="BJ94" s="24" t="s">
        <v>79</v>
      </c>
      <c r="BK94" s="72">
        <f>ROUND(I94*H94,2)</f>
        <v>0</v>
      </c>
      <c r="BL94" s="24" t="s">
        <v>131</v>
      </c>
      <c r="BM94" s="24" t="s">
        <v>146</v>
      </c>
    </row>
    <row r="95" spans="1:51" s="11" customFormat="1" ht="13.5">
      <c r="A95" s="359"/>
      <c r="B95" s="360"/>
      <c r="C95" s="359"/>
      <c r="D95" s="357" t="s">
        <v>148</v>
      </c>
      <c r="E95" s="361" t="s">
        <v>5</v>
      </c>
      <c r="F95" s="362" t="s">
        <v>469</v>
      </c>
      <c r="G95" s="359"/>
      <c r="H95" s="363">
        <v>87.606</v>
      </c>
      <c r="I95" s="359"/>
      <c r="J95" s="359"/>
      <c r="K95" s="359"/>
      <c r="L95" s="74"/>
      <c r="M95" s="76"/>
      <c r="N95" s="77"/>
      <c r="O95" s="77"/>
      <c r="P95" s="77"/>
      <c r="Q95" s="77"/>
      <c r="R95" s="77"/>
      <c r="S95" s="77"/>
      <c r="T95" s="78"/>
      <c r="AT95" s="75" t="s">
        <v>148</v>
      </c>
      <c r="AU95" s="75" t="s">
        <v>81</v>
      </c>
      <c r="AV95" s="11" t="s">
        <v>81</v>
      </c>
      <c r="AW95" s="11" t="s">
        <v>34</v>
      </c>
      <c r="AX95" s="11" t="s">
        <v>71</v>
      </c>
      <c r="AY95" s="75" t="s">
        <v>124</v>
      </c>
    </row>
    <row r="96" spans="1:51" s="12" customFormat="1" ht="13.5">
      <c r="A96" s="364"/>
      <c r="B96" s="365"/>
      <c r="C96" s="364"/>
      <c r="D96" s="355" t="s">
        <v>148</v>
      </c>
      <c r="E96" s="366" t="s">
        <v>5</v>
      </c>
      <c r="F96" s="367" t="s">
        <v>150</v>
      </c>
      <c r="G96" s="364"/>
      <c r="H96" s="368">
        <v>87.606</v>
      </c>
      <c r="I96" s="364"/>
      <c r="J96" s="364"/>
      <c r="K96" s="364"/>
      <c r="L96" s="79"/>
      <c r="M96" s="80"/>
      <c r="N96" s="81"/>
      <c r="O96" s="81"/>
      <c r="P96" s="81"/>
      <c r="Q96" s="81"/>
      <c r="R96" s="81"/>
      <c r="S96" s="81"/>
      <c r="T96" s="82"/>
      <c r="AT96" s="83" t="s">
        <v>148</v>
      </c>
      <c r="AU96" s="83" t="s">
        <v>81</v>
      </c>
      <c r="AV96" s="12" t="s">
        <v>131</v>
      </c>
      <c r="AW96" s="12" t="s">
        <v>34</v>
      </c>
      <c r="AX96" s="12" t="s">
        <v>79</v>
      </c>
      <c r="AY96" s="83" t="s">
        <v>124</v>
      </c>
    </row>
    <row r="97" spans="1:65" s="1" customFormat="1" ht="31.5" customHeight="1">
      <c r="A97" s="223"/>
      <c r="B97" s="224"/>
      <c r="C97" s="349" t="s">
        <v>151</v>
      </c>
      <c r="D97" s="349" t="s">
        <v>126</v>
      </c>
      <c r="E97" s="350" t="s">
        <v>470</v>
      </c>
      <c r="F97" s="351" t="s">
        <v>471</v>
      </c>
      <c r="G97" s="352" t="s">
        <v>145</v>
      </c>
      <c r="H97" s="353">
        <v>39.423</v>
      </c>
      <c r="I97" s="67"/>
      <c r="J97" s="354">
        <f>ROUND(I97*H97,2)</f>
        <v>0</v>
      </c>
      <c r="K97" s="351" t="s">
        <v>130</v>
      </c>
      <c r="L97" s="27"/>
      <c r="M97" s="68" t="s">
        <v>5</v>
      </c>
      <c r="N97" s="69" t="s">
        <v>42</v>
      </c>
      <c r="O97" s="28"/>
      <c r="P97" s="70">
        <f>O97*H97</f>
        <v>0</v>
      </c>
      <c r="Q97" s="70">
        <v>0.00046</v>
      </c>
      <c r="R97" s="70">
        <f>Q97*H97</f>
        <v>0.01813458</v>
      </c>
      <c r="S97" s="70">
        <v>0</v>
      </c>
      <c r="T97" s="71">
        <f>S97*H97</f>
        <v>0</v>
      </c>
      <c r="AR97" s="24" t="s">
        <v>131</v>
      </c>
      <c r="AT97" s="24" t="s">
        <v>126</v>
      </c>
      <c r="AU97" s="24" t="s">
        <v>81</v>
      </c>
      <c r="AY97" s="24" t="s">
        <v>124</v>
      </c>
      <c r="BE97" s="72">
        <f>IF(N97="základní",J97,0)</f>
        <v>0</v>
      </c>
      <c r="BF97" s="72">
        <f>IF(N97="snížená",J97,0)</f>
        <v>0</v>
      </c>
      <c r="BG97" s="72">
        <f>IF(N97="zákl. přenesená",J97,0)</f>
        <v>0</v>
      </c>
      <c r="BH97" s="72">
        <f>IF(N97="sníž. přenesená",J97,0)</f>
        <v>0</v>
      </c>
      <c r="BI97" s="72">
        <f>IF(N97="nulová",J97,0)</f>
        <v>0</v>
      </c>
      <c r="BJ97" s="24" t="s">
        <v>79</v>
      </c>
      <c r="BK97" s="72">
        <f>ROUND(I97*H97,2)</f>
        <v>0</v>
      </c>
      <c r="BL97" s="24" t="s">
        <v>131</v>
      </c>
      <c r="BM97" s="24" t="s">
        <v>154</v>
      </c>
    </row>
    <row r="98" spans="1:47" s="1" customFormat="1" ht="54">
      <c r="A98" s="223"/>
      <c r="B98" s="224"/>
      <c r="C98" s="223"/>
      <c r="D98" s="355" t="s">
        <v>132</v>
      </c>
      <c r="E98" s="223"/>
      <c r="F98" s="356" t="s">
        <v>472</v>
      </c>
      <c r="G98" s="223"/>
      <c r="H98" s="223"/>
      <c r="I98" s="223"/>
      <c r="J98" s="223"/>
      <c r="K98" s="223"/>
      <c r="L98" s="27"/>
      <c r="M98" s="73"/>
      <c r="N98" s="28"/>
      <c r="O98" s="28"/>
      <c r="P98" s="28"/>
      <c r="Q98" s="28"/>
      <c r="R98" s="28"/>
      <c r="S98" s="28"/>
      <c r="T98" s="34"/>
      <c r="AT98" s="24" t="s">
        <v>132</v>
      </c>
      <c r="AU98" s="24" t="s">
        <v>81</v>
      </c>
    </row>
    <row r="99" spans="1:65" s="1" customFormat="1" ht="31.5" customHeight="1">
      <c r="A99" s="223"/>
      <c r="B99" s="224"/>
      <c r="C99" s="349" t="s">
        <v>141</v>
      </c>
      <c r="D99" s="349" t="s">
        <v>126</v>
      </c>
      <c r="E99" s="350" t="s">
        <v>473</v>
      </c>
      <c r="F99" s="351" t="s">
        <v>474</v>
      </c>
      <c r="G99" s="352" t="s">
        <v>145</v>
      </c>
      <c r="H99" s="353">
        <v>39.423</v>
      </c>
      <c r="I99" s="67"/>
      <c r="J99" s="354">
        <f>ROUND(I99*H99,2)</f>
        <v>0</v>
      </c>
      <c r="K99" s="351" t="s">
        <v>130</v>
      </c>
      <c r="L99" s="27"/>
      <c r="M99" s="68" t="s">
        <v>5</v>
      </c>
      <c r="N99" s="69" t="s">
        <v>42</v>
      </c>
      <c r="O99" s="28"/>
      <c r="P99" s="70">
        <f>O99*H99</f>
        <v>0</v>
      </c>
      <c r="Q99" s="70">
        <v>0</v>
      </c>
      <c r="R99" s="70">
        <f>Q99*H99</f>
        <v>0</v>
      </c>
      <c r="S99" s="70">
        <v>0</v>
      </c>
      <c r="T99" s="71">
        <f>S99*H99</f>
        <v>0</v>
      </c>
      <c r="AR99" s="24" t="s">
        <v>131</v>
      </c>
      <c r="AT99" s="24" t="s">
        <v>126</v>
      </c>
      <c r="AU99" s="24" t="s">
        <v>81</v>
      </c>
      <c r="AY99" s="24" t="s">
        <v>124</v>
      </c>
      <c r="BE99" s="72">
        <f>IF(N99="základní",J99,0)</f>
        <v>0</v>
      </c>
      <c r="BF99" s="72">
        <f>IF(N99="snížená",J99,0)</f>
        <v>0</v>
      </c>
      <c r="BG99" s="72">
        <f>IF(N99="zákl. přenesená",J99,0)</f>
        <v>0</v>
      </c>
      <c r="BH99" s="72">
        <f>IF(N99="sníž. přenesená",J99,0)</f>
        <v>0</v>
      </c>
      <c r="BI99" s="72">
        <f>IF(N99="nulová",J99,0)</f>
        <v>0</v>
      </c>
      <c r="BJ99" s="24" t="s">
        <v>79</v>
      </c>
      <c r="BK99" s="72">
        <f>ROUND(I99*H99,2)</f>
        <v>0</v>
      </c>
      <c r="BL99" s="24" t="s">
        <v>131</v>
      </c>
      <c r="BM99" s="24" t="s">
        <v>157</v>
      </c>
    </row>
    <row r="100" spans="1:51" s="11" customFormat="1" ht="13.5">
      <c r="A100" s="359"/>
      <c r="B100" s="360"/>
      <c r="C100" s="359"/>
      <c r="D100" s="357" t="s">
        <v>148</v>
      </c>
      <c r="E100" s="361" t="s">
        <v>5</v>
      </c>
      <c r="F100" s="362" t="s">
        <v>475</v>
      </c>
      <c r="G100" s="359"/>
      <c r="H100" s="363">
        <v>39.423</v>
      </c>
      <c r="I100" s="359"/>
      <c r="J100" s="359"/>
      <c r="K100" s="359"/>
      <c r="L100" s="74"/>
      <c r="M100" s="76"/>
      <c r="N100" s="77"/>
      <c r="O100" s="77"/>
      <c r="P100" s="77"/>
      <c r="Q100" s="77"/>
      <c r="R100" s="77"/>
      <c r="S100" s="77"/>
      <c r="T100" s="78"/>
      <c r="AT100" s="75" t="s">
        <v>148</v>
      </c>
      <c r="AU100" s="75" t="s">
        <v>81</v>
      </c>
      <c r="AV100" s="11" t="s">
        <v>81</v>
      </c>
      <c r="AW100" s="11" t="s">
        <v>34</v>
      </c>
      <c r="AX100" s="11" t="s">
        <v>71</v>
      </c>
      <c r="AY100" s="75" t="s">
        <v>124</v>
      </c>
    </row>
    <row r="101" spans="1:51" s="12" customFormat="1" ht="13.5">
      <c r="A101" s="364"/>
      <c r="B101" s="365"/>
      <c r="C101" s="364"/>
      <c r="D101" s="355" t="s">
        <v>148</v>
      </c>
      <c r="E101" s="366" t="s">
        <v>5</v>
      </c>
      <c r="F101" s="367" t="s">
        <v>150</v>
      </c>
      <c r="G101" s="364"/>
      <c r="H101" s="368">
        <v>39.423</v>
      </c>
      <c r="I101" s="364"/>
      <c r="J101" s="364"/>
      <c r="K101" s="364"/>
      <c r="L101" s="79"/>
      <c r="M101" s="80"/>
      <c r="N101" s="81"/>
      <c r="O101" s="81"/>
      <c r="P101" s="81"/>
      <c r="Q101" s="81"/>
      <c r="R101" s="81"/>
      <c r="S101" s="81"/>
      <c r="T101" s="82"/>
      <c r="AT101" s="83" t="s">
        <v>148</v>
      </c>
      <c r="AU101" s="83" t="s">
        <v>81</v>
      </c>
      <c r="AV101" s="12" t="s">
        <v>131</v>
      </c>
      <c r="AW101" s="12" t="s">
        <v>34</v>
      </c>
      <c r="AX101" s="12" t="s">
        <v>79</v>
      </c>
      <c r="AY101" s="83" t="s">
        <v>124</v>
      </c>
    </row>
    <row r="102" spans="1:65" s="1" customFormat="1" ht="44.25" customHeight="1">
      <c r="A102" s="223"/>
      <c r="B102" s="224"/>
      <c r="C102" s="349" t="s">
        <v>161</v>
      </c>
      <c r="D102" s="349" t="s">
        <v>126</v>
      </c>
      <c r="E102" s="350" t="s">
        <v>476</v>
      </c>
      <c r="F102" s="351" t="s">
        <v>477</v>
      </c>
      <c r="G102" s="352" t="s">
        <v>145</v>
      </c>
      <c r="H102" s="353">
        <v>39.423</v>
      </c>
      <c r="I102" s="67"/>
      <c r="J102" s="354">
        <f>ROUND(I102*H102,2)</f>
        <v>0</v>
      </c>
      <c r="K102" s="351" t="s">
        <v>130</v>
      </c>
      <c r="L102" s="27"/>
      <c r="M102" s="68" t="s">
        <v>5</v>
      </c>
      <c r="N102" s="69" t="s">
        <v>42</v>
      </c>
      <c r="O102" s="28"/>
      <c r="P102" s="70">
        <f>O102*H102</f>
        <v>0</v>
      </c>
      <c r="Q102" s="70">
        <v>0</v>
      </c>
      <c r="R102" s="70">
        <f>Q102*H102</f>
        <v>0</v>
      </c>
      <c r="S102" s="70">
        <v>0</v>
      </c>
      <c r="T102" s="71">
        <f>S102*H102</f>
        <v>0</v>
      </c>
      <c r="AR102" s="24" t="s">
        <v>131</v>
      </c>
      <c r="AT102" s="24" t="s">
        <v>126</v>
      </c>
      <c r="AU102" s="24" t="s">
        <v>81</v>
      </c>
      <c r="AY102" s="24" t="s">
        <v>124</v>
      </c>
      <c r="BE102" s="72">
        <f>IF(N102="základní",J102,0)</f>
        <v>0</v>
      </c>
      <c r="BF102" s="72">
        <f>IF(N102="snížená",J102,0)</f>
        <v>0</v>
      </c>
      <c r="BG102" s="72">
        <f>IF(N102="zákl. přenesená",J102,0)</f>
        <v>0</v>
      </c>
      <c r="BH102" s="72">
        <f>IF(N102="sníž. přenesená",J102,0)</f>
        <v>0</v>
      </c>
      <c r="BI102" s="72">
        <f>IF(N102="nulová",J102,0)</f>
        <v>0</v>
      </c>
      <c r="BJ102" s="24" t="s">
        <v>79</v>
      </c>
      <c r="BK102" s="72">
        <f>ROUND(I102*H102,2)</f>
        <v>0</v>
      </c>
      <c r="BL102" s="24" t="s">
        <v>131</v>
      </c>
      <c r="BM102" s="24" t="s">
        <v>164</v>
      </c>
    </row>
    <row r="103" spans="1:47" s="1" customFormat="1" ht="94.5">
      <c r="A103" s="223"/>
      <c r="B103" s="224"/>
      <c r="C103" s="223"/>
      <c r="D103" s="355" t="s">
        <v>132</v>
      </c>
      <c r="E103" s="223"/>
      <c r="F103" s="356" t="s">
        <v>478</v>
      </c>
      <c r="G103" s="223"/>
      <c r="H103" s="223"/>
      <c r="I103" s="223"/>
      <c r="J103" s="223"/>
      <c r="K103" s="223"/>
      <c r="L103" s="27"/>
      <c r="M103" s="73"/>
      <c r="N103" s="28"/>
      <c r="O103" s="28"/>
      <c r="P103" s="28"/>
      <c r="Q103" s="28"/>
      <c r="R103" s="28"/>
      <c r="S103" s="28"/>
      <c r="T103" s="34"/>
      <c r="AT103" s="24" t="s">
        <v>132</v>
      </c>
      <c r="AU103" s="24" t="s">
        <v>81</v>
      </c>
    </row>
    <row r="104" spans="1:65" s="1" customFormat="1" ht="31.5" customHeight="1">
      <c r="A104" s="223"/>
      <c r="B104" s="224"/>
      <c r="C104" s="349" t="s">
        <v>146</v>
      </c>
      <c r="D104" s="349" t="s">
        <v>126</v>
      </c>
      <c r="E104" s="350" t="s">
        <v>479</v>
      </c>
      <c r="F104" s="351" t="s">
        <v>480</v>
      </c>
      <c r="G104" s="352" t="s">
        <v>145</v>
      </c>
      <c r="H104" s="353">
        <v>39.233</v>
      </c>
      <c r="I104" s="67"/>
      <c r="J104" s="354">
        <f>ROUND(I104*H104,2)</f>
        <v>0</v>
      </c>
      <c r="K104" s="351" t="s">
        <v>130</v>
      </c>
      <c r="L104" s="27"/>
      <c r="M104" s="68" t="s">
        <v>5</v>
      </c>
      <c r="N104" s="69" t="s">
        <v>42</v>
      </c>
      <c r="O104" s="28"/>
      <c r="P104" s="70">
        <f>O104*H104</f>
        <v>0</v>
      </c>
      <c r="Q104" s="70">
        <v>0</v>
      </c>
      <c r="R104" s="70">
        <f>Q104*H104</f>
        <v>0</v>
      </c>
      <c r="S104" s="70">
        <v>0</v>
      </c>
      <c r="T104" s="71">
        <f>S104*H104</f>
        <v>0</v>
      </c>
      <c r="AR104" s="24" t="s">
        <v>131</v>
      </c>
      <c r="AT104" s="24" t="s">
        <v>126</v>
      </c>
      <c r="AU104" s="24" t="s">
        <v>81</v>
      </c>
      <c r="AY104" s="24" t="s">
        <v>124</v>
      </c>
      <c r="BE104" s="72">
        <f>IF(N104="základní",J104,0)</f>
        <v>0</v>
      </c>
      <c r="BF104" s="72">
        <f>IF(N104="snížená",J104,0)</f>
        <v>0</v>
      </c>
      <c r="BG104" s="72">
        <f>IF(N104="zákl. přenesená",J104,0)</f>
        <v>0</v>
      </c>
      <c r="BH104" s="72">
        <f>IF(N104="sníž. přenesená",J104,0)</f>
        <v>0</v>
      </c>
      <c r="BI104" s="72">
        <f>IF(N104="nulová",J104,0)</f>
        <v>0</v>
      </c>
      <c r="BJ104" s="24" t="s">
        <v>79</v>
      </c>
      <c r="BK104" s="72">
        <f>ROUND(I104*H104,2)</f>
        <v>0</v>
      </c>
      <c r="BL104" s="24" t="s">
        <v>131</v>
      </c>
      <c r="BM104" s="24" t="s">
        <v>167</v>
      </c>
    </row>
    <row r="105" spans="1:47" s="1" customFormat="1" ht="409.5">
      <c r="A105" s="223"/>
      <c r="B105" s="224"/>
      <c r="C105" s="223"/>
      <c r="D105" s="357" t="s">
        <v>132</v>
      </c>
      <c r="E105" s="223"/>
      <c r="F105" s="358" t="s">
        <v>191</v>
      </c>
      <c r="G105" s="223"/>
      <c r="H105" s="223"/>
      <c r="I105" s="223"/>
      <c r="J105" s="223"/>
      <c r="K105" s="223"/>
      <c r="L105" s="27"/>
      <c r="M105" s="73"/>
      <c r="N105" s="28"/>
      <c r="O105" s="28"/>
      <c r="P105" s="28"/>
      <c r="Q105" s="28"/>
      <c r="R105" s="28"/>
      <c r="S105" s="28"/>
      <c r="T105" s="34"/>
      <c r="AT105" s="24" t="s">
        <v>132</v>
      </c>
      <c r="AU105" s="24" t="s">
        <v>81</v>
      </c>
    </row>
    <row r="106" spans="1:51" s="13" customFormat="1" ht="13.5">
      <c r="A106" s="369"/>
      <c r="B106" s="370"/>
      <c r="C106" s="369"/>
      <c r="D106" s="357" t="s">
        <v>148</v>
      </c>
      <c r="E106" s="371" t="s">
        <v>5</v>
      </c>
      <c r="F106" s="372" t="s">
        <v>481</v>
      </c>
      <c r="G106" s="369"/>
      <c r="H106" s="373" t="s">
        <v>5</v>
      </c>
      <c r="I106" s="369"/>
      <c r="J106" s="369"/>
      <c r="K106" s="369"/>
      <c r="L106" s="84"/>
      <c r="M106" s="86"/>
      <c r="N106" s="87"/>
      <c r="O106" s="87"/>
      <c r="P106" s="87"/>
      <c r="Q106" s="87"/>
      <c r="R106" s="87"/>
      <c r="S106" s="87"/>
      <c r="T106" s="88"/>
      <c r="AT106" s="85" t="s">
        <v>148</v>
      </c>
      <c r="AU106" s="85" t="s">
        <v>81</v>
      </c>
      <c r="AV106" s="13" t="s">
        <v>79</v>
      </c>
      <c r="AW106" s="13" t="s">
        <v>34</v>
      </c>
      <c r="AX106" s="13" t="s">
        <v>71</v>
      </c>
      <c r="AY106" s="85" t="s">
        <v>124</v>
      </c>
    </row>
    <row r="107" spans="1:51" s="11" customFormat="1" ht="13.5">
      <c r="A107" s="359"/>
      <c r="B107" s="360"/>
      <c r="C107" s="359"/>
      <c r="D107" s="357" t="s">
        <v>148</v>
      </c>
      <c r="E107" s="361" t="s">
        <v>5</v>
      </c>
      <c r="F107" s="362" t="s">
        <v>482</v>
      </c>
      <c r="G107" s="359"/>
      <c r="H107" s="363">
        <v>9.6</v>
      </c>
      <c r="I107" s="359"/>
      <c r="J107" s="359"/>
      <c r="K107" s="359"/>
      <c r="L107" s="74"/>
      <c r="M107" s="76"/>
      <c r="N107" s="77"/>
      <c r="O107" s="77"/>
      <c r="P107" s="77"/>
      <c r="Q107" s="77"/>
      <c r="R107" s="77"/>
      <c r="S107" s="77"/>
      <c r="T107" s="78"/>
      <c r="AT107" s="75" t="s">
        <v>148</v>
      </c>
      <c r="AU107" s="75" t="s">
        <v>81</v>
      </c>
      <c r="AV107" s="11" t="s">
        <v>81</v>
      </c>
      <c r="AW107" s="11" t="s">
        <v>34</v>
      </c>
      <c r="AX107" s="11" t="s">
        <v>71</v>
      </c>
      <c r="AY107" s="75" t="s">
        <v>124</v>
      </c>
    </row>
    <row r="108" spans="1:51" s="13" customFormat="1" ht="13.5">
      <c r="A108" s="369"/>
      <c r="B108" s="370"/>
      <c r="C108" s="369"/>
      <c r="D108" s="357" t="s">
        <v>148</v>
      </c>
      <c r="E108" s="371" t="s">
        <v>5</v>
      </c>
      <c r="F108" s="372" t="s">
        <v>483</v>
      </c>
      <c r="G108" s="369"/>
      <c r="H108" s="373" t="s">
        <v>5</v>
      </c>
      <c r="I108" s="369"/>
      <c r="J108" s="369"/>
      <c r="K108" s="369"/>
      <c r="L108" s="84"/>
      <c r="M108" s="86"/>
      <c r="N108" s="87"/>
      <c r="O108" s="87"/>
      <c r="P108" s="87"/>
      <c r="Q108" s="87"/>
      <c r="R108" s="87"/>
      <c r="S108" s="87"/>
      <c r="T108" s="88"/>
      <c r="AT108" s="85" t="s">
        <v>148</v>
      </c>
      <c r="AU108" s="85" t="s">
        <v>81</v>
      </c>
      <c r="AV108" s="13" t="s">
        <v>79</v>
      </c>
      <c r="AW108" s="13" t="s">
        <v>34</v>
      </c>
      <c r="AX108" s="13" t="s">
        <v>71</v>
      </c>
      <c r="AY108" s="85" t="s">
        <v>124</v>
      </c>
    </row>
    <row r="109" spans="1:51" s="11" customFormat="1" ht="13.5">
      <c r="A109" s="359"/>
      <c r="B109" s="360"/>
      <c r="C109" s="359"/>
      <c r="D109" s="357" t="s">
        <v>148</v>
      </c>
      <c r="E109" s="361" t="s">
        <v>5</v>
      </c>
      <c r="F109" s="362" t="s">
        <v>484</v>
      </c>
      <c r="G109" s="359"/>
      <c r="H109" s="363">
        <v>18.369</v>
      </c>
      <c r="I109" s="359"/>
      <c r="J109" s="359"/>
      <c r="K109" s="359"/>
      <c r="L109" s="74"/>
      <c r="M109" s="76"/>
      <c r="N109" s="77"/>
      <c r="O109" s="77"/>
      <c r="P109" s="77"/>
      <c r="Q109" s="77"/>
      <c r="R109" s="77"/>
      <c r="S109" s="77"/>
      <c r="T109" s="78"/>
      <c r="AT109" s="75" t="s">
        <v>148</v>
      </c>
      <c r="AU109" s="75" t="s">
        <v>81</v>
      </c>
      <c r="AV109" s="11" t="s">
        <v>81</v>
      </c>
      <c r="AW109" s="11" t="s">
        <v>34</v>
      </c>
      <c r="AX109" s="11" t="s">
        <v>71</v>
      </c>
      <c r="AY109" s="75" t="s">
        <v>124</v>
      </c>
    </row>
    <row r="110" spans="1:51" s="14" customFormat="1" ht="13.5">
      <c r="A110" s="383"/>
      <c r="B110" s="384"/>
      <c r="C110" s="383"/>
      <c r="D110" s="357" t="s">
        <v>148</v>
      </c>
      <c r="E110" s="385" t="s">
        <v>5</v>
      </c>
      <c r="F110" s="386" t="s">
        <v>485</v>
      </c>
      <c r="G110" s="383"/>
      <c r="H110" s="387">
        <v>27.969</v>
      </c>
      <c r="I110" s="383"/>
      <c r="J110" s="383"/>
      <c r="K110" s="383"/>
      <c r="L110" s="97"/>
      <c r="M110" s="99"/>
      <c r="N110" s="100"/>
      <c r="O110" s="100"/>
      <c r="P110" s="100"/>
      <c r="Q110" s="100"/>
      <c r="R110" s="100"/>
      <c r="S110" s="100"/>
      <c r="T110" s="101"/>
      <c r="AT110" s="98" t="s">
        <v>148</v>
      </c>
      <c r="AU110" s="98" t="s">
        <v>81</v>
      </c>
      <c r="AV110" s="14" t="s">
        <v>137</v>
      </c>
      <c r="AW110" s="14" t="s">
        <v>34</v>
      </c>
      <c r="AX110" s="14" t="s">
        <v>71</v>
      </c>
      <c r="AY110" s="98" t="s">
        <v>124</v>
      </c>
    </row>
    <row r="111" spans="1:51" s="13" customFormat="1" ht="13.5">
      <c r="A111" s="369"/>
      <c r="B111" s="370"/>
      <c r="C111" s="369"/>
      <c r="D111" s="357" t="s">
        <v>148</v>
      </c>
      <c r="E111" s="371" t="s">
        <v>5</v>
      </c>
      <c r="F111" s="372" t="s">
        <v>486</v>
      </c>
      <c r="G111" s="369"/>
      <c r="H111" s="373" t="s">
        <v>5</v>
      </c>
      <c r="I111" s="369"/>
      <c r="J111" s="369"/>
      <c r="K111" s="369"/>
      <c r="L111" s="84"/>
      <c r="M111" s="86"/>
      <c r="N111" s="87"/>
      <c r="O111" s="87"/>
      <c r="P111" s="87"/>
      <c r="Q111" s="87"/>
      <c r="R111" s="87"/>
      <c r="S111" s="87"/>
      <c r="T111" s="88"/>
      <c r="AT111" s="85" t="s">
        <v>148</v>
      </c>
      <c r="AU111" s="85" t="s">
        <v>81</v>
      </c>
      <c r="AV111" s="13" t="s">
        <v>79</v>
      </c>
      <c r="AW111" s="13" t="s">
        <v>34</v>
      </c>
      <c r="AX111" s="13" t="s">
        <v>71</v>
      </c>
      <c r="AY111" s="85" t="s">
        <v>124</v>
      </c>
    </row>
    <row r="112" spans="1:51" s="11" customFormat="1" ht="13.5">
      <c r="A112" s="359"/>
      <c r="B112" s="360"/>
      <c r="C112" s="359"/>
      <c r="D112" s="357" t="s">
        <v>148</v>
      </c>
      <c r="E112" s="361" t="s">
        <v>5</v>
      </c>
      <c r="F112" s="362" t="s">
        <v>487</v>
      </c>
      <c r="G112" s="359"/>
      <c r="H112" s="363">
        <v>0.393</v>
      </c>
      <c r="I112" s="359"/>
      <c r="J112" s="359"/>
      <c r="K112" s="359"/>
      <c r="L112" s="74"/>
      <c r="M112" s="76"/>
      <c r="N112" s="77"/>
      <c r="O112" s="77"/>
      <c r="P112" s="77"/>
      <c r="Q112" s="77"/>
      <c r="R112" s="77"/>
      <c r="S112" s="77"/>
      <c r="T112" s="78"/>
      <c r="AT112" s="75" t="s">
        <v>148</v>
      </c>
      <c r="AU112" s="75" t="s">
        <v>81</v>
      </c>
      <c r="AV112" s="11" t="s">
        <v>81</v>
      </c>
      <c r="AW112" s="11" t="s">
        <v>34</v>
      </c>
      <c r="AX112" s="11" t="s">
        <v>71</v>
      </c>
      <c r="AY112" s="75" t="s">
        <v>124</v>
      </c>
    </row>
    <row r="113" spans="1:51" s="13" customFormat="1" ht="13.5">
      <c r="A113" s="369"/>
      <c r="B113" s="370"/>
      <c r="C113" s="369"/>
      <c r="D113" s="357" t="s">
        <v>148</v>
      </c>
      <c r="E113" s="371" t="s">
        <v>5</v>
      </c>
      <c r="F113" s="372" t="s">
        <v>488</v>
      </c>
      <c r="G113" s="369"/>
      <c r="H113" s="373" t="s">
        <v>5</v>
      </c>
      <c r="I113" s="369"/>
      <c r="J113" s="369"/>
      <c r="K113" s="369"/>
      <c r="L113" s="84"/>
      <c r="M113" s="86"/>
      <c r="N113" s="87"/>
      <c r="O113" s="87"/>
      <c r="P113" s="87"/>
      <c r="Q113" s="87"/>
      <c r="R113" s="87"/>
      <c r="S113" s="87"/>
      <c r="T113" s="88"/>
      <c r="AT113" s="85" t="s">
        <v>148</v>
      </c>
      <c r="AU113" s="85" t="s">
        <v>81</v>
      </c>
      <c r="AV113" s="13" t="s">
        <v>79</v>
      </c>
      <c r="AW113" s="13" t="s">
        <v>34</v>
      </c>
      <c r="AX113" s="13" t="s">
        <v>71</v>
      </c>
      <c r="AY113" s="85" t="s">
        <v>124</v>
      </c>
    </row>
    <row r="114" spans="1:51" s="11" customFormat="1" ht="13.5">
      <c r="A114" s="359"/>
      <c r="B114" s="360"/>
      <c r="C114" s="359"/>
      <c r="D114" s="357" t="s">
        <v>148</v>
      </c>
      <c r="E114" s="361" t="s">
        <v>5</v>
      </c>
      <c r="F114" s="362" t="s">
        <v>489</v>
      </c>
      <c r="G114" s="359"/>
      <c r="H114" s="363">
        <v>10.871</v>
      </c>
      <c r="I114" s="359"/>
      <c r="J114" s="359"/>
      <c r="K114" s="359"/>
      <c r="L114" s="74"/>
      <c r="M114" s="76"/>
      <c r="N114" s="77"/>
      <c r="O114" s="77"/>
      <c r="P114" s="77"/>
      <c r="Q114" s="77"/>
      <c r="R114" s="77"/>
      <c r="S114" s="77"/>
      <c r="T114" s="78"/>
      <c r="AT114" s="75" t="s">
        <v>148</v>
      </c>
      <c r="AU114" s="75" t="s">
        <v>81</v>
      </c>
      <c r="AV114" s="11" t="s">
        <v>81</v>
      </c>
      <c r="AW114" s="11" t="s">
        <v>34</v>
      </c>
      <c r="AX114" s="11" t="s">
        <v>71</v>
      </c>
      <c r="AY114" s="75" t="s">
        <v>124</v>
      </c>
    </row>
    <row r="115" spans="1:51" s="12" customFormat="1" ht="13.5">
      <c r="A115" s="364"/>
      <c r="B115" s="365"/>
      <c r="C115" s="364"/>
      <c r="D115" s="355" t="s">
        <v>148</v>
      </c>
      <c r="E115" s="366" t="s">
        <v>5</v>
      </c>
      <c r="F115" s="367" t="s">
        <v>150</v>
      </c>
      <c r="G115" s="364"/>
      <c r="H115" s="368">
        <v>39.233</v>
      </c>
      <c r="I115" s="364"/>
      <c r="J115" s="364"/>
      <c r="K115" s="364"/>
      <c r="L115" s="79"/>
      <c r="M115" s="80"/>
      <c r="N115" s="81"/>
      <c r="O115" s="81"/>
      <c r="P115" s="81"/>
      <c r="Q115" s="81"/>
      <c r="R115" s="81"/>
      <c r="S115" s="81"/>
      <c r="T115" s="82"/>
      <c r="AT115" s="83" t="s">
        <v>148</v>
      </c>
      <c r="AU115" s="83" t="s">
        <v>81</v>
      </c>
      <c r="AV115" s="12" t="s">
        <v>131</v>
      </c>
      <c r="AW115" s="12" t="s">
        <v>34</v>
      </c>
      <c r="AX115" s="12" t="s">
        <v>79</v>
      </c>
      <c r="AY115" s="83" t="s">
        <v>124</v>
      </c>
    </row>
    <row r="116" spans="1:65" s="1" customFormat="1" ht="22.5" customHeight="1">
      <c r="A116" s="223"/>
      <c r="B116" s="224"/>
      <c r="C116" s="374" t="s">
        <v>171</v>
      </c>
      <c r="D116" s="374" t="s">
        <v>203</v>
      </c>
      <c r="E116" s="375" t="s">
        <v>490</v>
      </c>
      <c r="F116" s="376" t="s">
        <v>491</v>
      </c>
      <c r="G116" s="377" t="s">
        <v>248</v>
      </c>
      <c r="H116" s="378">
        <v>36.738</v>
      </c>
      <c r="I116" s="89"/>
      <c r="J116" s="379">
        <f>ROUND(I116*H116,2)</f>
        <v>0</v>
      </c>
      <c r="K116" s="376" t="s">
        <v>130</v>
      </c>
      <c r="L116" s="90"/>
      <c r="M116" s="91" t="s">
        <v>5</v>
      </c>
      <c r="N116" s="92" t="s">
        <v>42</v>
      </c>
      <c r="O116" s="28"/>
      <c r="P116" s="70">
        <f>O116*H116</f>
        <v>0</v>
      </c>
      <c r="Q116" s="70">
        <v>1</v>
      </c>
      <c r="R116" s="70">
        <f>Q116*H116</f>
        <v>36.738</v>
      </c>
      <c r="S116" s="70">
        <v>0</v>
      </c>
      <c r="T116" s="71">
        <f>S116*H116</f>
        <v>0</v>
      </c>
      <c r="AR116" s="24" t="s">
        <v>146</v>
      </c>
      <c r="AT116" s="24" t="s">
        <v>203</v>
      </c>
      <c r="AU116" s="24" t="s">
        <v>81</v>
      </c>
      <c r="AY116" s="24" t="s">
        <v>124</v>
      </c>
      <c r="BE116" s="72">
        <f>IF(N116="základní",J116,0)</f>
        <v>0</v>
      </c>
      <c r="BF116" s="72">
        <f>IF(N116="snížená",J116,0)</f>
        <v>0</v>
      </c>
      <c r="BG116" s="72">
        <f>IF(N116="zákl. přenesená",J116,0)</f>
        <v>0</v>
      </c>
      <c r="BH116" s="72">
        <f>IF(N116="sníž. přenesená",J116,0)</f>
        <v>0</v>
      </c>
      <c r="BI116" s="72">
        <f>IF(N116="nulová",J116,0)</f>
        <v>0</v>
      </c>
      <c r="BJ116" s="24" t="s">
        <v>79</v>
      </c>
      <c r="BK116" s="72">
        <f>ROUND(I116*H116,2)</f>
        <v>0</v>
      </c>
      <c r="BL116" s="24" t="s">
        <v>131</v>
      </c>
      <c r="BM116" s="24" t="s">
        <v>174</v>
      </c>
    </row>
    <row r="117" spans="1:65" s="1" customFormat="1" ht="22.5" customHeight="1">
      <c r="A117" s="223"/>
      <c r="B117" s="224"/>
      <c r="C117" s="374" t="s">
        <v>154</v>
      </c>
      <c r="D117" s="374" t="s">
        <v>203</v>
      </c>
      <c r="E117" s="375" t="s">
        <v>492</v>
      </c>
      <c r="F117" s="376" t="s">
        <v>493</v>
      </c>
      <c r="G117" s="377" t="s">
        <v>248</v>
      </c>
      <c r="H117" s="378">
        <v>19.2</v>
      </c>
      <c r="I117" s="89"/>
      <c r="J117" s="379">
        <f>ROUND(I117*H117,2)</f>
        <v>0</v>
      </c>
      <c r="K117" s="376" t="s">
        <v>130</v>
      </c>
      <c r="L117" s="90"/>
      <c r="M117" s="91" t="s">
        <v>5</v>
      </c>
      <c r="N117" s="92" t="s">
        <v>42</v>
      </c>
      <c r="O117" s="28"/>
      <c r="P117" s="70">
        <f>O117*H117</f>
        <v>0</v>
      </c>
      <c r="Q117" s="70">
        <v>1</v>
      </c>
      <c r="R117" s="70">
        <f>Q117*H117</f>
        <v>19.2</v>
      </c>
      <c r="S117" s="70">
        <v>0</v>
      </c>
      <c r="T117" s="71">
        <f>S117*H117</f>
        <v>0</v>
      </c>
      <c r="AR117" s="24" t="s">
        <v>146</v>
      </c>
      <c r="AT117" s="24" t="s">
        <v>203</v>
      </c>
      <c r="AU117" s="24" t="s">
        <v>81</v>
      </c>
      <c r="AY117" s="24" t="s">
        <v>124</v>
      </c>
      <c r="BE117" s="72">
        <f>IF(N117="základní",J117,0)</f>
        <v>0</v>
      </c>
      <c r="BF117" s="72">
        <f>IF(N117="snížená",J117,0)</f>
        <v>0</v>
      </c>
      <c r="BG117" s="72">
        <f>IF(N117="zákl. přenesená",J117,0)</f>
        <v>0</v>
      </c>
      <c r="BH117" s="72">
        <f>IF(N117="sníž. přenesená",J117,0)</f>
        <v>0</v>
      </c>
      <c r="BI117" s="72">
        <f>IF(N117="nulová",J117,0)</f>
        <v>0</v>
      </c>
      <c r="BJ117" s="24" t="s">
        <v>79</v>
      </c>
      <c r="BK117" s="72">
        <f>ROUND(I117*H117,2)</f>
        <v>0</v>
      </c>
      <c r="BL117" s="24" t="s">
        <v>131</v>
      </c>
      <c r="BM117" s="24" t="s">
        <v>178</v>
      </c>
    </row>
    <row r="118" spans="1:65" s="1" customFormat="1" ht="22.5" customHeight="1">
      <c r="A118" s="223"/>
      <c r="B118" s="224"/>
      <c r="C118" s="374" t="s">
        <v>179</v>
      </c>
      <c r="D118" s="374" t="s">
        <v>203</v>
      </c>
      <c r="E118" s="375" t="s">
        <v>494</v>
      </c>
      <c r="F118" s="376" t="s">
        <v>495</v>
      </c>
      <c r="G118" s="377" t="s">
        <v>248</v>
      </c>
      <c r="H118" s="378">
        <v>0.786</v>
      </c>
      <c r="I118" s="89"/>
      <c r="J118" s="379">
        <f>ROUND(I118*H118,2)</f>
        <v>0</v>
      </c>
      <c r="K118" s="376" t="s">
        <v>130</v>
      </c>
      <c r="L118" s="90"/>
      <c r="M118" s="91" t="s">
        <v>5</v>
      </c>
      <c r="N118" s="92" t="s">
        <v>42</v>
      </c>
      <c r="O118" s="28"/>
      <c r="P118" s="70">
        <f>O118*H118</f>
        <v>0</v>
      </c>
      <c r="Q118" s="70">
        <v>1</v>
      </c>
      <c r="R118" s="70">
        <f>Q118*H118</f>
        <v>0.786</v>
      </c>
      <c r="S118" s="70">
        <v>0</v>
      </c>
      <c r="T118" s="71">
        <f>S118*H118</f>
        <v>0</v>
      </c>
      <c r="AR118" s="24" t="s">
        <v>146</v>
      </c>
      <c r="AT118" s="24" t="s">
        <v>203</v>
      </c>
      <c r="AU118" s="24" t="s">
        <v>81</v>
      </c>
      <c r="AY118" s="24" t="s">
        <v>124</v>
      </c>
      <c r="BE118" s="72">
        <f>IF(N118="základní",J118,0)</f>
        <v>0</v>
      </c>
      <c r="BF118" s="72">
        <f>IF(N118="snížená",J118,0)</f>
        <v>0</v>
      </c>
      <c r="BG118" s="72">
        <f>IF(N118="zákl. přenesená",J118,0)</f>
        <v>0</v>
      </c>
      <c r="BH118" s="72">
        <f>IF(N118="sníž. přenesená",J118,0)</f>
        <v>0</v>
      </c>
      <c r="BI118" s="72">
        <f>IF(N118="nulová",J118,0)</f>
        <v>0</v>
      </c>
      <c r="BJ118" s="24" t="s">
        <v>79</v>
      </c>
      <c r="BK118" s="72">
        <f>ROUND(I118*H118,2)</f>
        <v>0</v>
      </c>
      <c r="BL118" s="24" t="s">
        <v>131</v>
      </c>
      <c r="BM118" s="24" t="s">
        <v>182</v>
      </c>
    </row>
    <row r="119" spans="1:63" s="10" customFormat="1" ht="29.85" customHeight="1">
      <c r="A119" s="341"/>
      <c r="B119" s="342"/>
      <c r="C119" s="341"/>
      <c r="D119" s="346" t="s">
        <v>70</v>
      </c>
      <c r="E119" s="347" t="s">
        <v>81</v>
      </c>
      <c r="F119" s="347" t="s">
        <v>373</v>
      </c>
      <c r="G119" s="341"/>
      <c r="H119" s="341"/>
      <c r="I119" s="341"/>
      <c r="J119" s="348">
        <f>BK119</f>
        <v>0</v>
      </c>
      <c r="K119" s="341"/>
      <c r="L119" s="59"/>
      <c r="M119" s="61"/>
      <c r="N119" s="62"/>
      <c r="O119" s="62"/>
      <c r="P119" s="63">
        <f>SUM(P120:P126)</f>
        <v>0</v>
      </c>
      <c r="Q119" s="62"/>
      <c r="R119" s="63">
        <f>SUM(R120:R126)</f>
        <v>5.4779904</v>
      </c>
      <c r="S119" s="62"/>
      <c r="T119" s="64">
        <f>SUM(T120:T126)</f>
        <v>0</v>
      </c>
      <c r="AR119" s="60" t="s">
        <v>79</v>
      </c>
      <c r="AT119" s="65" t="s">
        <v>70</v>
      </c>
      <c r="AU119" s="65" t="s">
        <v>79</v>
      </c>
      <c r="AY119" s="60" t="s">
        <v>124</v>
      </c>
      <c r="BK119" s="66">
        <f>SUM(BK120:BK126)</f>
        <v>0</v>
      </c>
    </row>
    <row r="120" spans="1:65" s="1" customFormat="1" ht="44.25" customHeight="1">
      <c r="A120" s="223"/>
      <c r="B120" s="224"/>
      <c r="C120" s="349" t="s">
        <v>157</v>
      </c>
      <c r="D120" s="349" t="s">
        <v>126</v>
      </c>
      <c r="E120" s="350" t="s">
        <v>496</v>
      </c>
      <c r="F120" s="351" t="s">
        <v>497</v>
      </c>
      <c r="G120" s="352" t="s">
        <v>196</v>
      </c>
      <c r="H120" s="353">
        <v>62.4</v>
      </c>
      <c r="I120" s="67"/>
      <c r="J120" s="354">
        <f>ROUND(I120*H120,2)</f>
        <v>0</v>
      </c>
      <c r="K120" s="351" t="s">
        <v>130</v>
      </c>
      <c r="L120" s="27"/>
      <c r="M120" s="68" t="s">
        <v>5</v>
      </c>
      <c r="N120" s="69" t="s">
        <v>42</v>
      </c>
      <c r="O120" s="28"/>
      <c r="P120" s="70">
        <f>O120*H120</f>
        <v>0</v>
      </c>
      <c r="Q120" s="70">
        <v>0.00031</v>
      </c>
      <c r="R120" s="70">
        <f>Q120*H120</f>
        <v>0.019344</v>
      </c>
      <c r="S120" s="70">
        <v>0</v>
      </c>
      <c r="T120" s="71">
        <f>S120*H120</f>
        <v>0</v>
      </c>
      <c r="AR120" s="24" t="s">
        <v>131</v>
      </c>
      <c r="AT120" s="24" t="s">
        <v>126</v>
      </c>
      <c r="AU120" s="24" t="s">
        <v>81</v>
      </c>
      <c r="AY120" s="24" t="s">
        <v>124</v>
      </c>
      <c r="BE120" s="72">
        <f>IF(N120="základní",J120,0)</f>
        <v>0</v>
      </c>
      <c r="BF120" s="72">
        <f>IF(N120="snížená",J120,0)</f>
        <v>0</v>
      </c>
      <c r="BG120" s="72">
        <f>IF(N120="zákl. přenesená",J120,0)</f>
        <v>0</v>
      </c>
      <c r="BH120" s="72">
        <f>IF(N120="sníž. přenesená",J120,0)</f>
        <v>0</v>
      </c>
      <c r="BI120" s="72">
        <f>IF(N120="nulová",J120,0)</f>
        <v>0</v>
      </c>
      <c r="BJ120" s="24" t="s">
        <v>79</v>
      </c>
      <c r="BK120" s="72">
        <f>ROUND(I120*H120,2)</f>
        <v>0</v>
      </c>
      <c r="BL120" s="24" t="s">
        <v>131</v>
      </c>
      <c r="BM120" s="24" t="s">
        <v>185</v>
      </c>
    </row>
    <row r="121" spans="1:47" s="1" customFormat="1" ht="189">
      <c r="A121" s="223"/>
      <c r="B121" s="224"/>
      <c r="C121" s="223"/>
      <c r="D121" s="355" t="s">
        <v>132</v>
      </c>
      <c r="E121" s="223"/>
      <c r="F121" s="356" t="s">
        <v>498</v>
      </c>
      <c r="G121" s="223"/>
      <c r="H121" s="223"/>
      <c r="I121" s="223"/>
      <c r="J121" s="223"/>
      <c r="K121" s="223"/>
      <c r="L121" s="27"/>
      <c r="M121" s="73"/>
      <c r="N121" s="28"/>
      <c r="O121" s="28"/>
      <c r="P121" s="28"/>
      <c r="Q121" s="28"/>
      <c r="R121" s="28"/>
      <c r="S121" s="28"/>
      <c r="T121" s="34"/>
      <c r="AT121" s="24" t="s">
        <v>132</v>
      </c>
      <c r="AU121" s="24" t="s">
        <v>81</v>
      </c>
    </row>
    <row r="122" spans="1:65" s="1" customFormat="1" ht="22.5" customHeight="1">
      <c r="A122" s="223"/>
      <c r="B122" s="224"/>
      <c r="C122" s="374" t="s">
        <v>187</v>
      </c>
      <c r="D122" s="374" t="s">
        <v>203</v>
      </c>
      <c r="E122" s="375" t="s">
        <v>499</v>
      </c>
      <c r="F122" s="376" t="s">
        <v>500</v>
      </c>
      <c r="G122" s="377" t="s">
        <v>196</v>
      </c>
      <c r="H122" s="378">
        <v>74.88</v>
      </c>
      <c r="I122" s="89"/>
      <c r="J122" s="379">
        <f>ROUND(I122*H122,2)</f>
        <v>0</v>
      </c>
      <c r="K122" s="376" t="s">
        <v>130</v>
      </c>
      <c r="L122" s="90"/>
      <c r="M122" s="91" t="s">
        <v>5</v>
      </c>
      <c r="N122" s="92" t="s">
        <v>42</v>
      </c>
      <c r="O122" s="28"/>
      <c r="P122" s="70">
        <f>O122*H122</f>
        <v>0</v>
      </c>
      <c r="Q122" s="70">
        <v>0.00028</v>
      </c>
      <c r="R122" s="70">
        <f>Q122*H122</f>
        <v>0.020966399999999996</v>
      </c>
      <c r="S122" s="70">
        <v>0</v>
      </c>
      <c r="T122" s="71">
        <f>S122*H122</f>
        <v>0</v>
      </c>
      <c r="AR122" s="24" t="s">
        <v>146</v>
      </c>
      <c r="AT122" s="24" t="s">
        <v>203</v>
      </c>
      <c r="AU122" s="24" t="s">
        <v>81</v>
      </c>
      <c r="AY122" s="24" t="s">
        <v>124</v>
      </c>
      <c r="BE122" s="72">
        <f>IF(N122="základní",J122,0)</f>
        <v>0</v>
      </c>
      <c r="BF122" s="72">
        <f>IF(N122="snížená",J122,0)</f>
        <v>0</v>
      </c>
      <c r="BG122" s="72">
        <f>IF(N122="zákl. přenesená",J122,0)</f>
        <v>0</v>
      </c>
      <c r="BH122" s="72">
        <f>IF(N122="sníž. přenesená",J122,0)</f>
        <v>0</v>
      </c>
      <c r="BI122" s="72">
        <f>IF(N122="nulová",J122,0)</f>
        <v>0</v>
      </c>
      <c r="BJ122" s="24" t="s">
        <v>79</v>
      </c>
      <c r="BK122" s="72">
        <f>ROUND(I122*H122,2)</f>
        <v>0</v>
      </c>
      <c r="BL122" s="24" t="s">
        <v>131</v>
      </c>
      <c r="BM122" s="24" t="s">
        <v>190</v>
      </c>
    </row>
    <row r="123" spans="1:65" s="1" customFormat="1" ht="44.25" customHeight="1">
      <c r="A123" s="223"/>
      <c r="B123" s="224"/>
      <c r="C123" s="349" t="s">
        <v>164</v>
      </c>
      <c r="D123" s="349" t="s">
        <v>126</v>
      </c>
      <c r="E123" s="350" t="s">
        <v>501</v>
      </c>
      <c r="F123" s="351" t="s">
        <v>502</v>
      </c>
      <c r="G123" s="352" t="s">
        <v>140</v>
      </c>
      <c r="H123" s="353">
        <v>24</v>
      </c>
      <c r="I123" s="67"/>
      <c r="J123" s="354">
        <f>ROUND(I123*H123,2)</f>
        <v>0</v>
      </c>
      <c r="K123" s="351" t="s">
        <v>130</v>
      </c>
      <c r="L123" s="27"/>
      <c r="M123" s="68" t="s">
        <v>5</v>
      </c>
      <c r="N123" s="69" t="s">
        <v>42</v>
      </c>
      <c r="O123" s="28"/>
      <c r="P123" s="70">
        <f>O123*H123</f>
        <v>0</v>
      </c>
      <c r="Q123" s="70">
        <v>0.22657</v>
      </c>
      <c r="R123" s="70">
        <f>Q123*H123</f>
        <v>5.43768</v>
      </c>
      <c r="S123" s="70">
        <v>0</v>
      </c>
      <c r="T123" s="71">
        <f>S123*H123</f>
        <v>0</v>
      </c>
      <c r="AR123" s="24" t="s">
        <v>131</v>
      </c>
      <c r="AT123" s="24" t="s">
        <v>126</v>
      </c>
      <c r="AU123" s="24" t="s">
        <v>81</v>
      </c>
      <c r="AY123" s="24" t="s">
        <v>124</v>
      </c>
      <c r="BE123" s="72">
        <f>IF(N123="základní",J123,0)</f>
        <v>0</v>
      </c>
      <c r="BF123" s="72">
        <f>IF(N123="snížená",J123,0)</f>
        <v>0</v>
      </c>
      <c r="BG123" s="72">
        <f>IF(N123="zákl. přenesená",J123,0)</f>
        <v>0</v>
      </c>
      <c r="BH123" s="72">
        <f>IF(N123="sníž. přenesená",J123,0)</f>
        <v>0</v>
      </c>
      <c r="BI123" s="72">
        <f>IF(N123="nulová",J123,0)</f>
        <v>0</v>
      </c>
      <c r="BJ123" s="24" t="s">
        <v>79</v>
      </c>
      <c r="BK123" s="72">
        <f>ROUND(I123*H123,2)</f>
        <v>0</v>
      </c>
      <c r="BL123" s="24" t="s">
        <v>131</v>
      </c>
      <c r="BM123" s="24" t="s">
        <v>197</v>
      </c>
    </row>
    <row r="124" spans="1:51" s="13" customFormat="1" ht="13.5">
      <c r="A124" s="369"/>
      <c r="B124" s="370"/>
      <c r="C124" s="369"/>
      <c r="D124" s="357" t="s">
        <v>148</v>
      </c>
      <c r="E124" s="371" t="s">
        <v>5</v>
      </c>
      <c r="F124" s="372" t="s">
        <v>503</v>
      </c>
      <c r="G124" s="369"/>
      <c r="H124" s="373" t="s">
        <v>5</v>
      </c>
      <c r="I124" s="369"/>
      <c r="J124" s="369"/>
      <c r="K124" s="369"/>
      <c r="L124" s="84"/>
      <c r="M124" s="86"/>
      <c r="N124" s="87"/>
      <c r="O124" s="87"/>
      <c r="P124" s="87"/>
      <c r="Q124" s="87"/>
      <c r="R124" s="87"/>
      <c r="S124" s="87"/>
      <c r="T124" s="88"/>
      <c r="AT124" s="85" t="s">
        <v>148</v>
      </c>
      <c r="AU124" s="85" t="s">
        <v>81</v>
      </c>
      <c r="AV124" s="13" t="s">
        <v>79</v>
      </c>
      <c r="AW124" s="13" t="s">
        <v>34</v>
      </c>
      <c r="AX124" s="13" t="s">
        <v>71</v>
      </c>
      <c r="AY124" s="85" t="s">
        <v>124</v>
      </c>
    </row>
    <row r="125" spans="1:51" s="11" customFormat="1" ht="13.5">
      <c r="A125" s="359"/>
      <c r="B125" s="360"/>
      <c r="C125" s="359"/>
      <c r="D125" s="357" t="s">
        <v>148</v>
      </c>
      <c r="E125" s="361" t="s">
        <v>5</v>
      </c>
      <c r="F125" s="362" t="s">
        <v>504</v>
      </c>
      <c r="G125" s="359"/>
      <c r="H125" s="363">
        <v>24</v>
      </c>
      <c r="I125" s="359"/>
      <c r="J125" s="359"/>
      <c r="K125" s="359"/>
      <c r="L125" s="74"/>
      <c r="M125" s="76"/>
      <c r="N125" s="77"/>
      <c r="O125" s="77"/>
      <c r="P125" s="77"/>
      <c r="Q125" s="77"/>
      <c r="R125" s="77"/>
      <c r="S125" s="77"/>
      <c r="T125" s="78"/>
      <c r="AT125" s="75" t="s">
        <v>148</v>
      </c>
      <c r="AU125" s="75" t="s">
        <v>81</v>
      </c>
      <c r="AV125" s="11" t="s">
        <v>81</v>
      </c>
      <c r="AW125" s="11" t="s">
        <v>34</v>
      </c>
      <c r="AX125" s="11" t="s">
        <v>71</v>
      </c>
      <c r="AY125" s="75" t="s">
        <v>124</v>
      </c>
    </row>
    <row r="126" spans="1:51" s="12" customFormat="1" ht="13.5">
      <c r="A126" s="364"/>
      <c r="B126" s="365"/>
      <c r="C126" s="364"/>
      <c r="D126" s="357" t="s">
        <v>148</v>
      </c>
      <c r="E126" s="388" t="s">
        <v>5</v>
      </c>
      <c r="F126" s="389" t="s">
        <v>150</v>
      </c>
      <c r="G126" s="364"/>
      <c r="H126" s="390">
        <v>24</v>
      </c>
      <c r="I126" s="364"/>
      <c r="J126" s="364"/>
      <c r="K126" s="364"/>
      <c r="L126" s="79"/>
      <c r="M126" s="80"/>
      <c r="N126" s="81"/>
      <c r="O126" s="81"/>
      <c r="P126" s="81"/>
      <c r="Q126" s="81"/>
      <c r="R126" s="81"/>
      <c r="S126" s="81"/>
      <c r="T126" s="82"/>
      <c r="AT126" s="83" t="s">
        <v>148</v>
      </c>
      <c r="AU126" s="83" t="s">
        <v>81</v>
      </c>
      <c r="AV126" s="12" t="s">
        <v>131</v>
      </c>
      <c r="AW126" s="12" t="s">
        <v>34</v>
      </c>
      <c r="AX126" s="12" t="s">
        <v>79</v>
      </c>
      <c r="AY126" s="83" t="s">
        <v>124</v>
      </c>
    </row>
    <row r="127" spans="1:63" s="10" customFormat="1" ht="29.85" customHeight="1">
      <c r="A127" s="341"/>
      <c r="B127" s="342"/>
      <c r="C127" s="341"/>
      <c r="D127" s="346" t="s">
        <v>70</v>
      </c>
      <c r="E127" s="347" t="s">
        <v>146</v>
      </c>
      <c r="F127" s="347" t="s">
        <v>294</v>
      </c>
      <c r="G127" s="341"/>
      <c r="H127" s="341"/>
      <c r="I127" s="341"/>
      <c r="J127" s="348">
        <f>BK127</f>
        <v>0</v>
      </c>
      <c r="K127" s="341"/>
      <c r="L127" s="59"/>
      <c r="M127" s="61"/>
      <c r="N127" s="62"/>
      <c r="O127" s="62"/>
      <c r="P127" s="63">
        <f>SUM(P128:P155)</f>
        <v>0</v>
      </c>
      <c r="Q127" s="62"/>
      <c r="R127" s="63">
        <f>SUM(R128:R155)</f>
        <v>18.904174999999995</v>
      </c>
      <c r="S127" s="62"/>
      <c r="T127" s="64">
        <f>SUM(T128:T155)</f>
        <v>0</v>
      </c>
      <c r="AR127" s="60" t="s">
        <v>79</v>
      </c>
      <c r="AT127" s="65" t="s">
        <v>70</v>
      </c>
      <c r="AU127" s="65" t="s">
        <v>79</v>
      </c>
      <c r="AY127" s="60" t="s">
        <v>124</v>
      </c>
      <c r="BK127" s="66">
        <f>SUM(BK128:BK155)</f>
        <v>0</v>
      </c>
    </row>
    <row r="128" spans="1:65" s="1" customFormat="1" ht="31.5" customHeight="1">
      <c r="A128" s="223"/>
      <c r="B128" s="224"/>
      <c r="C128" s="349" t="s">
        <v>11</v>
      </c>
      <c r="D128" s="349" t="s">
        <v>126</v>
      </c>
      <c r="E128" s="350" t="s">
        <v>505</v>
      </c>
      <c r="F128" s="351" t="s">
        <v>506</v>
      </c>
      <c r="G128" s="352" t="s">
        <v>140</v>
      </c>
      <c r="H128" s="353">
        <v>12.5</v>
      </c>
      <c r="I128" s="67"/>
      <c r="J128" s="354">
        <f>ROUND(I128*H128,2)</f>
        <v>0</v>
      </c>
      <c r="K128" s="351" t="s">
        <v>130</v>
      </c>
      <c r="L128" s="27"/>
      <c r="M128" s="68" t="s">
        <v>5</v>
      </c>
      <c r="N128" s="69" t="s">
        <v>42</v>
      </c>
      <c r="O128" s="28"/>
      <c r="P128" s="70">
        <f>O128*H128</f>
        <v>0</v>
      </c>
      <c r="Q128" s="70">
        <v>1E-05</v>
      </c>
      <c r="R128" s="70">
        <f>Q128*H128</f>
        <v>0.000125</v>
      </c>
      <c r="S128" s="70">
        <v>0</v>
      </c>
      <c r="T128" s="71">
        <f>S128*H128</f>
        <v>0</v>
      </c>
      <c r="AR128" s="24" t="s">
        <v>131</v>
      </c>
      <c r="AT128" s="24" t="s">
        <v>126</v>
      </c>
      <c r="AU128" s="24" t="s">
        <v>81</v>
      </c>
      <c r="AY128" s="24" t="s">
        <v>124</v>
      </c>
      <c r="BE128" s="72">
        <f>IF(N128="základní",J128,0)</f>
        <v>0</v>
      </c>
      <c r="BF128" s="72">
        <f>IF(N128="snížená",J128,0)</f>
        <v>0</v>
      </c>
      <c r="BG128" s="72">
        <f>IF(N128="zákl. přenesená",J128,0)</f>
        <v>0</v>
      </c>
      <c r="BH128" s="72">
        <f>IF(N128="sníž. přenesená",J128,0)</f>
        <v>0</v>
      </c>
      <c r="BI128" s="72">
        <f>IF(N128="nulová",J128,0)</f>
        <v>0</v>
      </c>
      <c r="BJ128" s="24" t="s">
        <v>79</v>
      </c>
      <c r="BK128" s="72">
        <f>ROUND(I128*H128,2)</f>
        <v>0</v>
      </c>
      <c r="BL128" s="24" t="s">
        <v>131</v>
      </c>
      <c r="BM128" s="24" t="s">
        <v>201</v>
      </c>
    </row>
    <row r="129" spans="1:47" s="1" customFormat="1" ht="94.5">
      <c r="A129" s="223"/>
      <c r="B129" s="224"/>
      <c r="C129" s="223"/>
      <c r="D129" s="355" t="s">
        <v>132</v>
      </c>
      <c r="E129" s="223"/>
      <c r="F129" s="356" t="s">
        <v>507</v>
      </c>
      <c r="G129" s="223"/>
      <c r="H129" s="223"/>
      <c r="I129" s="223"/>
      <c r="J129" s="223"/>
      <c r="K129" s="223"/>
      <c r="L129" s="27"/>
      <c r="M129" s="73"/>
      <c r="N129" s="28"/>
      <c r="O129" s="28"/>
      <c r="P129" s="28"/>
      <c r="Q129" s="28"/>
      <c r="R129" s="28"/>
      <c r="S129" s="28"/>
      <c r="T129" s="34"/>
      <c r="AT129" s="24" t="s">
        <v>132</v>
      </c>
      <c r="AU129" s="24" t="s">
        <v>81</v>
      </c>
    </row>
    <row r="130" spans="1:65" s="1" customFormat="1" ht="22.5" customHeight="1">
      <c r="A130" s="223"/>
      <c r="B130" s="224"/>
      <c r="C130" s="374" t="s">
        <v>167</v>
      </c>
      <c r="D130" s="374" t="s">
        <v>203</v>
      </c>
      <c r="E130" s="375" t="s">
        <v>508</v>
      </c>
      <c r="F130" s="376" t="s">
        <v>509</v>
      </c>
      <c r="G130" s="377" t="s">
        <v>129</v>
      </c>
      <c r="H130" s="378">
        <v>5</v>
      </c>
      <c r="I130" s="89"/>
      <c r="J130" s="379">
        <f>ROUND(I130*H130,2)</f>
        <v>0</v>
      </c>
      <c r="K130" s="376" t="s">
        <v>130</v>
      </c>
      <c r="L130" s="90"/>
      <c r="M130" s="91" t="s">
        <v>5</v>
      </c>
      <c r="N130" s="92" t="s">
        <v>42</v>
      </c>
      <c r="O130" s="28"/>
      <c r="P130" s="70">
        <f>O130*H130</f>
        <v>0</v>
      </c>
      <c r="Q130" s="70">
        <v>0.00654</v>
      </c>
      <c r="R130" s="70">
        <f>Q130*H130</f>
        <v>0.0327</v>
      </c>
      <c r="S130" s="70">
        <v>0</v>
      </c>
      <c r="T130" s="71">
        <f>S130*H130</f>
        <v>0</v>
      </c>
      <c r="AR130" s="24" t="s">
        <v>146</v>
      </c>
      <c r="AT130" s="24" t="s">
        <v>203</v>
      </c>
      <c r="AU130" s="24" t="s">
        <v>81</v>
      </c>
      <c r="AY130" s="24" t="s">
        <v>124</v>
      </c>
      <c r="BE130" s="72">
        <f>IF(N130="základní",J130,0)</f>
        <v>0</v>
      </c>
      <c r="BF130" s="72">
        <f>IF(N130="snížená",J130,0)</f>
        <v>0</v>
      </c>
      <c r="BG130" s="72">
        <f>IF(N130="zákl. přenesená",J130,0)</f>
        <v>0</v>
      </c>
      <c r="BH130" s="72">
        <f>IF(N130="sníž. přenesená",J130,0)</f>
        <v>0</v>
      </c>
      <c r="BI130" s="72">
        <f>IF(N130="nulová",J130,0)</f>
        <v>0</v>
      </c>
      <c r="BJ130" s="24" t="s">
        <v>79</v>
      </c>
      <c r="BK130" s="72">
        <f>ROUND(I130*H130,2)</f>
        <v>0</v>
      </c>
      <c r="BL130" s="24" t="s">
        <v>131</v>
      </c>
      <c r="BM130" s="24" t="s">
        <v>207</v>
      </c>
    </row>
    <row r="131" spans="1:65" s="1" customFormat="1" ht="31.5" customHeight="1">
      <c r="A131" s="223"/>
      <c r="B131" s="224"/>
      <c r="C131" s="349" t="s">
        <v>208</v>
      </c>
      <c r="D131" s="349" t="s">
        <v>126</v>
      </c>
      <c r="E131" s="350" t="s">
        <v>510</v>
      </c>
      <c r="F131" s="351" t="s">
        <v>511</v>
      </c>
      <c r="G131" s="352" t="s">
        <v>129</v>
      </c>
      <c r="H131" s="353">
        <v>1</v>
      </c>
      <c r="I131" s="67"/>
      <c r="J131" s="354">
        <f>ROUND(I131*H131,2)</f>
        <v>0</v>
      </c>
      <c r="K131" s="351" t="s">
        <v>130</v>
      </c>
      <c r="L131" s="27"/>
      <c r="M131" s="68" t="s">
        <v>5</v>
      </c>
      <c r="N131" s="69" t="s">
        <v>42</v>
      </c>
      <c r="O131" s="28"/>
      <c r="P131" s="70">
        <f>O131*H131</f>
        <v>0</v>
      </c>
      <c r="Q131" s="70">
        <v>2.25689</v>
      </c>
      <c r="R131" s="70">
        <f>Q131*H131</f>
        <v>2.25689</v>
      </c>
      <c r="S131" s="70">
        <v>0</v>
      </c>
      <c r="T131" s="71">
        <f>S131*H131</f>
        <v>0</v>
      </c>
      <c r="AR131" s="24" t="s">
        <v>131</v>
      </c>
      <c r="AT131" s="24" t="s">
        <v>126</v>
      </c>
      <c r="AU131" s="24" t="s">
        <v>81</v>
      </c>
      <c r="AY131" s="24" t="s">
        <v>124</v>
      </c>
      <c r="BE131" s="72">
        <f>IF(N131="základní",J131,0)</f>
        <v>0</v>
      </c>
      <c r="BF131" s="72">
        <f>IF(N131="snížená",J131,0)</f>
        <v>0</v>
      </c>
      <c r="BG131" s="72">
        <f>IF(N131="zákl. přenesená",J131,0)</f>
        <v>0</v>
      </c>
      <c r="BH131" s="72">
        <f>IF(N131="sníž. přenesená",J131,0)</f>
        <v>0</v>
      </c>
      <c r="BI131" s="72">
        <f>IF(N131="nulová",J131,0)</f>
        <v>0</v>
      </c>
      <c r="BJ131" s="24" t="s">
        <v>79</v>
      </c>
      <c r="BK131" s="72">
        <f>ROUND(I131*H131,2)</f>
        <v>0</v>
      </c>
      <c r="BL131" s="24" t="s">
        <v>131</v>
      </c>
      <c r="BM131" s="24" t="s">
        <v>211</v>
      </c>
    </row>
    <row r="132" spans="1:47" s="1" customFormat="1" ht="108">
      <c r="A132" s="223"/>
      <c r="B132" s="224"/>
      <c r="C132" s="223"/>
      <c r="D132" s="355" t="s">
        <v>132</v>
      </c>
      <c r="E132" s="223"/>
      <c r="F132" s="356" t="s">
        <v>512</v>
      </c>
      <c r="G132" s="223"/>
      <c r="H132" s="223"/>
      <c r="I132" s="223"/>
      <c r="J132" s="223"/>
      <c r="K132" s="223"/>
      <c r="L132" s="27"/>
      <c r="M132" s="73"/>
      <c r="N132" s="28"/>
      <c r="O132" s="28"/>
      <c r="P132" s="28"/>
      <c r="Q132" s="28"/>
      <c r="R132" s="28"/>
      <c r="S132" s="28"/>
      <c r="T132" s="34"/>
      <c r="AT132" s="24" t="s">
        <v>132</v>
      </c>
      <c r="AU132" s="24" t="s">
        <v>81</v>
      </c>
    </row>
    <row r="133" spans="1:65" s="1" customFormat="1" ht="22.5" customHeight="1">
      <c r="A133" s="223"/>
      <c r="B133" s="224"/>
      <c r="C133" s="374" t="s">
        <v>174</v>
      </c>
      <c r="D133" s="374" t="s">
        <v>203</v>
      </c>
      <c r="E133" s="375" t="s">
        <v>513</v>
      </c>
      <c r="F133" s="376" t="s">
        <v>514</v>
      </c>
      <c r="G133" s="377" t="s">
        <v>129</v>
      </c>
      <c r="H133" s="378">
        <v>1</v>
      </c>
      <c r="I133" s="89"/>
      <c r="J133" s="379">
        <f>ROUND(I133*H133,2)</f>
        <v>0</v>
      </c>
      <c r="K133" s="376" t="s">
        <v>130</v>
      </c>
      <c r="L133" s="90"/>
      <c r="M133" s="91" t="s">
        <v>5</v>
      </c>
      <c r="N133" s="92" t="s">
        <v>42</v>
      </c>
      <c r="O133" s="28"/>
      <c r="P133" s="70">
        <f>O133*H133</f>
        <v>0</v>
      </c>
      <c r="Q133" s="70">
        <v>2.417</v>
      </c>
      <c r="R133" s="70">
        <f>Q133*H133</f>
        <v>2.417</v>
      </c>
      <c r="S133" s="70">
        <v>0</v>
      </c>
      <c r="T133" s="71">
        <f>S133*H133</f>
        <v>0</v>
      </c>
      <c r="AR133" s="24" t="s">
        <v>146</v>
      </c>
      <c r="AT133" s="24" t="s">
        <v>203</v>
      </c>
      <c r="AU133" s="24" t="s">
        <v>81</v>
      </c>
      <c r="AY133" s="24" t="s">
        <v>124</v>
      </c>
      <c r="BE133" s="72">
        <f>IF(N133="základní",J133,0)</f>
        <v>0</v>
      </c>
      <c r="BF133" s="72">
        <f>IF(N133="snížená",J133,0)</f>
        <v>0</v>
      </c>
      <c r="BG133" s="72">
        <f>IF(N133="zákl. přenesená",J133,0)</f>
        <v>0</v>
      </c>
      <c r="BH133" s="72">
        <f>IF(N133="sníž. přenesená",J133,0)</f>
        <v>0</v>
      </c>
      <c r="BI133" s="72">
        <f>IF(N133="nulová",J133,0)</f>
        <v>0</v>
      </c>
      <c r="BJ133" s="24" t="s">
        <v>79</v>
      </c>
      <c r="BK133" s="72">
        <f>ROUND(I133*H133,2)</f>
        <v>0</v>
      </c>
      <c r="BL133" s="24" t="s">
        <v>131</v>
      </c>
      <c r="BM133" s="24" t="s">
        <v>216</v>
      </c>
    </row>
    <row r="134" spans="1:65" s="1" customFormat="1" ht="22.5" customHeight="1">
      <c r="A134" s="223"/>
      <c r="B134" s="224"/>
      <c r="C134" s="374" t="s">
        <v>218</v>
      </c>
      <c r="D134" s="374" t="s">
        <v>203</v>
      </c>
      <c r="E134" s="375" t="s">
        <v>515</v>
      </c>
      <c r="F134" s="376" t="s">
        <v>516</v>
      </c>
      <c r="G134" s="377" t="s">
        <v>129</v>
      </c>
      <c r="H134" s="378">
        <v>2</v>
      </c>
      <c r="I134" s="89"/>
      <c r="J134" s="379">
        <f>ROUND(I134*H134,2)</f>
        <v>0</v>
      </c>
      <c r="K134" s="376" t="s">
        <v>130</v>
      </c>
      <c r="L134" s="90"/>
      <c r="M134" s="91" t="s">
        <v>5</v>
      </c>
      <c r="N134" s="92" t="s">
        <v>42</v>
      </c>
      <c r="O134" s="28"/>
      <c r="P134" s="70">
        <f>O134*H134</f>
        <v>0</v>
      </c>
      <c r="Q134" s="70">
        <v>0.063</v>
      </c>
      <c r="R134" s="70">
        <f>Q134*H134</f>
        <v>0.126</v>
      </c>
      <c r="S134" s="70">
        <v>0</v>
      </c>
      <c r="T134" s="71">
        <f>S134*H134</f>
        <v>0</v>
      </c>
      <c r="AR134" s="24" t="s">
        <v>146</v>
      </c>
      <c r="AT134" s="24" t="s">
        <v>203</v>
      </c>
      <c r="AU134" s="24" t="s">
        <v>81</v>
      </c>
      <c r="AY134" s="24" t="s">
        <v>124</v>
      </c>
      <c r="BE134" s="72">
        <f>IF(N134="základní",J134,0)</f>
        <v>0</v>
      </c>
      <c r="BF134" s="72">
        <f>IF(N134="snížená",J134,0)</f>
        <v>0</v>
      </c>
      <c r="BG134" s="72">
        <f>IF(N134="zákl. přenesená",J134,0)</f>
        <v>0</v>
      </c>
      <c r="BH134" s="72">
        <f>IF(N134="sníž. přenesená",J134,0)</f>
        <v>0</v>
      </c>
      <c r="BI134" s="72">
        <f>IF(N134="nulová",J134,0)</f>
        <v>0</v>
      </c>
      <c r="BJ134" s="24" t="s">
        <v>79</v>
      </c>
      <c r="BK134" s="72">
        <f>ROUND(I134*H134,2)</f>
        <v>0</v>
      </c>
      <c r="BL134" s="24" t="s">
        <v>131</v>
      </c>
      <c r="BM134" s="24" t="s">
        <v>221</v>
      </c>
    </row>
    <row r="135" spans="1:65" s="1" customFormat="1" ht="22.5" customHeight="1">
      <c r="A135" s="223"/>
      <c r="B135" s="224"/>
      <c r="C135" s="349" t="s">
        <v>178</v>
      </c>
      <c r="D135" s="349" t="s">
        <v>126</v>
      </c>
      <c r="E135" s="350" t="s">
        <v>517</v>
      </c>
      <c r="F135" s="351" t="s">
        <v>518</v>
      </c>
      <c r="G135" s="352" t="s">
        <v>129</v>
      </c>
      <c r="H135" s="353">
        <v>15</v>
      </c>
      <c r="I135" s="67"/>
      <c r="J135" s="354">
        <f>ROUND(I135*H135,2)</f>
        <v>0</v>
      </c>
      <c r="K135" s="351" t="s">
        <v>130</v>
      </c>
      <c r="L135" s="27"/>
      <c r="M135" s="68" t="s">
        <v>5</v>
      </c>
      <c r="N135" s="69" t="s">
        <v>42</v>
      </c>
      <c r="O135" s="28"/>
      <c r="P135" s="70">
        <f>O135*H135</f>
        <v>0</v>
      </c>
      <c r="Q135" s="70">
        <v>0.00918</v>
      </c>
      <c r="R135" s="70">
        <f>Q135*H135</f>
        <v>0.13770000000000002</v>
      </c>
      <c r="S135" s="70">
        <v>0</v>
      </c>
      <c r="T135" s="71">
        <f>S135*H135</f>
        <v>0</v>
      </c>
      <c r="AR135" s="24" t="s">
        <v>131</v>
      </c>
      <c r="AT135" s="24" t="s">
        <v>126</v>
      </c>
      <c r="AU135" s="24" t="s">
        <v>81</v>
      </c>
      <c r="AY135" s="24" t="s">
        <v>124</v>
      </c>
      <c r="BE135" s="72">
        <f>IF(N135="základní",J135,0)</f>
        <v>0</v>
      </c>
      <c r="BF135" s="72">
        <f>IF(N135="snížená",J135,0)</f>
        <v>0</v>
      </c>
      <c r="BG135" s="72">
        <f>IF(N135="zákl. přenesená",J135,0)</f>
        <v>0</v>
      </c>
      <c r="BH135" s="72">
        <f>IF(N135="sníž. přenesená",J135,0)</f>
        <v>0</v>
      </c>
      <c r="BI135" s="72">
        <f>IF(N135="nulová",J135,0)</f>
        <v>0</v>
      </c>
      <c r="BJ135" s="24" t="s">
        <v>79</v>
      </c>
      <c r="BK135" s="72">
        <f>ROUND(I135*H135,2)</f>
        <v>0</v>
      </c>
      <c r="BL135" s="24" t="s">
        <v>131</v>
      </c>
      <c r="BM135" s="24" t="s">
        <v>224</v>
      </c>
    </row>
    <row r="136" spans="1:47" s="1" customFormat="1" ht="40.5">
      <c r="A136" s="223"/>
      <c r="B136" s="224"/>
      <c r="C136" s="223"/>
      <c r="D136" s="357" t="s">
        <v>132</v>
      </c>
      <c r="E136" s="223"/>
      <c r="F136" s="358" t="s">
        <v>519</v>
      </c>
      <c r="G136" s="223"/>
      <c r="H136" s="223"/>
      <c r="I136" s="223"/>
      <c r="J136" s="223"/>
      <c r="K136" s="223"/>
      <c r="L136" s="27"/>
      <c r="M136" s="73"/>
      <c r="N136" s="28"/>
      <c r="O136" s="28"/>
      <c r="P136" s="28"/>
      <c r="Q136" s="28"/>
      <c r="R136" s="28"/>
      <c r="S136" s="28"/>
      <c r="T136" s="34"/>
      <c r="AT136" s="24" t="s">
        <v>132</v>
      </c>
      <c r="AU136" s="24" t="s">
        <v>81</v>
      </c>
    </row>
    <row r="137" spans="1:51" s="11" customFormat="1" ht="13.5">
      <c r="A137" s="359"/>
      <c r="B137" s="360"/>
      <c r="C137" s="359"/>
      <c r="D137" s="357" t="s">
        <v>148</v>
      </c>
      <c r="E137" s="361" t="s">
        <v>5</v>
      </c>
      <c r="F137" s="362" t="s">
        <v>520</v>
      </c>
      <c r="G137" s="359"/>
      <c r="H137" s="363">
        <v>15</v>
      </c>
      <c r="I137" s="359"/>
      <c r="J137" s="359"/>
      <c r="K137" s="359"/>
      <c r="L137" s="74"/>
      <c r="M137" s="76"/>
      <c r="N137" s="77"/>
      <c r="O137" s="77"/>
      <c r="P137" s="77"/>
      <c r="Q137" s="77"/>
      <c r="R137" s="77"/>
      <c r="S137" s="77"/>
      <c r="T137" s="78"/>
      <c r="AT137" s="75" t="s">
        <v>148</v>
      </c>
      <c r="AU137" s="75" t="s">
        <v>81</v>
      </c>
      <c r="AV137" s="11" t="s">
        <v>81</v>
      </c>
      <c r="AW137" s="11" t="s">
        <v>34</v>
      </c>
      <c r="AX137" s="11" t="s">
        <v>71</v>
      </c>
      <c r="AY137" s="75" t="s">
        <v>124</v>
      </c>
    </row>
    <row r="138" spans="1:51" s="12" customFormat="1" ht="13.5">
      <c r="A138" s="364"/>
      <c r="B138" s="365"/>
      <c r="C138" s="364"/>
      <c r="D138" s="355" t="s">
        <v>148</v>
      </c>
      <c r="E138" s="366" t="s">
        <v>5</v>
      </c>
      <c r="F138" s="367" t="s">
        <v>150</v>
      </c>
      <c r="G138" s="364"/>
      <c r="H138" s="368">
        <v>15</v>
      </c>
      <c r="I138" s="364"/>
      <c r="J138" s="364"/>
      <c r="K138" s="364"/>
      <c r="L138" s="79"/>
      <c r="M138" s="80"/>
      <c r="N138" s="81"/>
      <c r="O138" s="81"/>
      <c r="P138" s="81"/>
      <c r="Q138" s="81"/>
      <c r="R138" s="81"/>
      <c r="S138" s="81"/>
      <c r="T138" s="82"/>
      <c r="AT138" s="83" t="s">
        <v>148</v>
      </c>
      <c r="AU138" s="83" t="s">
        <v>81</v>
      </c>
      <c r="AV138" s="12" t="s">
        <v>131</v>
      </c>
      <c r="AW138" s="12" t="s">
        <v>34</v>
      </c>
      <c r="AX138" s="12" t="s">
        <v>79</v>
      </c>
      <c r="AY138" s="83" t="s">
        <v>124</v>
      </c>
    </row>
    <row r="139" spans="1:65" s="1" customFormat="1" ht="22.5" customHeight="1">
      <c r="A139" s="223"/>
      <c r="B139" s="224"/>
      <c r="C139" s="374" t="s">
        <v>10</v>
      </c>
      <c r="D139" s="374" t="s">
        <v>203</v>
      </c>
      <c r="E139" s="375" t="s">
        <v>521</v>
      </c>
      <c r="F139" s="376" t="s">
        <v>522</v>
      </c>
      <c r="G139" s="377" t="s">
        <v>129</v>
      </c>
      <c r="H139" s="378">
        <v>15</v>
      </c>
      <c r="I139" s="89"/>
      <c r="J139" s="379">
        <f>ROUND(I139*H139,2)</f>
        <v>0</v>
      </c>
      <c r="K139" s="376" t="s">
        <v>130</v>
      </c>
      <c r="L139" s="90"/>
      <c r="M139" s="91" t="s">
        <v>5</v>
      </c>
      <c r="N139" s="92" t="s">
        <v>42</v>
      </c>
      <c r="O139" s="28"/>
      <c r="P139" s="70">
        <f>O139*H139</f>
        <v>0</v>
      </c>
      <c r="Q139" s="70">
        <v>0.74</v>
      </c>
      <c r="R139" s="70">
        <f>Q139*H139</f>
        <v>11.1</v>
      </c>
      <c r="S139" s="70">
        <v>0</v>
      </c>
      <c r="T139" s="71">
        <f>S139*H139</f>
        <v>0</v>
      </c>
      <c r="AR139" s="24" t="s">
        <v>146</v>
      </c>
      <c r="AT139" s="24" t="s">
        <v>203</v>
      </c>
      <c r="AU139" s="24" t="s">
        <v>81</v>
      </c>
      <c r="AY139" s="24" t="s">
        <v>124</v>
      </c>
      <c r="BE139" s="72">
        <f>IF(N139="základní",J139,0)</f>
        <v>0</v>
      </c>
      <c r="BF139" s="72">
        <f>IF(N139="snížená",J139,0)</f>
        <v>0</v>
      </c>
      <c r="BG139" s="72">
        <f>IF(N139="zákl. přenesená",J139,0)</f>
        <v>0</v>
      </c>
      <c r="BH139" s="72">
        <f>IF(N139="sníž. přenesená",J139,0)</f>
        <v>0</v>
      </c>
      <c r="BI139" s="72">
        <f>IF(N139="nulová",J139,0)</f>
        <v>0</v>
      </c>
      <c r="BJ139" s="24" t="s">
        <v>79</v>
      </c>
      <c r="BK139" s="72">
        <f>ROUND(I139*H139,2)</f>
        <v>0</v>
      </c>
      <c r="BL139" s="24" t="s">
        <v>131</v>
      </c>
      <c r="BM139" s="24" t="s">
        <v>228</v>
      </c>
    </row>
    <row r="140" spans="1:65" s="1" customFormat="1" ht="22.5" customHeight="1">
      <c r="A140" s="223"/>
      <c r="B140" s="224"/>
      <c r="C140" s="349" t="s">
        <v>182</v>
      </c>
      <c r="D140" s="349" t="s">
        <v>126</v>
      </c>
      <c r="E140" s="350" t="s">
        <v>523</v>
      </c>
      <c r="F140" s="351" t="s">
        <v>524</v>
      </c>
      <c r="G140" s="352" t="s">
        <v>129</v>
      </c>
      <c r="H140" s="353">
        <v>1</v>
      </c>
      <c r="I140" s="67"/>
      <c r="J140" s="354">
        <f>ROUND(I140*H140,2)</f>
        <v>0</v>
      </c>
      <c r="K140" s="351" t="s">
        <v>130</v>
      </c>
      <c r="L140" s="27"/>
      <c r="M140" s="68" t="s">
        <v>5</v>
      </c>
      <c r="N140" s="69" t="s">
        <v>42</v>
      </c>
      <c r="O140" s="28"/>
      <c r="P140" s="70">
        <f>O140*H140</f>
        <v>0</v>
      </c>
      <c r="Q140" s="70">
        <v>0.14494</v>
      </c>
      <c r="R140" s="70">
        <f>Q140*H140</f>
        <v>0.14494</v>
      </c>
      <c r="S140" s="70">
        <v>0</v>
      </c>
      <c r="T140" s="71">
        <f>S140*H140</f>
        <v>0</v>
      </c>
      <c r="AR140" s="24" t="s">
        <v>131</v>
      </c>
      <c r="AT140" s="24" t="s">
        <v>126</v>
      </c>
      <c r="AU140" s="24" t="s">
        <v>81</v>
      </c>
      <c r="AY140" s="24" t="s">
        <v>124</v>
      </c>
      <c r="BE140" s="72">
        <f>IF(N140="základní",J140,0)</f>
        <v>0</v>
      </c>
      <c r="BF140" s="72">
        <f>IF(N140="snížená",J140,0)</f>
        <v>0</v>
      </c>
      <c r="BG140" s="72">
        <f>IF(N140="zákl. přenesená",J140,0)</f>
        <v>0</v>
      </c>
      <c r="BH140" s="72">
        <f>IF(N140="sníž. přenesená",J140,0)</f>
        <v>0</v>
      </c>
      <c r="BI140" s="72">
        <f>IF(N140="nulová",J140,0)</f>
        <v>0</v>
      </c>
      <c r="BJ140" s="24" t="s">
        <v>79</v>
      </c>
      <c r="BK140" s="72">
        <f>ROUND(I140*H140,2)</f>
        <v>0</v>
      </c>
      <c r="BL140" s="24" t="s">
        <v>131</v>
      </c>
      <c r="BM140" s="24" t="s">
        <v>231</v>
      </c>
    </row>
    <row r="141" spans="1:47" s="1" customFormat="1" ht="108">
      <c r="A141" s="223"/>
      <c r="B141" s="224"/>
      <c r="C141" s="223"/>
      <c r="D141" s="355" t="s">
        <v>132</v>
      </c>
      <c r="E141" s="223"/>
      <c r="F141" s="356" t="s">
        <v>525</v>
      </c>
      <c r="G141" s="223"/>
      <c r="H141" s="223"/>
      <c r="I141" s="223"/>
      <c r="J141" s="223"/>
      <c r="K141" s="223"/>
      <c r="L141" s="27"/>
      <c r="M141" s="73"/>
      <c r="N141" s="28"/>
      <c r="O141" s="28"/>
      <c r="P141" s="28"/>
      <c r="Q141" s="28"/>
      <c r="R141" s="28"/>
      <c r="S141" s="28"/>
      <c r="T141" s="34"/>
      <c r="AT141" s="24" t="s">
        <v>132</v>
      </c>
      <c r="AU141" s="24" t="s">
        <v>81</v>
      </c>
    </row>
    <row r="142" spans="1:65" s="1" customFormat="1" ht="22.5" customHeight="1">
      <c r="A142" s="223"/>
      <c r="B142" s="224"/>
      <c r="C142" s="374" t="s">
        <v>233</v>
      </c>
      <c r="D142" s="374" t="s">
        <v>203</v>
      </c>
      <c r="E142" s="375" t="s">
        <v>526</v>
      </c>
      <c r="F142" s="376" t="s">
        <v>527</v>
      </c>
      <c r="G142" s="377" t="s">
        <v>129</v>
      </c>
      <c r="H142" s="378">
        <v>1</v>
      </c>
      <c r="I142" s="89"/>
      <c r="J142" s="379">
        <f aca="true" t="shared" si="0" ref="J142:J147">ROUND(I142*H142,2)</f>
        <v>0</v>
      </c>
      <c r="K142" s="376" t="s">
        <v>130</v>
      </c>
      <c r="L142" s="90"/>
      <c r="M142" s="91" t="s">
        <v>5</v>
      </c>
      <c r="N142" s="92" t="s">
        <v>42</v>
      </c>
      <c r="O142" s="28"/>
      <c r="P142" s="70">
        <f aca="true" t="shared" si="1" ref="P142:P147">O142*H142</f>
        <v>0</v>
      </c>
      <c r="Q142" s="70">
        <v>0.08</v>
      </c>
      <c r="R142" s="70">
        <f aca="true" t="shared" si="2" ref="R142:R147">Q142*H142</f>
        <v>0.08</v>
      </c>
      <c r="S142" s="70">
        <v>0</v>
      </c>
      <c r="T142" s="71">
        <f aca="true" t="shared" si="3" ref="T142:T147">S142*H142</f>
        <v>0</v>
      </c>
      <c r="AR142" s="24" t="s">
        <v>146</v>
      </c>
      <c r="AT142" s="24" t="s">
        <v>203</v>
      </c>
      <c r="AU142" s="24" t="s">
        <v>81</v>
      </c>
      <c r="AY142" s="24" t="s">
        <v>124</v>
      </c>
      <c r="BE142" s="72">
        <f aca="true" t="shared" si="4" ref="BE142:BE147">IF(N142="základní",J142,0)</f>
        <v>0</v>
      </c>
      <c r="BF142" s="72">
        <f aca="true" t="shared" si="5" ref="BF142:BF147">IF(N142="snížená",J142,0)</f>
        <v>0</v>
      </c>
      <c r="BG142" s="72">
        <f aca="true" t="shared" si="6" ref="BG142:BG147">IF(N142="zákl. přenesená",J142,0)</f>
        <v>0</v>
      </c>
      <c r="BH142" s="72">
        <f aca="true" t="shared" si="7" ref="BH142:BH147">IF(N142="sníž. přenesená",J142,0)</f>
        <v>0</v>
      </c>
      <c r="BI142" s="72">
        <f aca="true" t="shared" si="8" ref="BI142:BI147">IF(N142="nulová",J142,0)</f>
        <v>0</v>
      </c>
      <c r="BJ142" s="24" t="s">
        <v>79</v>
      </c>
      <c r="BK142" s="72">
        <f aca="true" t="shared" si="9" ref="BK142:BK147">ROUND(I142*H142,2)</f>
        <v>0</v>
      </c>
      <c r="BL142" s="24" t="s">
        <v>131</v>
      </c>
      <c r="BM142" s="24" t="s">
        <v>236</v>
      </c>
    </row>
    <row r="143" spans="1:65" s="1" customFormat="1" ht="22.5" customHeight="1">
      <c r="A143" s="223"/>
      <c r="B143" s="224"/>
      <c r="C143" s="374" t="s">
        <v>185</v>
      </c>
      <c r="D143" s="374" t="s">
        <v>203</v>
      </c>
      <c r="E143" s="375" t="s">
        <v>528</v>
      </c>
      <c r="F143" s="376" t="s">
        <v>529</v>
      </c>
      <c r="G143" s="377" t="s">
        <v>129</v>
      </c>
      <c r="H143" s="378">
        <v>1</v>
      </c>
      <c r="I143" s="89"/>
      <c r="J143" s="379">
        <f t="shared" si="0"/>
        <v>0</v>
      </c>
      <c r="K143" s="376" t="s">
        <v>130</v>
      </c>
      <c r="L143" s="90"/>
      <c r="M143" s="91" t="s">
        <v>5</v>
      </c>
      <c r="N143" s="92" t="s">
        <v>42</v>
      </c>
      <c r="O143" s="28"/>
      <c r="P143" s="70">
        <f t="shared" si="1"/>
        <v>0</v>
      </c>
      <c r="Q143" s="70">
        <v>0.072</v>
      </c>
      <c r="R143" s="70">
        <f t="shared" si="2"/>
        <v>0.072</v>
      </c>
      <c r="S143" s="70">
        <v>0</v>
      </c>
      <c r="T143" s="71">
        <f t="shared" si="3"/>
        <v>0</v>
      </c>
      <c r="AR143" s="24" t="s">
        <v>146</v>
      </c>
      <c r="AT143" s="24" t="s">
        <v>203</v>
      </c>
      <c r="AU143" s="24" t="s">
        <v>81</v>
      </c>
      <c r="AY143" s="24" t="s">
        <v>124</v>
      </c>
      <c r="BE143" s="72">
        <f t="shared" si="4"/>
        <v>0</v>
      </c>
      <c r="BF143" s="72">
        <f t="shared" si="5"/>
        <v>0</v>
      </c>
      <c r="BG143" s="72">
        <f t="shared" si="6"/>
        <v>0</v>
      </c>
      <c r="BH143" s="72">
        <f t="shared" si="7"/>
        <v>0</v>
      </c>
      <c r="BI143" s="72">
        <f t="shared" si="8"/>
        <v>0</v>
      </c>
      <c r="BJ143" s="24" t="s">
        <v>79</v>
      </c>
      <c r="BK143" s="72">
        <f t="shared" si="9"/>
        <v>0</v>
      </c>
      <c r="BL143" s="24" t="s">
        <v>131</v>
      </c>
      <c r="BM143" s="24" t="s">
        <v>239</v>
      </c>
    </row>
    <row r="144" spans="1:65" s="1" customFormat="1" ht="22.5" customHeight="1">
      <c r="A144" s="223"/>
      <c r="B144" s="224"/>
      <c r="C144" s="374" t="s">
        <v>241</v>
      </c>
      <c r="D144" s="374" t="s">
        <v>203</v>
      </c>
      <c r="E144" s="375" t="s">
        <v>530</v>
      </c>
      <c r="F144" s="376" t="s">
        <v>531</v>
      </c>
      <c r="G144" s="377" t="s">
        <v>129</v>
      </c>
      <c r="H144" s="378">
        <v>1</v>
      </c>
      <c r="I144" s="89"/>
      <c r="J144" s="379">
        <f t="shared" si="0"/>
        <v>0</v>
      </c>
      <c r="K144" s="376" t="s">
        <v>130</v>
      </c>
      <c r="L144" s="90"/>
      <c r="M144" s="91" t="s">
        <v>5</v>
      </c>
      <c r="N144" s="92" t="s">
        <v>42</v>
      </c>
      <c r="O144" s="28"/>
      <c r="P144" s="70">
        <f t="shared" si="1"/>
        <v>0</v>
      </c>
      <c r="Q144" s="70">
        <v>0.04</v>
      </c>
      <c r="R144" s="70">
        <f t="shared" si="2"/>
        <v>0.04</v>
      </c>
      <c r="S144" s="70">
        <v>0</v>
      </c>
      <c r="T144" s="71">
        <f t="shared" si="3"/>
        <v>0</v>
      </c>
      <c r="AR144" s="24" t="s">
        <v>146</v>
      </c>
      <c r="AT144" s="24" t="s">
        <v>203</v>
      </c>
      <c r="AU144" s="24" t="s">
        <v>81</v>
      </c>
      <c r="AY144" s="24" t="s">
        <v>124</v>
      </c>
      <c r="BE144" s="72">
        <f t="shared" si="4"/>
        <v>0</v>
      </c>
      <c r="BF144" s="72">
        <f t="shared" si="5"/>
        <v>0</v>
      </c>
      <c r="BG144" s="72">
        <f t="shared" si="6"/>
        <v>0</v>
      </c>
      <c r="BH144" s="72">
        <f t="shared" si="7"/>
        <v>0</v>
      </c>
      <c r="BI144" s="72">
        <f t="shared" si="8"/>
        <v>0</v>
      </c>
      <c r="BJ144" s="24" t="s">
        <v>79</v>
      </c>
      <c r="BK144" s="72">
        <f t="shared" si="9"/>
        <v>0</v>
      </c>
      <c r="BL144" s="24" t="s">
        <v>131</v>
      </c>
      <c r="BM144" s="24" t="s">
        <v>244</v>
      </c>
    </row>
    <row r="145" spans="1:65" s="1" customFormat="1" ht="22.5" customHeight="1">
      <c r="A145" s="223"/>
      <c r="B145" s="224"/>
      <c r="C145" s="374" t="s">
        <v>190</v>
      </c>
      <c r="D145" s="374" t="s">
        <v>203</v>
      </c>
      <c r="E145" s="375" t="s">
        <v>532</v>
      </c>
      <c r="F145" s="376" t="s">
        <v>533</v>
      </c>
      <c r="G145" s="377" t="s">
        <v>129</v>
      </c>
      <c r="H145" s="378">
        <v>1</v>
      </c>
      <c r="I145" s="89"/>
      <c r="J145" s="379">
        <f t="shared" si="0"/>
        <v>0</v>
      </c>
      <c r="K145" s="376" t="s">
        <v>130</v>
      </c>
      <c r="L145" s="90"/>
      <c r="M145" s="91" t="s">
        <v>5</v>
      </c>
      <c r="N145" s="92" t="s">
        <v>42</v>
      </c>
      <c r="O145" s="28"/>
      <c r="P145" s="70">
        <f t="shared" si="1"/>
        <v>0</v>
      </c>
      <c r="Q145" s="70">
        <v>0.027</v>
      </c>
      <c r="R145" s="70">
        <f t="shared" si="2"/>
        <v>0.027</v>
      </c>
      <c r="S145" s="70">
        <v>0</v>
      </c>
      <c r="T145" s="71">
        <f t="shared" si="3"/>
        <v>0</v>
      </c>
      <c r="AR145" s="24" t="s">
        <v>146</v>
      </c>
      <c r="AT145" s="24" t="s">
        <v>203</v>
      </c>
      <c r="AU145" s="24" t="s">
        <v>81</v>
      </c>
      <c r="AY145" s="24" t="s">
        <v>124</v>
      </c>
      <c r="BE145" s="72">
        <f t="shared" si="4"/>
        <v>0</v>
      </c>
      <c r="BF145" s="72">
        <f t="shared" si="5"/>
        <v>0</v>
      </c>
      <c r="BG145" s="72">
        <f t="shared" si="6"/>
        <v>0</v>
      </c>
      <c r="BH145" s="72">
        <f t="shared" si="7"/>
        <v>0</v>
      </c>
      <c r="BI145" s="72">
        <f t="shared" si="8"/>
        <v>0</v>
      </c>
      <c r="BJ145" s="24" t="s">
        <v>79</v>
      </c>
      <c r="BK145" s="72">
        <f t="shared" si="9"/>
        <v>0</v>
      </c>
      <c r="BL145" s="24" t="s">
        <v>131</v>
      </c>
      <c r="BM145" s="24" t="s">
        <v>249</v>
      </c>
    </row>
    <row r="146" spans="1:65" s="1" customFormat="1" ht="22.5" customHeight="1">
      <c r="A146" s="223"/>
      <c r="B146" s="224"/>
      <c r="C146" s="374" t="s">
        <v>250</v>
      </c>
      <c r="D146" s="374" t="s">
        <v>203</v>
      </c>
      <c r="E146" s="375" t="s">
        <v>534</v>
      </c>
      <c r="F146" s="376" t="s">
        <v>535</v>
      </c>
      <c r="G146" s="377" t="s">
        <v>129</v>
      </c>
      <c r="H146" s="378">
        <v>1</v>
      </c>
      <c r="I146" s="89"/>
      <c r="J146" s="379">
        <f t="shared" si="0"/>
        <v>0</v>
      </c>
      <c r="K146" s="376" t="s">
        <v>130</v>
      </c>
      <c r="L146" s="90"/>
      <c r="M146" s="91" t="s">
        <v>5</v>
      </c>
      <c r="N146" s="92" t="s">
        <v>42</v>
      </c>
      <c r="O146" s="28"/>
      <c r="P146" s="70">
        <f t="shared" si="1"/>
        <v>0</v>
      </c>
      <c r="Q146" s="70">
        <v>0.006</v>
      </c>
      <c r="R146" s="70">
        <f t="shared" si="2"/>
        <v>0.006</v>
      </c>
      <c r="S146" s="70">
        <v>0</v>
      </c>
      <c r="T146" s="71">
        <f t="shared" si="3"/>
        <v>0</v>
      </c>
      <c r="AR146" s="24" t="s">
        <v>146</v>
      </c>
      <c r="AT146" s="24" t="s">
        <v>203</v>
      </c>
      <c r="AU146" s="24" t="s">
        <v>81</v>
      </c>
      <c r="AY146" s="24" t="s">
        <v>124</v>
      </c>
      <c r="BE146" s="72">
        <f t="shared" si="4"/>
        <v>0</v>
      </c>
      <c r="BF146" s="72">
        <f t="shared" si="5"/>
        <v>0</v>
      </c>
      <c r="BG146" s="72">
        <f t="shared" si="6"/>
        <v>0</v>
      </c>
      <c r="BH146" s="72">
        <f t="shared" si="7"/>
        <v>0</v>
      </c>
      <c r="BI146" s="72">
        <f t="shared" si="8"/>
        <v>0</v>
      </c>
      <c r="BJ146" s="24" t="s">
        <v>79</v>
      </c>
      <c r="BK146" s="72">
        <f t="shared" si="9"/>
        <v>0</v>
      </c>
      <c r="BL146" s="24" t="s">
        <v>131</v>
      </c>
      <c r="BM146" s="24" t="s">
        <v>253</v>
      </c>
    </row>
    <row r="147" spans="1:65" s="1" customFormat="1" ht="22.5" customHeight="1">
      <c r="A147" s="223"/>
      <c r="B147" s="224"/>
      <c r="C147" s="349" t="s">
        <v>197</v>
      </c>
      <c r="D147" s="349" t="s">
        <v>126</v>
      </c>
      <c r="E147" s="350" t="s">
        <v>536</v>
      </c>
      <c r="F147" s="351" t="s">
        <v>537</v>
      </c>
      <c r="G147" s="352" t="s">
        <v>129</v>
      </c>
      <c r="H147" s="353">
        <v>1</v>
      </c>
      <c r="I147" s="67"/>
      <c r="J147" s="354">
        <f t="shared" si="0"/>
        <v>0</v>
      </c>
      <c r="K147" s="351" t="s">
        <v>130</v>
      </c>
      <c r="L147" s="27"/>
      <c r="M147" s="68" t="s">
        <v>5</v>
      </c>
      <c r="N147" s="69" t="s">
        <v>42</v>
      </c>
      <c r="O147" s="28"/>
      <c r="P147" s="70">
        <f t="shared" si="1"/>
        <v>0</v>
      </c>
      <c r="Q147" s="70">
        <v>0.00702</v>
      </c>
      <c r="R147" s="70">
        <f t="shared" si="2"/>
        <v>0.00702</v>
      </c>
      <c r="S147" s="70">
        <v>0</v>
      </c>
      <c r="T147" s="71">
        <f t="shared" si="3"/>
        <v>0</v>
      </c>
      <c r="AR147" s="24" t="s">
        <v>131</v>
      </c>
      <c r="AT147" s="24" t="s">
        <v>126</v>
      </c>
      <c r="AU147" s="24" t="s">
        <v>81</v>
      </c>
      <c r="AY147" s="24" t="s">
        <v>124</v>
      </c>
      <c r="BE147" s="72">
        <f t="shared" si="4"/>
        <v>0</v>
      </c>
      <c r="BF147" s="72">
        <f t="shared" si="5"/>
        <v>0</v>
      </c>
      <c r="BG147" s="72">
        <f t="shared" si="6"/>
        <v>0</v>
      </c>
      <c r="BH147" s="72">
        <f t="shared" si="7"/>
        <v>0</v>
      </c>
      <c r="BI147" s="72">
        <f t="shared" si="8"/>
        <v>0</v>
      </c>
      <c r="BJ147" s="24" t="s">
        <v>79</v>
      </c>
      <c r="BK147" s="72">
        <f t="shared" si="9"/>
        <v>0</v>
      </c>
      <c r="BL147" s="24" t="s">
        <v>131</v>
      </c>
      <c r="BM147" s="24" t="s">
        <v>257</v>
      </c>
    </row>
    <row r="148" spans="1:47" s="1" customFormat="1" ht="40.5">
      <c r="A148" s="223"/>
      <c r="B148" s="224"/>
      <c r="C148" s="223"/>
      <c r="D148" s="355" t="s">
        <v>132</v>
      </c>
      <c r="E148" s="223"/>
      <c r="F148" s="356" t="s">
        <v>538</v>
      </c>
      <c r="G148" s="223"/>
      <c r="H148" s="223"/>
      <c r="I148" s="223"/>
      <c r="J148" s="223"/>
      <c r="K148" s="223"/>
      <c r="L148" s="27"/>
      <c r="M148" s="73"/>
      <c r="N148" s="28"/>
      <c r="O148" s="28"/>
      <c r="P148" s="28"/>
      <c r="Q148" s="28"/>
      <c r="R148" s="28"/>
      <c r="S148" s="28"/>
      <c r="T148" s="34"/>
      <c r="AT148" s="24" t="s">
        <v>132</v>
      </c>
      <c r="AU148" s="24" t="s">
        <v>81</v>
      </c>
    </row>
    <row r="149" spans="1:65" s="1" customFormat="1" ht="22.5" customHeight="1">
      <c r="A149" s="223"/>
      <c r="B149" s="224"/>
      <c r="C149" s="374" t="s">
        <v>258</v>
      </c>
      <c r="D149" s="374" t="s">
        <v>203</v>
      </c>
      <c r="E149" s="375" t="s">
        <v>539</v>
      </c>
      <c r="F149" s="376" t="s">
        <v>540</v>
      </c>
      <c r="G149" s="377" t="s">
        <v>129</v>
      </c>
      <c r="H149" s="378">
        <v>1</v>
      </c>
      <c r="I149" s="89"/>
      <c r="J149" s="379">
        <f>ROUND(I149*H149,2)</f>
        <v>0</v>
      </c>
      <c r="K149" s="376" t="s">
        <v>130</v>
      </c>
      <c r="L149" s="90"/>
      <c r="M149" s="91" t="s">
        <v>5</v>
      </c>
      <c r="N149" s="92" t="s">
        <v>42</v>
      </c>
      <c r="O149" s="28"/>
      <c r="P149" s="70">
        <f>O149*H149</f>
        <v>0</v>
      </c>
      <c r="Q149" s="70">
        <v>0.124</v>
      </c>
      <c r="R149" s="70">
        <f>Q149*H149</f>
        <v>0.124</v>
      </c>
      <c r="S149" s="70">
        <v>0</v>
      </c>
      <c r="T149" s="71">
        <f>S149*H149</f>
        <v>0</v>
      </c>
      <c r="AR149" s="24" t="s">
        <v>146</v>
      </c>
      <c r="AT149" s="24" t="s">
        <v>203</v>
      </c>
      <c r="AU149" s="24" t="s">
        <v>81</v>
      </c>
      <c r="AY149" s="24" t="s">
        <v>124</v>
      </c>
      <c r="BE149" s="72">
        <f>IF(N149="základní",J149,0)</f>
        <v>0</v>
      </c>
      <c r="BF149" s="72">
        <f>IF(N149="snížená",J149,0)</f>
        <v>0</v>
      </c>
      <c r="BG149" s="72">
        <f>IF(N149="zákl. přenesená",J149,0)</f>
        <v>0</v>
      </c>
      <c r="BH149" s="72">
        <f>IF(N149="sníž. přenesená",J149,0)</f>
        <v>0</v>
      </c>
      <c r="BI149" s="72">
        <f>IF(N149="nulová",J149,0)</f>
        <v>0</v>
      </c>
      <c r="BJ149" s="24" t="s">
        <v>79</v>
      </c>
      <c r="BK149" s="72">
        <f>ROUND(I149*H149,2)</f>
        <v>0</v>
      </c>
      <c r="BL149" s="24" t="s">
        <v>131</v>
      </c>
      <c r="BM149" s="24" t="s">
        <v>261</v>
      </c>
    </row>
    <row r="150" spans="1:65" s="1" customFormat="1" ht="31.5" customHeight="1">
      <c r="A150" s="223"/>
      <c r="B150" s="224"/>
      <c r="C150" s="349" t="s">
        <v>201</v>
      </c>
      <c r="D150" s="349" t="s">
        <v>126</v>
      </c>
      <c r="E150" s="350" t="s">
        <v>541</v>
      </c>
      <c r="F150" s="351" t="s">
        <v>542</v>
      </c>
      <c r="G150" s="352" t="s">
        <v>129</v>
      </c>
      <c r="H150" s="353">
        <v>1</v>
      </c>
      <c r="I150" s="67"/>
      <c r="J150" s="354">
        <f>ROUND(I150*H150,2)</f>
        <v>0</v>
      </c>
      <c r="K150" s="351" t="s">
        <v>130</v>
      </c>
      <c r="L150" s="27"/>
      <c r="M150" s="68" t="s">
        <v>5</v>
      </c>
      <c r="N150" s="69" t="s">
        <v>42</v>
      </c>
      <c r="O150" s="28"/>
      <c r="P150" s="70">
        <f>O150*H150</f>
        <v>0</v>
      </c>
      <c r="Q150" s="70">
        <v>0.0117</v>
      </c>
      <c r="R150" s="70">
        <f>Q150*H150</f>
        <v>0.0117</v>
      </c>
      <c r="S150" s="70">
        <v>0</v>
      </c>
      <c r="T150" s="71">
        <f>S150*H150</f>
        <v>0</v>
      </c>
      <c r="AR150" s="24" t="s">
        <v>131</v>
      </c>
      <c r="AT150" s="24" t="s">
        <v>126</v>
      </c>
      <c r="AU150" s="24" t="s">
        <v>81</v>
      </c>
      <c r="AY150" s="24" t="s">
        <v>124</v>
      </c>
      <c r="BE150" s="72">
        <f>IF(N150="základní",J150,0)</f>
        <v>0</v>
      </c>
      <c r="BF150" s="72">
        <f>IF(N150="snížená",J150,0)</f>
        <v>0</v>
      </c>
      <c r="BG150" s="72">
        <f>IF(N150="zákl. přenesená",J150,0)</f>
        <v>0</v>
      </c>
      <c r="BH150" s="72">
        <f>IF(N150="sníž. přenesená",J150,0)</f>
        <v>0</v>
      </c>
      <c r="BI150" s="72">
        <f>IF(N150="nulová",J150,0)</f>
        <v>0</v>
      </c>
      <c r="BJ150" s="24" t="s">
        <v>79</v>
      </c>
      <c r="BK150" s="72">
        <f>ROUND(I150*H150,2)</f>
        <v>0</v>
      </c>
      <c r="BL150" s="24" t="s">
        <v>131</v>
      </c>
      <c r="BM150" s="24" t="s">
        <v>265</v>
      </c>
    </row>
    <row r="151" spans="1:47" s="1" customFormat="1" ht="40.5">
      <c r="A151" s="223"/>
      <c r="B151" s="224"/>
      <c r="C151" s="223"/>
      <c r="D151" s="355" t="s">
        <v>132</v>
      </c>
      <c r="E151" s="223"/>
      <c r="F151" s="356" t="s">
        <v>543</v>
      </c>
      <c r="G151" s="223"/>
      <c r="H151" s="223"/>
      <c r="I151" s="223"/>
      <c r="J151" s="223"/>
      <c r="K151" s="223"/>
      <c r="L151" s="27"/>
      <c r="M151" s="73"/>
      <c r="N151" s="28"/>
      <c r="O151" s="28"/>
      <c r="P151" s="28"/>
      <c r="Q151" s="28"/>
      <c r="R151" s="28"/>
      <c r="S151" s="28"/>
      <c r="T151" s="34"/>
      <c r="AT151" s="24" t="s">
        <v>132</v>
      </c>
      <c r="AU151" s="24" t="s">
        <v>81</v>
      </c>
    </row>
    <row r="152" spans="1:65" s="1" customFormat="1" ht="22.5" customHeight="1">
      <c r="A152" s="223"/>
      <c r="B152" s="224"/>
      <c r="C152" s="374" t="s">
        <v>268</v>
      </c>
      <c r="D152" s="374" t="s">
        <v>203</v>
      </c>
      <c r="E152" s="375" t="s">
        <v>544</v>
      </c>
      <c r="F152" s="376" t="s">
        <v>545</v>
      </c>
      <c r="G152" s="377" t="s">
        <v>129</v>
      </c>
      <c r="H152" s="378">
        <v>1</v>
      </c>
      <c r="I152" s="89"/>
      <c r="J152" s="379">
        <f>ROUND(I152*H152,2)</f>
        <v>0</v>
      </c>
      <c r="K152" s="376" t="s">
        <v>130</v>
      </c>
      <c r="L152" s="90"/>
      <c r="M152" s="91" t="s">
        <v>5</v>
      </c>
      <c r="N152" s="92" t="s">
        <v>42</v>
      </c>
      <c r="O152" s="28"/>
      <c r="P152" s="70">
        <f>O152*H152</f>
        <v>0</v>
      </c>
      <c r="Q152" s="70">
        <v>0.041</v>
      </c>
      <c r="R152" s="70">
        <f>Q152*H152</f>
        <v>0.041</v>
      </c>
      <c r="S152" s="70">
        <v>0</v>
      </c>
      <c r="T152" s="71">
        <f>S152*H152</f>
        <v>0</v>
      </c>
      <c r="AR152" s="24" t="s">
        <v>146</v>
      </c>
      <c r="AT152" s="24" t="s">
        <v>203</v>
      </c>
      <c r="AU152" s="24" t="s">
        <v>81</v>
      </c>
      <c r="AY152" s="24" t="s">
        <v>124</v>
      </c>
      <c r="BE152" s="72">
        <f>IF(N152="základní",J152,0)</f>
        <v>0</v>
      </c>
      <c r="BF152" s="72">
        <f>IF(N152="snížená",J152,0)</f>
        <v>0</v>
      </c>
      <c r="BG152" s="72">
        <f>IF(N152="zákl. přenesená",J152,0)</f>
        <v>0</v>
      </c>
      <c r="BH152" s="72">
        <f>IF(N152="sníž. přenesená",J152,0)</f>
        <v>0</v>
      </c>
      <c r="BI152" s="72">
        <f>IF(N152="nulová",J152,0)</f>
        <v>0</v>
      </c>
      <c r="BJ152" s="24" t="s">
        <v>79</v>
      </c>
      <c r="BK152" s="72">
        <f>ROUND(I152*H152,2)</f>
        <v>0</v>
      </c>
      <c r="BL152" s="24" t="s">
        <v>131</v>
      </c>
      <c r="BM152" s="24" t="s">
        <v>271</v>
      </c>
    </row>
    <row r="153" spans="1:65" s="1" customFormat="1" ht="22.5" customHeight="1">
      <c r="A153" s="223"/>
      <c r="B153" s="224"/>
      <c r="C153" s="349" t="s">
        <v>207</v>
      </c>
      <c r="D153" s="349" t="s">
        <v>126</v>
      </c>
      <c r="E153" s="350" t="s">
        <v>546</v>
      </c>
      <c r="F153" s="351" t="s">
        <v>547</v>
      </c>
      <c r="G153" s="352" t="s">
        <v>129</v>
      </c>
      <c r="H153" s="353">
        <v>5</v>
      </c>
      <c r="I153" s="67"/>
      <c r="J153" s="354">
        <f>ROUND(I153*H153,2)</f>
        <v>0</v>
      </c>
      <c r="K153" s="351" t="s">
        <v>130</v>
      </c>
      <c r="L153" s="27"/>
      <c r="M153" s="68" t="s">
        <v>5</v>
      </c>
      <c r="N153" s="69" t="s">
        <v>42</v>
      </c>
      <c r="O153" s="28"/>
      <c r="P153" s="70">
        <f>O153*H153</f>
        <v>0</v>
      </c>
      <c r="Q153" s="70">
        <v>0.00702</v>
      </c>
      <c r="R153" s="70">
        <f>Q153*H153</f>
        <v>0.0351</v>
      </c>
      <c r="S153" s="70">
        <v>0</v>
      </c>
      <c r="T153" s="71">
        <f>S153*H153</f>
        <v>0</v>
      </c>
      <c r="AR153" s="24" t="s">
        <v>131</v>
      </c>
      <c r="AT153" s="24" t="s">
        <v>126</v>
      </c>
      <c r="AU153" s="24" t="s">
        <v>81</v>
      </c>
      <c r="AY153" s="24" t="s">
        <v>124</v>
      </c>
      <c r="BE153" s="72">
        <f>IF(N153="základní",J153,0)</f>
        <v>0</v>
      </c>
      <c r="BF153" s="72">
        <f>IF(N153="snížená",J153,0)</f>
        <v>0</v>
      </c>
      <c r="BG153" s="72">
        <f>IF(N153="zákl. přenesená",J153,0)</f>
        <v>0</v>
      </c>
      <c r="BH153" s="72">
        <f>IF(N153="sníž. přenesená",J153,0)</f>
        <v>0</v>
      </c>
      <c r="BI153" s="72">
        <f>IF(N153="nulová",J153,0)</f>
        <v>0</v>
      </c>
      <c r="BJ153" s="24" t="s">
        <v>79</v>
      </c>
      <c r="BK153" s="72">
        <f>ROUND(I153*H153,2)</f>
        <v>0</v>
      </c>
      <c r="BL153" s="24" t="s">
        <v>131</v>
      </c>
      <c r="BM153" s="24" t="s">
        <v>275</v>
      </c>
    </row>
    <row r="154" spans="1:47" s="1" customFormat="1" ht="40.5">
      <c r="A154" s="223"/>
      <c r="B154" s="224"/>
      <c r="C154" s="223"/>
      <c r="D154" s="355" t="s">
        <v>132</v>
      </c>
      <c r="E154" s="223"/>
      <c r="F154" s="356" t="s">
        <v>548</v>
      </c>
      <c r="G154" s="223"/>
      <c r="H154" s="223"/>
      <c r="I154" s="223"/>
      <c r="J154" s="223"/>
      <c r="K154" s="223"/>
      <c r="L154" s="27"/>
      <c r="M154" s="73"/>
      <c r="N154" s="28"/>
      <c r="O154" s="28"/>
      <c r="P154" s="28"/>
      <c r="Q154" s="28"/>
      <c r="R154" s="28"/>
      <c r="S154" s="28"/>
      <c r="T154" s="34"/>
      <c r="AT154" s="24" t="s">
        <v>132</v>
      </c>
      <c r="AU154" s="24" t="s">
        <v>81</v>
      </c>
    </row>
    <row r="155" spans="1:65" s="1" customFormat="1" ht="22.5" customHeight="1">
      <c r="A155" s="223"/>
      <c r="B155" s="224"/>
      <c r="C155" s="374" t="s">
        <v>277</v>
      </c>
      <c r="D155" s="374" t="s">
        <v>203</v>
      </c>
      <c r="E155" s="375" t="s">
        <v>549</v>
      </c>
      <c r="F155" s="376" t="s">
        <v>550</v>
      </c>
      <c r="G155" s="377" t="s">
        <v>129</v>
      </c>
      <c r="H155" s="378">
        <v>5</v>
      </c>
      <c r="I155" s="89"/>
      <c r="J155" s="379">
        <f>ROUND(I155*H155,2)</f>
        <v>0</v>
      </c>
      <c r="K155" s="376" t="s">
        <v>130</v>
      </c>
      <c r="L155" s="90"/>
      <c r="M155" s="91" t="s">
        <v>5</v>
      </c>
      <c r="N155" s="92" t="s">
        <v>42</v>
      </c>
      <c r="O155" s="28"/>
      <c r="P155" s="70">
        <f>O155*H155</f>
        <v>0</v>
      </c>
      <c r="Q155" s="70">
        <v>0.449</v>
      </c>
      <c r="R155" s="70">
        <f>Q155*H155</f>
        <v>2.245</v>
      </c>
      <c r="S155" s="70">
        <v>0</v>
      </c>
      <c r="T155" s="71">
        <f>S155*H155</f>
        <v>0</v>
      </c>
      <c r="AR155" s="24" t="s">
        <v>146</v>
      </c>
      <c r="AT155" s="24" t="s">
        <v>203</v>
      </c>
      <c r="AU155" s="24" t="s">
        <v>81</v>
      </c>
      <c r="AY155" s="24" t="s">
        <v>124</v>
      </c>
      <c r="BE155" s="72">
        <f>IF(N155="základní",J155,0)</f>
        <v>0</v>
      </c>
      <c r="BF155" s="72">
        <f>IF(N155="snížená",J155,0)</f>
        <v>0</v>
      </c>
      <c r="BG155" s="72">
        <f>IF(N155="zákl. přenesená",J155,0)</f>
        <v>0</v>
      </c>
      <c r="BH155" s="72">
        <f>IF(N155="sníž. přenesená",J155,0)</f>
        <v>0</v>
      </c>
      <c r="BI155" s="72">
        <f>IF(N155="nulová",J155,0)</f>
        <v>0</v>
      </c>
      <c r="BJ155" s="24" t="s">
        <v>79</v>
      </c>
      <c r="BK155" s="72">
        <f>ROUND(I155*H155,2)</f>
        <v>0</v>
      </c>
      <c r="BL155" s="24" t="s">
        <v>131</v>
      </c>
      <c r="BM155" s="24" t="s">
        <v>280</v>
      </c>
    </row>
    <row r="156" spans="1:63" s="10" customFormat="1" ht="29.85" customHeight="1">
      <c r="A156" s="341"/>
      <c r="B156" s="342"/>
      <c r="C156" s="341"/>
      <c r="D156" s="346" t="s">
        <v>70</v>
      </c>
      <c r="E156" s="347" t="s">
        <v>171</v>
      </c>
      <c r="F156" s="347" t="s">
        <v>307</v>
      </c>
      <c r="G156" s="341"/>
      <c r="H156" s="341"/>
      <c r="I156" s="341"/>
      <c r="J156" s="348">
        <f>BK156</f>
        <v>0</v>
      </c>
      <c r="K156" s="341"/>
      <c r="L156" s="59"/>
      <c r="M156" s="61"/>
      <c r="N156" s="62"/>
      <c r="O156" s="62"/>
      <c r="P156" s="63">
        <f>SUM(P157:P160)</f>
        <v>0</v>
      </c>
      <c r="Q156" s="62"/>
      <c r="R156" s="63">
        <f>SUM(R157:R160)</f>
        <v>0.04275</v>
      </c>
      <c r="S156" s="62"/>
      <c r="T156" s="64">
        <f>SUM(T157:T160)</f>
        <v>0</v>
      </c>
      <c r="AR156" s="60" t="s">
        <v>79</v>
      </c>
      <c r="AT156" s="65" t="s">
        <v>70</v>
      </c>
      <c r="AU156" s="65" t="s">
        <v>79</v>
      </c>
      <c r="AY156" s="60" t="s">
        <v>124</v>
      </c>
      <c r="BK156" s="66">
        <f>SUM(BK157:BK160)</f>
        <v>0</v>
      </c>
    </row>
    <row r="157" spans="1:65" s="1" customFormat="1" ht="31.5" customHeight="1">
      <c r="A157" s="223"/>
      <c r="B157" s="224"/>
      <c r="C157" s="349" t="s">
        <v>211</v>
      </c>
      <c r="D157" s="349" t="s">
        <v>126</v>
      </c>
      <c r="E157" s="350" t="s">
        <v>551</v>
      </c>
      <c r="F157" s="351" t="s">
        <v>552</v>
      </c>
      <c r="G157" s="352" t="s">
        <v>129</v>
      </c>
      <c r="H157" s="353">
        <v>5</v>
      </c>
      <c r="I157" s="67"/>
      <c r="J157" s="354">
        <f>ROUND(I157*H157,2)</f>
        <v>0</v>
      </c>
      <c r="K157" s="351" t="s">
        <v>130</v>
      </c>
      <c r="L157" s="27"/>
      <c r="M157" s="68" t="s">
        <v>5</v>
      </c>
      <c r="N157" s="69" t="s">
        <v>42</v>
      </c>
      <c r="O157" s="28"/>
      <c r="P157" s="70">
        <f>O157*H157</f>
        <v>0</v>
      </c>
      <c r="Q157" s="70">
        <v>0.00855</v>
      </c>
      <c r="R157" s="70">
        <f>Q157*H157</f>
        <v>0.04275</v>
      </c>
      <c r="S157" s="70">
        <v>0</v>
      </c>
      <c r="T157" s="71">
        <f>S157*H157</f>
        <v>0</v>
      </c>
      <c r="AR157" s="24" t="s">
        <v>131</v>
      </c>
      <c r="AT157" s="24" t="s">
        <v>126</v>
      </c>
      <c r="AU157" s="24" t="s">
        <v>81</v>
      </c>
      <c r="AY157" s="24" t="s">
        <v>124</v>
      </c>
      <c r="BE157" s="72">
        <f>IF(N157="základní",J157,0)</f>
        <v>0</v>
      </c>
      <c r="BF157" s="72">
        <f>IF(N157="snížená",J157,0)</f>
        <v>0</v>
      </c>
      <c r="BG157" s="72">
        <f>IF(N157="zákl. přenesená",J157,0)</f>
        <v>0</v>
      </c>
      <c r="BH157" s="72">
        <f>IF(N157="sníž. přenesená",J157,0)</f>
        <v>0</v>
      </c>
      <c r="BI157" s="72">
        <f>IF(N157="nulová",J157,0)</f>
        <v>0</v>
      </c>
      <c r="BJ157" s="24" t="s">
        <v>79</v>
      </c>
      <c r="BK157" s="72">
        <f>ROUND(I157*H157,2)</f>
        <v>0</v>
      </c>
      <c r="BL157" s="24" t="s">
        <v>131</v>
      </c>
      <c r="BM157" s="24" t="s">
        <v>283</v>
      </c>
    </row>
    <row r="158" spans="1:65" s="1" customFormat="1" ht="22.5" customHeight="1">
      <c r="A158" s="223"/>
      <c r="B158" s="224"/>
      <c r="C158" s="349" t="s">
        <v>286</v>
      </c>
      <c r="D158" s="349" t="s">
        <v>126</v>
      </c>
      <c r="E158" s="350" t="s">
        <v>450</v>
      </c>
      <c r="F158" s="351" t="s">
        <v>553</v>
      </c>
      <c r="G158" s="352" t="s">
        <v>310</v>
      </c>
      <c r="H158" s="353">
        <v>1</v>
      </c>
      <c r="I158" s="67"/>
      <c r="J158" s="354">
        <f>ROUND(I158*H158,2)</f>
        <v>0</v>
      </c>
      <c r="K158" s="351" t="s">
        <v>554</v>
      </c>
      <c r="L158" s="27"/>
      <c r="M158" s="68" t="s">
        <v>5</v>
      </c>
      <c r="N158" s="69" t="s">
        <v>42</v>
      </c>
      <c r="O158" s="28"/>
      <c r="P158" s="70">
        <f>O158*H158</f>
        <v>0</v>
      </c>
      <c r="Q158" s="70">
        <v>0</v>
      </c>
      <c r="R158" s="70">
        <f>Q158*H158</f>
        <v>0</v>
      </c>
      <c r="S158" s="70">
        <v>0</v>
      </c>
      <c r="T158" s="71">
        <f>S158*H158</f>
        <v>0</v>
      </c>
      <c r="AR158" s="24" t="s">
        <v>131</v>
      </c>
      <c r="AT158" s="24" t="s">
        <v>126</v>
      </c>
      <c r="AU158" s="24" t="s">
        <v>81</v>
      </c>
      <c r="AY158" s="24" t="s">
        <v>124</v>
      </c>
      <c r="BE158" s="72">
        <f>IF(N158="základní",J158,0)</f>
        <v>0</v>
      </c>
      <c r="BF158" s="72">
        <f>IF(N158="snížená",J158,0)</f>
        <v>0</v>
      </c>
      <c r="BG158" s="72">
        <f>IF(N158="zákl. přenesená",J158,0)</f>
        <v>0</v>
      </c>
      <c r="BH158" s="72">
        <f>IF(N158="sníž. přenesená",J158,0)</f>
        <v>0</v>
      </c>
      <c r="BI158" s="72">
        <f>IF(N158="nulová",J158,0)</f>
        <v>0</v>
      </c>
      <c r="BJ158" s="24" t="s">
        <v>79</v>
      </c>
      <c r="BK158" s="72">
        <f>ROUND(I158*H158,2)</f>
        <v>0</v>
      </c>
      <c r="BL158" s="24" t="s">
        <v>131</v>
      </c>
      <c r="BM158" s="24" t="s">
        <v>289</v>
      </c>
    </row>
    <row r="159" spans="1:65" s="1" customFormat="1" ht="22.5" customHeight="1">
      <c r="A159" s="223"/>
      <c r="B159" s="224"/>
      <c r="C159" s="349" t="s">
        <v>216</v>
      </c>
      <c r="D159" s="349" t="s">
        <v>126</v>
      </c>
      <c r="E159" s="350" t="s">
        <v>452</v>
      </c>
      <c r="F159" s="351" t="s">
        <v>555</v>
      </c>
      <c r="G159" s="352" t="s">
        <v>129</v>
      </c>
      <c r="H159" s="353">
        <v>5</v>
      </c>
      <c r="I159" s="67"/>
      <c r="J159" s="354">
        <f>ROUND(I159*H159,2)</f>
        <v>0</v>
      </c>
      <c r="K159" s="351" t="s">
        <v>311</v>
      </c>
      <c r="L159" s="27"/>
      <c r="M159" s="68" t="s">
        <v>5</v>
      </c>
      <c r="N159" s="69" t="s">
        <v>42</v>
      </c>
      <c r="O159" s="28"/>
      <c r="P159" s="70">
        <f>O159*H159</f>
        <v>0</v>
      </c>
      <c r="Q159" s="70">
        <v>0</v>
      </c>
      <c r="R159" s="70">
        <f>Q159*H159</f>
        <v>0</v>
      </c>
      <c r="S159" s="70">
        <v>0</v>
      </c>
      <c r="T159" s="71">
        <f>S159*H159</f>
        <v>0</v>
      </c>
      <c r="AR159" s="24" t="s">
        <v>131</v>
      </c>
      <c r="AT159" s="24" t="s">
        <v>126</v>
      </c>
      <c r="AU159" s="24" t="s">
        <v>81</v>
      </c>
      <c r="AY159" s="24" t="s">
        <v>124</v>
      </c>
      <c r="BE159" s="72">
        <f>IF(N159="základní",J159,0)</f>
        <v>0</v>
      </c>
      <c r="BF159" s="72">
        <f>IF(N159="snížená",J159,0)</f>
        <v>0</v>
      </c>
      <c r="BG159" s="72">
        <f>IF(N159="zákl. přenesená",J159,0)</f>
        <v>0</v>
      </c>
      <c r="BH159" s="72">
        <f>IF(N159="sníž. přenesená",J159,0)</f>
        <v>0</v>
      </c>
      <c r="BI159" s="72">
        <f>IF(N159="nulová",J159,0)</f>
        <v>0</v>
      </c>
      <c r="BJ159" s="24" t="s">
        <v>79</v>
      </c>
      <c r="BK159" s="72">
        <f>ROUND(I159*H159,2)</f>
        <v>0</v>
      </c>
      <c r="BL159" s="24" t="s">
        <v>131</v>
      </c>
      <c r="BM159" s="24" t="s">
        <v>293</v>
      </c>
    </row>
    <row r="160" spans="1:65" s="1" customFormat="1" ht="22.5" customHeight="1">
      <c r="A160" s="223"/>
      <c r="B160" s="224"/>
      <c r="C160" s="349" t="s">
        <v>295</v>
      </c>
      <c r="D160" s="349" t="s">
        <v>126</v>
      </c>
      <c r="E160" s="350" t="s">
        <v>454</v>
      </c>
      <c r="F160" s="351" t="s">
        <v>556</v>
      </c>
      <c r="G160" s="352" t="s">
        <v>310</v>
      </c>
      <c r="H160" s="353">
        <v>1</v>
      </c>
      <c r="I160" s="67"/>
      <c r="J160" s="354">
        <f>ROUND(I160*H160,2)</f>
        <v>0</v>
      </c>
      <c r="K160" s="351" t="s">
        <v>311</v>
      </c>
      <c r="L160" s="27"/>
      <c r="M160" s="68" t="s">
        <v>5</v>
      </c>
      <c r="N160" s="69" t="s">
        <v>42</v>
      </c>
      <c r="O160" s="28"/>
      <c r="P160" s="70">
        <f>O160*H160</f>
        <v>0</v>
      </c>
      <c r="Q160" s="70">
        <v>0</v>
      </c>
      <c r="R160" s="70">
        <f>Q160*H160</f>
        <v>0</v>
      </c>
      <c r="S160" s="70">
        <v>0</v>
      </c>
      <c r="T160" s="71">
        <f>S160*H160</f>
        <v>0</v>
      </c>
      <c r="AR160" s="24" t="s">
        <v>131</v>
      </c>
      <c r="AT160" s="24" t="s">
        <v>126</v>
      </c>
      <c r="AU160" s="24" t="s">
        <v>81</v>
      </c>
      <c r="AY160" s="24" t="s">
        <v>124</v>
      </c>
      <c r="BE160" s="72">
        <f>IF(N160="základní",J160,0)</f>
        <v>0</v>
      </c>
      <c r="BF160" s="72">
        <f>IF(N160="snížená",J160,0)</f>
        <v>0</v>
      </c>
      <c r="BG160" s="72">
        <f>IF(N160="zákl. přenesená",J160,0)</f>
        <v>0</v>
      </c>
      <c r="BH160" s="72">
        <f>IF(N160="sníž. přenesená",J160,0)</f>
        <v>0</v>
      </c>
      <c r="BI160" s="72">
        <f>IF(N160="nulová",J160,0)</f>
        <v>0</v>
      </c>
      <c r="BJ160" s="24" t="s">
        <v>79</v>
      </c>
      <c r="BK160" s="72">
        <f>ROUND(I160*H160,2)</f>
        <v>0</v>
      </c>
      <c r="BL160" s="24" t="s">
        <v>131</v>
      </c>
      <c r="BM160" s="24" t="s">
        <v>298</v>
      </c>
    </row>
    <row r="161" spans="1:63" s="10" customFormat="1" ht="29.85" customHeight="1">
      <c r="A161" s="341"/>
      <c r="B161" s="342"/>
      <c r="C161" s="341"/>
      <c r="D161" s="346" t="s">
        <v>70</v>
      </c>
      <c r="E161" s="347" t="s">
        <v>345</v>
      </c>
      <c r="F161" s="347" t="s">
        <v>346</v>
      </c>
      <c r="G161" s="341"/>
      <c r="H161" s="341"/>
      <c r="I161" s="341"/>
      <c r="J161" s="348">
        <f>BK161</f>
        <v>0</v>
      </c>
      <c r="K161" s="341"/>
      <c r="L161" s="59"/>
      <c r="M161" s="61"/>
      <c r="N161" s="62"/>
      <c r="O161" s="62"/>
      <c r="P161" s="63">
        <f>SUM(P162:P163)</f>
        <v>0</v>
      </c>
      <c r="Q161" s="62"/>
      <c r="R161" s="63">
        <f>SUM(R162:R163)</f>
        <v>0</v>
      </c>
      <c r="S161" s="62"/>
      <c r="T161" s="64">
        <f>SUM(T162:T163)</f>
        <v>0</v>
      </c>
      <c r="AR161" s="60" t="s">
        <v>79</v>
      </c>
      <c r="AT161" s="65" t="s">
        <v>70</v>
      </c>
      <c r="AU161" s="65" t="s">
        <v>79</v>
      </c>
      <c r="AY161" s="60" t="s">
        <v>124</v>
      </c>
      <c r="BK161" s="66">
        <f>SUM(BK162:BK163)</f>
        <v>0</v>
      </c>
    </row>
    <row r="162" spans="1:65" s="1" customFormat="1" ht="44.25" customHeight="1">
      <c r="A162" s="223"/>
      <c r="B162" s="224"/>
      <c r="C162" s="349" t="s">
        <v>221</v>
      </c>
      <c r="D162" s="349" t="s">
        <v>126</v>
      </c>
      <c r="E162" s="350" t="s">
        <v>557</v>
      </c>
      <c r="F162" s="351" t="s">
        <v>558</v>
      </c>
      <c r="G162" s="352" t="s">
        <v>248</v>
      </c>
      <c r="H162" s="353">
        <v>81.228</v>
      </c>
      <c r="I162" s="67"/>
      <c r="J162" s="354">
        <f>ROUND(I162*H162,2)</f>
        <v>0</v>
      </c>
      <c r="K162" s="351" t="s">
        <v>130</v>
      </c>
      <c r="L162" s="27"/>
      <c r="M162" s="68" t="s">
        <v>5</v>
      </c>
      <c r="N162" s="69" t="s">
        <v>42</v>
      </c>
      <c r="O162" s="28"/>
      <c r="P162" s="70">
        <f>O162*H162</f>
        <v>0</v>
      </c>
      <c r="Q162" s="70">
        <v>0</v>
      </c>
      <c r="R162" s="70">
        <f>Q162*H162</f>
        <v>0</v>
      </c>
      <c r="S162" s="70">
        <v>0</v>
      </c>
      <c r="T162" s="71">
        <f>S162*H162</f>
        <v>0</v>
      </c>
      <c r="AR162" s="24" t="s">
        <v>131</v>
      </c>
      <c r="AT162" s="24" t="s">
        <v>126</v>
      </c>
      <c r="AU162" s="24" t="s">
        <v>81</v>
      </c>
      <c r="AY162" s="24" t="s">
        <v>124</v>
      </c>
      <c r="BE162" s="72">
        <f>IF(N162="základní",J162,0)</f>
        <v>0</v>
      </c>
      <c r="BF162" s="72">
        <f>IF(N162="snížená",J162,0)</f>
        <v>0</v>
      </c>
      <c r="BG162" s="72">
        <f>IF(N162="zákl. přenesená",J162,0)</f>
        <v>0</v>
      </c>
      <c r="BH162" s="72">
        <f>IF(N162="sníž. přenesená",J162,0)</f>
        <v>0</v>
      </c>
      <c r="BI162" s="72">
        <f>IF(N162="nulová",J162,0)</f>
        <v>0</v>
      </c>
      <c r="BJ162" s="24" t="s">
        <v>79</v>
      </c>
      <c r="BK162" s="72">
        <f>ROUND(I162*H162,2)</f>
        <v>0</v>
      </c>
      <c r="BL162" s="24" t="s">
        <v>131</v>
      </c>
      <c r="BM162" s="24" t="s">
        <v>301</v>
      </c>
    </row>
    <row r="163" spans="1:47" s="1" customFormat="1" ht="54">
      <c r="A163" s="223"/>
      <c r="B163" s="224"/>
      <c r="C163" s="223"/>
      <c r="D163" s="357" t="s">
        <v>132</v>
      </c>
      <c r="E163" s="223"/>
      <c r="F163" s="358" t="s">
        <v>559</v>
      </c>
      <c r="G163" s="223"/>
      <c r="H163" s="223"/>
      <c r="I163" s="223"/>
      <c r="J163" s="223"/>
      <c r="K163" s="223"/>
      <c r="L163" s="27"/>
      <c r="M163" s="102"/>
      <c r="N163" s="94"/>
      <c r="O163" s="94"/>
      <c r="P163" s="94"/>
      <c r="Q163" s="94"/>
      <c r="R163" s="94"/>
      <c r="S163" s="94"/>
      <c r="T163" s="103"/>
      <c r="AT163" s="24" t="s">
        <v>132</v>
      </c>
      <c r="AU163" s="24" t="s">
        <v>81</v>
      </c>
    </row>
    <row r="164" spans="1:12" s="1" customFormat="1" ht="6.95" customHeight="1">
      <c r="A164" s="223"/>
      <c r="B164" s="249"/>
      <c r="C164" s="250"/>
      <c r="D164" s="250"/>
      <c r="E164" s="250"/>
      <c r="F164" s="250"/>
      <c r="G164" s="250"/>
      <c r="H164" s="250"/>
      <c r="I164" s="250"/>
      <c r="J164" s="250"/>
      <c r="K164" s="250"/>
      <c r="L164" s="27"/>
    </row>
  </sheetData>
  <sheetProtection password="DC0B" sheet="1" objects="1" scenarios="1" selectLockedCells="1"/>
  <autoFilter ref="C81:K163"/>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4"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topLeftCell="A1">
      <pane ySplit="1" topLeftCell="A2" activePane="bottomLeft" state="frozen"/>
      <selection pane="bottomLeft" activeCell="J12" sqref="J12"/>
    </sheetView>
  </sheetViews>
  <sheetFormatPr defaultColWidth="9.33203125" defaultRowHeight="13.5"/>
  <cols>
    <col min="1" max="1" width="8.33203125" style="205" customWidth="1"/>
    <col min="2" max="2" width="1.66796875" style="205" customWidth="1"/>
    <col min="3" max="3" width="4.16015625" style="205" customWidth="1"/>
    <col min="4" max="4" width="4.33203125" style="205" customWidth="1"/>
    <col min="5" max="5" width="17.16015625" style="205" customWidth="1"/>
    <col min="6" max="6" width="75" style="205" customWidth="1"/>
    <col min="7" max="7" width="8.66015625" style="205" customWidth="1"/>
    <col min="8" max="8" width="11.16015625" style="205" customWidth="1"/>
    <col min="9" max="9" width="12.66015625" style="205" customWidth="1"/>
    <col min="10" max="10" width="23.5" style="205" customWidth="1"/>
    <col min="11" max="11" width="15.5" style="205"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4"/>
      <c r="B1" s="17"/>
      <c r="C1" s="17"/>
      <c r="D1" s="18" t="s">
        <v>1</v>
      </c>
      <c r="E1" s="17"/>
      <c r="F1" s="286" t="s">
        <v>89</v>
      </c>
      <c r="G1" s="287" t="s">
        <v>90</v>
      </c>
      <c r="H1" s="287"/>
      <c r="I1" s="17"/>
      <c r="J1" s="286" t="s">
        <v>91</v>
      </c>
      <c r="K1" s="18" t="s">
        <v>92</v>
      </c>
      <c r="L1" s="54" t="s">
        <v>93</v>
      </c>
      <c r="M1" s="54"/>
      <c r="N1" s="54"/>
      <c r="O1" s="54"/>
      <c r="P1" s="54"/>
      <c r="Q1" s="54"/>
      <c r="R1" s="54"/>
      <c r="S1" s="54"/>
      <c r="T1" s="5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186" t="s">
        <v>8</v>
      </c>
      <c r="M2" s="187"/>
      <c r="N2" s="187"/>
      <c r="O2" s="187"/>
      <c r="P2" s="187"/>
      <c r="Q2" s="187"/>
      <c r="R2" s="187"/>
      <c r="S2" s="187"/>
      <c r="T2" s="187"/>
      <c r="U2" s="187"/>
      <c r="V2" s="187"/>
      <c r="AT2" s="24" t="s">
        <v>88</v>
      </c>
    </row>
    <row r="3" spans="2:46" ht="6.95" customHeight="1">
      <c r="B3" s="206"/>
      <c r="C3" s="207"/>
      <c r="D3" s="207"/>
      <c r="E3" s="207"/>
      <c r="F3" s="207"/>
      <c r="G3" s="207"/>
      <c r="H3" s="207"/>
      <c r="I3" s="207"/>
      <c r="J3" s="207"/>
      <c r="K3" s="208"/>
      <c r="AT3" s="24" t="s">
        <v>81</v>
      </c>
    </row>
    <row r="4" spans="2:46" ht="36.95" customHeight="1">
      <c r="B4" s="209"/>
      <c r="C4" s="210"/>
      <c r="D4" s="211" t="s">
        <v>94</v>
      </c>
      <c r="E4" s="210"/>
      <c r="F4" s="210"/>
      <c r="G4" s="210"/>
      <c r="H4" s="210"/>
      <c r="I4" s="210"/>
      <c r="J4" s="210"/>
      <c r="K4" s="212"/>
      <c r="M4" s="25" t="s">
        <v>13</v>
      </c>
      <c r="AT4" s="24" t="s">
        <v>6</v>
      </c>
    </row>
    <row r="5" spans="2:11" ht="6.95" customHeight="1">
      <c r="B5" s="209"/>
      <c r="C5" s="210"/>
      <c r="D5" s="210"/>
      <c r="E5" s="210"/>
      <c r="F5" s="210"/>
      <c r="G5" s="210"/>
      <c r="H5" s="210"/>
      <c r="I5" s="210"/>
      <c r="J5" s="210"/>
      <c r="K5" s="212"/>
    </row>
    <row r="6" spans="2:11" ht="15">
      <c r="B6" s="209"/>
      <c r="C6" s="210"/>
      <c r="D6" s="218" t="s">
        <v>19</v>
      </c>
      <c r="E6" s="210"/>
      <c r="F6" s="210"/>
      <c r="G6" s="210"/>
      <c r="H6" s="210"/>
      <c r="I6" s="210"/>
      <c r="J6" s="210"/>
      <c r="K6" s="212"/>
    </row>
    <row r="7" spans="2:11" ht="22.5" customHeight="1">
      <c r="B7" s="209"/>
      <c r="C7" s="210"/>
      <c r="D7" s="210"/>
      <c r="E7" s="288" t="str">
        <f>'Rekapitulace stavby'!K6</f>
        <v>Revitalizace území po důlní činnosti v k.ú. Bruntál-Lokalita Uhlířský vrch-I.etapa</v>
      </c>
      <c r="F7" s="289"/>
      <c r="G7" s="289"/>
      <c r="H7" s="289"/>
      <c r="I7" s="210"/>
      <c r="J7" s="210"/>
      <c r="K7" s="212"/>
    </row>
    <row r="8" spans="1:11" s="1" customFormat="1" ht="15">
      <c r="A8" s="223"/>
      <c r="B8" s="224"/>
      <c r="C8" s="225"/>
      <c r="D8" s="218" t="s">
        <v>95</v>
      </c>
      <c r="E8" s="225"/>
      <c r="F8" s="225"/>
      <c r="G8" s="225"/>
      <c r="H8" s="225"/>
      <c r="I8" s="225"/>
      <c r="J8" s="225"/>
      <c r="K8" s="230"/>
    </row>
    <row r="9" spans="1:11" s="1" customFormat="1" ht="36.95" customHeight="1">
      <c r="A9" s="223"/>
      <c r="B9" s="224"/>
      <c r="C9" s="225"/>
      <c r="D9" s="225"/>
      <c r="E9" s="290" t="s">
        <v>560</v>
      </c>
      <c r="F9" s="291"/>
      <c r="G9" s="291"/>
      <c r="H9" s="291"/>
      <c r="I9" s="225"/>
      <c r="J9" s="225"/>
      <c r="K9" s="230"/>
    </row>
    <row r="10" spans="1:11" s="1" customFormat="1" ht="13.5">
      <c r="A10" s="223"/>
      <c r="B10" s="224"/>
      <c r="C10" s="225"/>
      <c r="D10" s="225"/>
      <c r="E10" s="225"/>
      <c r="F10" s="225"/>
      <c r="G10" s="225"/>
      <c r="H10" s="225"/>
      <c r="I10" s="225"/>
      <c r="J10" s="225"/>
      <c r="K10" s="230"/>
    </row>
    <row r="11" spans="1:11" s="1" customFormat="1" ht="14.45" customHeight="1">
      <c r="A11" s="223"/>
      <c r="B11" s="224"/>
      <c r="C11" s="225"/>
      <c r="D11" s="218" t="s">
        <v>20</v>
      </c>
      <c r="E11" s="225"/>
      <c r="F11" s="219" t="s">
        <v>21</v>
      </c>
      <c r="G11" s="225"/>
      <c r="H11" s="225"/>
      <c r="I11" s="218" t="s">
        <v>22</v>
      </c>
      <c r="J11" s="219" t="s">
        <v>5</v>
      </c>
      <c r="K11" s="230"/>
    </row>
    <row r="12" spans="1:11" s="1" customFormat="1" ht="14.45" customHeight="1">
      <c r="A12" s="223"/>
      <c r="B12" s="224"/>
      <c r="C12" s="225"/>
      <c r="D12" s="218" t="s">
        <v>23</v>
      </c>
      <c r="E12" s="225"/>
      <c r="F12" s="219" t="s">
        <v>24</v>
      </c>
      <c r="G12" s="225"/>
      <c r="H12" s="225"/>
      <c r="I12" s="218" t="s">
        <v>25</v>
      </c>
      <c r="J12" s="381"/>
      <c r="K12" s="230"/>
    </row>
    <row r="13" spans="1:11" s="1" customFormat="1" ht="21.75" customHeight="1">
      <c r="A13" s="223"/>
      <c r="B13" s="224"/>
      <c r="C13" s="225"/>
      <c r="D13" s="213" t="s">
        <v>26</v>
      </c>
      <c r="E13" s="225"/>
      <c r="F13" s="220" t="s">
        <v>779</v>
      </c>
      <c r="G13" s="225"/>
      <c r="H13" s="225"/>
      <c r="I13" s="225"/>
      <c r="J13" s="225"/>
      <c r="K13" s="230"/>
    </row>
    <row r="14" spans="1:11" s="1" customFormat="1" ht="14.45" customHeight="1">
      <c r="A14" s="223"/>
      <c r="B14" s="224"/>
      <c r="C14" s="225"/>
      <c r="D14" s="218" t="s">
        <v>27</v>
      </c>
      <c r="E14" s="225"/>
      <c r="F14" s="225"/>
      <c r="G14" s="225"/>
      <c r="H14" s="225"/>
      <c r="I14" s="218" t="s">
        <v>28</v>
      </c>
      <c r="J14" s="219" t="s">
        <v>5</v>
      </c>
      <c r="K14" s="230"/>
    </row>
    <row r="15" spans="1:11" s="1" customFormat="1" ht="18" customHeight="1">
      <c r="A15" s="223"/>
      <c r="B15" s="224"/>
      <c r="C15" s="225"/>
      <c r="D15" s="225"/>
      <c r="E15" s="219" t="s">
        <v>29</v>
      </c>
      <c r="F15" s="225"/>
      <c r="G15" s="225"/>
      <c r="H15" s="225"/>
      <c r="I15" s="218" t="s">
        <v>30</v>
      </c>
      <c r="J15" s="219" t="s">
        <v>5</v>
      </c>
      <c r="K15" s="230"/>
    </row>
    <row r="16" spans="1:11" s="1" customFormat="1" ht="6.95" customHeight="1">
      <c r="A16" s="223"/>
      <c r="B16" s="224"/>
      <c r="C16" s="225"/>
      <c r="D16" s="225"/>
      <c r="E16" s="225"/>
      <c r="F16" s="225"/>
      <c r="G16" s="225"/>
      <c r="H16" s="225"/>
      <c r="I16" s="225"/>
      <c r="J16" s="225"/>
      <c r="K16" s="230"/>
    </row>
    <row r="17" spans="1:11" s="1" customFormat="1" ht="14.45" customHeight="1">
      <c r="A17" s="223"/>
      <c r="B17" s="224"/>
      <c r="C17" s="225"/>
      <c r="D17" s="218" t="s">
        <v>31</v>
      </c>
      <c r="E17" s="225"/>
      <c r="F17" s="225"/>
      <c r="G17" s="225"/>
      <c r="H17" s="225"/>
      <c r="I17" s="218" t="s">
        <v>28</v>
      </c>
      <c r="J17" s="219" t="str">
        <f>IF('Rekapitulace stavby'!AN13="Vyplň údaj","",IF('Rekapitulace stavby'!AN13="","",'Rekapitulace stavby'!AN13))</f>
        <v/>
      </c>
      <c r="K17" s="230"/>
    </row>
    <row r="18" spans="1:11" s="1" customFormat="1" ht="18" customHeight="1">
      <c r="A18" s="223"/>
      <c r="B18" s="224"/>
      <c r="C18" s="225"/>
      <c r="D18" s="225"/>
      <c r="E18" s="219" t="str">
        <f>IF('Rekapitulace stavby'!E14="Vyplň údaj","",IF('Rekapitulace stavby'!E14="","",'Rekapitulace stavby'!E14))</f>
        <v/>
      </c>
      <c r="F18" s="225"/>
      <c r="G18" s="225"/>
      <c r="H18" s="225"/>
      <c r="I18" s="218" t="s">
        <v>30</v>
      </c>
      <c r="J18" s="219" t="str">
        <f>IF('Rekapitulace stavby'!AN14="Vyplň údaj","",IF('Rekapitulace stavby'!AN14="","",'Rekapitulace stavby'!AN14))</f>
        <v/>
      </c>
      <c r="K18" s="230"/>
    </row>
    <row r="19" spans="1:11" s="1" customFormat="1" ht="6.95" customHeight="1">
      <c r="A19" s="223"/>
      <c r="B19" s="224"/>
      <c r="C19" s="225"/>
      <c r="D19" s="225"/>
      <c r="E19" s="225"/>
      <c r="F19" s="225"/>
      <c r="G19" s="225"/>
      <c r="H19" s="225"/>
      <c r="I19" s="225"/>
      <c r="J19" s="225"/>
      <c r="K19" s="230"/>
    </row>
    <row r="20" spans="1:11" s="1" customFormat="1" ht="14.45" customHeight="1">
      <c r="A20" s="223"/>
      <c r="B20" s="224"/>
      <c r="C20" s="225"/>
      <c r="D20" s="218" t="s">
        <v>33</v>
      </c>
      <c r="E20" s="225"/>
      <c r="F20" s="225"/>
      <c r="G20" s="225"/>
      <c r="H20" s="225"/>
      <c r="I20" s="218" t="s">
        <v>28</v>
      </c>
      <c r="J20" s="219"/>
      <c r="K20" s="230"/>
    </row>
    <row r="21" spans="1:11" s="1" customFormat="1" ht="18" customHeight="1">
      <c r="A21" s="223"/>
      <c r="B21" s="224"/>
      <c r="C21" s="225"/>
      <c r="D21" s="225"/>
      <c r="E21" s="219"/>
      <c r="F21" s="225"/>
      <c r="G21" s="225"/>
      <c r="H21" s="225"/>
      <c r="I21" s="218" t="s">
        <v>30</v>
      </c>
      <c r="J21" s="219"/>
      <c r="K21" s="230"/>
    </row>
    <row r="22" spans="1:11" s="1" customFormat="1" ht="6.95" customHeight="1">
      <c r="A22" s="223"/>
      <c r="B22" s="224"/>
      <c r="C22" s="225"/>
      <c r="D22" s="225"/>
      <c r="E22" s="225"/>
      <c r="F22" s="225"/>
      <c r="G22" s="225"/>
      <c r="H22" s="225"/>
      <c r="I22" s="225"/>
      <c r="J22" s="225"/>
      <c r="K22" s="230"/>
    </row>
    <row r="23" spans="1:11" s="1" customFormat="1" ht="14.45" customHeight="1">
      <c r="A23" s="223"/>
      <c r="B23" s="224"/>
      <c r="C23" s="225"/>
      <c r="D23" s="218" t="s">
        <v>35</v>
      </c>
      <c r="E23" s="225"/>
      <c r="F23" s="225"/>
      <c r="G23" s="225"/>
      <c r="H23" s="225"/>
      <c r="I23" s="225"/>
      <c r="J23" s="225"/>
      <c r="K23" s="230"/>
    </row>
    <row r="24" spans="1:11" s="6" customFormat="1" ht="63" customHeight="1">
      <c r="A24" s="292"/>
      <c r="B24" s="293"/>
      <c r="C24" s="294"/>
      <c r="D24" s="294"/>
      <c r="E24" s="221" t="s">
        <v>36</v>
      </c>
      <c r="F24" s="221"/>
      <c r="G24" s="221"/>
      <c r="H24" s="221"/>
      <c r="I24" s="294"/>
      <c r="J24" s="294"/>
      <c r="K24" s="295"/>
    </row>
    <row r="25" spans="1:11" s="1" customFormat="1" ht="6.95" customHeight="1">
      <c r="A25" s="223"/>
      <c r="B25" s="224"/>
      <c r="C25" s="225"/>
      <c r="D25" s="225"/>
      <c r="E25" s="225"/>
      <c r="F25" s="225"/>
      <c r="G25" s="225"/>
      <c r="H25" s="225"/>
      <c r="I25" s="225"/>
      <c r="J25" s="225"/>
      <c r="K25" s="230"/>
    </row>
    <row r="26" spans="1:11" s="1" customFormat="1" ht="6.95" customHeight="1">
      <c r="A26" s="223"/>
      <c r="B26" s="224"/>
      <c r="C26" s="225"/>
      <c r="D26" s="296"/>
      <c r="E26" s="296"/>
      <c r="F26" s="296"/>
      <c r="G26" s="296"/>
      <c r="H26" s="296"/>
      <c r="I26" s="296"/>
      <c r="J26" s="296"/>
      <c r="K26" s="297"/>
    </row>
    <row r="27" spans="1:11" s="1" customFormat="1" ht="25.35" customHeight="1">
      <c r="A27" s="223"/>
      <c r="B27" s="224"/>
      <c r="C27" s="225"/>
      <c r="D27" s="298" t="s">
        <v>37</v>
      </c>
      <c r="E27" s="225"/>
      <c r="F27" s="225"/>
      <c r="G27" s="225"/>
      <c r="H27" s="225"/>
      <c r="I27" s="225"/>
      <c r="J27" s="299">
        <f>ROUND(J80,2)</f>
        <v>0</v>
      </c>
      <c r="K27" s="230"/>
    </row>
    <row r="28" spans="1:11" s="1" customFormat="1" ht="6.95" customHeight="1">
      <c r="A28" s="223"/>
      <c r="B28" s="224"/>
      <c r="C28" s="225"/>
      <c r="D28" s="296"/>
      <c r="E28" s="296"/>
      <c r="F28" s="296"/>
      <c r="G28" s="296"/>
      <c r="H28" s="296"/>
      <c r="I28" s="296"/>
      <c r="J28" s="296"/>
      <c r="K28" s="297"/>
    </row>
    <row r="29" spans="1:11" s="1" customFormat="1" ht="14.45" customHeight="1">
      <c r="A29" s="223"/>
      <c r="B29" s="224"/>
      <c r="C29" s="225"/>
      <c r="D29" s="225"/>
      <c r="E29" s="225"/>
      <c r="F29" s="300" t="s">
        <v>39</v>
      </c>
      <c r="G29" s="225"/>
      <c r="H29" s="225"/>
      <c r="I29" s="300" t="s">
        <v>38</v>
      </c>
      <c r="J29" s="300" t="s">
        <v>40</v>
      </c>
      <c r="K29" s="230"/>
    </row>
    <row r="30" spans="1:11" s="1" customFormat="1" ht="14.45" customHeight="1">
      <c r="A30" s="223"/>
      <c r="B30" s="224"/>
      <c r="C30" s="225"/>
      <c r="D30" s="235" t="s">
        <v>41</v>
      </c>
      <c r="E30" s="235" t="s">
        <v>42</v>
      </c>
      <c r="F30" s="301">
        <f>ROUND(SUM(BE80:BE99),2)</f>
        <v>0</v>
      </c>
      <c r="G30" s="225"/>
      <c r="H30" s="225"/>
      <c r="I30" s="302">
        <v>0.21</v>
      </c>
      <c r="J30" s="301">
        <f>ROUND(ROUND((SUM(BE80:BE99)),2)*I30,2)</f>
        <v>0</v>
      </c>
      <c r="K30" s="230"/>
    </row>
    <row r="31" spans="1:11" s="1" customFormat="1" ht="14.45" customHeight="1">
      <c r="A31" s="223"/>
      <c r="B31" s="224"/>
      <c r="C31" s="225"/>
      <c r="D31" s="225"/>
      <c r="E31" s="235" t="s">
        <v>43</v>
      </c>
      <c r="F31" s="301">
        <f>ROUND(SUM(BF80:BF99),2)</f>
        <v>0</v>
      </c>
      <c r="G31" s="225"/>
      <c r="H31" s="225"/>
      <c r="I31" s="302">
        <v>0.15</v>
      </c>
      <c r="J31" s="301">
        <f>ROUND(ROUND((SUM(BF80:BF99)),2)*I31,2)</f>
        <v>0</v>
      </c>
      <c r="K31" s="230"/>
    </row>
    <row r="32" spans="1:11" s="1" customFormat="1" ht="14.45" customHeight="1" hidden="1">
      <c r="A32" s="223"/>
      <c r="B32" s="224"/>
      <c r="C32" s="225"/>
      <c r="D32" s="225"/>
      <c r="E32" s="235" t="s">
        <v>44</v>
      </c>
      <c r="F32" s="301">
        <f>ROUND(SUM(BG80:BG99),2)</f>
        <v>0</v>
      </c>
      <c r="G32" s="225"/>
      <c r="H32" s="225"/>
      <c r="I32" s="302">
        <v>0.21</v>
      </c>
      <c r="J32" s="301">
        <v>0</v>
      </c>
      <c r="K32" s="230"/>
    </row>
    <row r="33" spans="1:11" s="1" customFormat="1" ht="14.45" customHeight="1" hidden="1">
      <c r="A33" s="223"/>
      <c r="B33" s="224"/>
      <c r="C33" s="225"/>
      <c r="D33" s="225"/>
      <c r="E33" s="235" t="s">
        <v>45</v>
      </c>
      <c r="F33" s="301">
        <f>ROUND(SUM(BH80:BH99),2)</f>
        <v>0</v>
      </c>
      <c r="G33" s="225"/>
      <c r="H33" s="225"/>
      <c r="I33" s="302">
        <v>0.15</v>
      </c>
      <c r="J33" s="301">
        <v>0</v>
      </c>
      <c r="K33" s="230"/>
    </row>
    <row r="34" spans="1:11" s="1" customFormat="1" ht="14.45" customHeight="1" hidden="1">
      <c r="A34" s="223"/>
      <c r="B34" s="224"/>
      <c r="C34" s="225"/>
      <c r="D34" s="225"/>
      <c r="E34" s="235" t="s">
        <v>46</v>
      </c>
      <c r="F34" s="301">
        <f>ROUND(SUM(BI80:BI99),2)</f>
        <v>0</v>
      </c>
      <c r="G34" s="225"/>
      <c r="H34" s="225"/>
      <c r="I34" s="302">
        <v>0</v>
      </c>
      <c r="J34" s="301">
        <v>0</v>
      </c>
      <c r="K34" s="230"/>
    </row>
    <row r="35" spans="1:11" s="1" customFormat="1" ht="6.95" customHeight="1">
      <c r="A35" s="223"/>
      <c r="B35" s="224"/>
      <c r="C35" s="225"/>
      <c r="D35" s="225"/>
      <c r="E35" s="225"/>
      <c r="F35" s="225"/>
      <c r="G35" s="225"/>
      <c r="H35" s="225"/>
      <c r="I35" s="225"/>
      <c r="J35" s="225"/>
      <c r="K35" s="230"/>
    </row>
    <row r="36" spans="1:11" s="1" customFormat="1" ht="25.35" customHeight="1">
      <c r="A36" s="223"/>
      <c r="B36" s="224"/>
      <c r="C36" s="303"/>
      <c r="D36" s="304" t="s">
        <v>47</v>
      </c>
      <c r="E36" s="268"/>
      <c r="F36" s="268"/>
      <c r="G36" s="305" t="s">
        <v>48</v>
      </c>
      <c r="H36" s="306" t="s">
        <v>49</v>
      </c>
      <c r="I36" s="268"/>
      <c r="J36" s="307">
        <f>SUM(J27:J34)</f>
        <v>0</v>
      </c>
      <c r="K36" s="308"/>
    </row>
    <row r="37" spans="1:11" s="1" customFormat="1" ht="14.45" customHeight="1">
      <c r="A37" s="223"/>
      <c r="B37" s="249"/>
      <c r="C37" s="250"/>
      <c r="D37" s="250"/>
      <c r="E37" s="250"/>
      <c r="F37" s="250"/>
      <c r="G37" s="250"/>
      <c r="H37" s="250"/>
      <c r="I37" s="250"/>
      <c r="J37" s="250"/>
      <c r="K37" s="251"/>
    </row>
    <row r="41" spans="1:11" s="1" customFormat="1" ht="6.95" customHeight="1">
      <c r="A41" s="223"/>
      <c r="B41" s="252"/>
      <c r="C41" s="253"/>
      <c r="D41" s="253"/>
      <c r="E41" s="253"/>
      <c r="F41" s="253"/>
      <c r="G41" s="253"/>
      <c r="H41" s="253"/>
      <c r="I41" s="253"/>
      <c r="J41" s="253"/>
      <c r="K41" s="309"/>
    </row>
    <row r="42" spans="1:11" s="1" customFormat="1" ht="36.95" customHeight="1">
      <c r="A42" s="223"/>
      <c r="B42" s="224"/>
      <c r="C42" s="211" t="s">
        <v>97</v>
      </c>
      <c r="D42" s="225"/>
      <c r="E42" s="225"/>
      <c r="F42" s="225"/>
      <c r="G42" s="225"/>
      <c r="H42" s="225"/>
      <c r="I42" s="225"/>
      <c r="J42" s="225"/>
      <c r="K42" s="230"/>
    </row>
    <row r="43" spans="1:11" s="1" customFormat="1" ht="6.95" customHeight="1">
      <c r="A43" s="223"/>
      <c r="B43" s="224"/>
      <c r="C43" s="225"/>
      <c r="D43" s="225"/>
      <c r="E43" s="225"/>
      <c r="F43" s="225"/>
      <c r="G43" s="225"/>
      <c r="H43" s="225"/>
      <c r="I43" s="225"/>
      <c r="J43" s="225"/>
      <c r="K43" s="230"/>
    </row>
    <row r="44" spans="1:11" s="1" customFormat="1" ht="14.45" customHeight="1">
      <c r="A44" s="223"/>
      <c r="B44" s="224"/>
      <c r="C44" s="218" t="s">
        <v>19</v>
      </c>
      <c r="D44" s="225"/>
      <c r="E44" s="225"/>
      <c r="F44" s="225"/>
      <c r="G44" s="225"/>
      <c r="H44" s="225"/>
      <c r="I44" s="225"/>
      <c r="J44" s="225"/>
      <c r="K44" s="230"/>
    </row>
    <row r="45" spans="1:11" s="1" customFormat="1" ht="22.5" customHeight="1">
      <c r="A45" s="223"/>
      <c r="B45" s="224"/>
      <c r="C45" s="225"/>
      <c r="D45" s="225"/>
      <c r="E45" s="288" t="str">
        <f>E7</f>
        <v>Revitalizace území po důlní činnosti v k.ú. Bruntál-Lokalita Uhlířský vrch-I.etapa</v>
      </c>
      <c r="F45" s="289"/>
      <c r="G45" s="289"/>
      <c r="H45" s="289"/>
      <c r="I45" s="225"/>
      <c r="J45" s="225"/>
      <c r="K45" s="230"/>
    </row>
    <row r="46" spans="1:11" s="1" customFormat="1" ht="14.45" customHeight="1">
      <c r="A46" s="223"/>
      <c r="B46" s="224"/>
      <c r="C46" s="218" t="s">
        <v>95</v>
      </c>
      <c r="D46" s="225"/>
      <c r="E46" s="225"/>
      <c r="F46" s="225"/>
      <c r="G46" s="225"/>
      <c r="H46" s="225"/>
      <c r="I46" s="225"/>
      <c r="J46" s="225"/>
      <c r="K46" s="230"/>
    </row>
    <row r="47" spans="1:11" s="1" customFormat="1" ht="23.25" customHeight="1">
      <c r="A47" s="223"/>
      <c r="B47" s="224"/>
      <c r="C47" s="225"/>
      <c r="D47" s="225"/>
      <c r="E47" s="290" t="str">
        <f>E9</f>
        <v>1720404 -  Vedlejší a ostatní náklady</v>
      </c>
      <c r="F47" s="291"/>
      <c r="G47" s="291"/>
      <c r="H47" s="291"/>
      <c r="I47" s="225"/>
      <c r="J47" s="225"/>
      <c r="K47" s="230"/>
    </row>
    <row r="48" spans="1:11" s="1" customFormat="1" ht="6.95" customHeight="1">
      <c r="A48" s="223"/>
      <c r="B48" s="224"/>
      <c r="C48" s="225"/>
      <c r="D48" s="225"/>
      <c r="E48" s="225"/>
      <c r="F48" s="225"/>
      <c r="G48" s="225"/>
      <c r="H48" s="225"/>
      <c r="I48" s="225"/>
      <c r="J48" s="225"/>
      <c r="K48" s="230"/>
    </row>
    <row r="49" spans="1:11" s="1" customFormat="1" ht="18" customHeight="1">
      <c r="A49" s="223"/>
      <c r="B49" s="224"/>
      <c r="C49" s="218" t="s">
        <v>23</v>
      </c>
      <c r="D49" s="225"/>
      <c r="E49" s="225"/>
      <c r="F49" s="219" t="str">
        <f>F12</f>
        <v>Bruntál</v>
      </c>
      <c r="G49" s="225"/>
      <c r="H49" s="225"/>
      <c r="I49" s="218" t="s">
        <v>25</v>
      </c>
      <c r="J49" s="310" t="str">
        <f>IF(J12="","",J12)</f>
        <v/>
      </c>
      <c r="K49" s="230"/>
    </row>
    <row r="50" spans="1:11" s="1" customFormat="1" ht="6.95" customHeight="1">
      <c r="A50" s="223"/>
      <c r="B50" s="224"/>
      <c r="C50" s="225"/>
      <c r="D50" s="225"/>
      <c r="E50" s="225"/>
      <c r="F50" s="225"/>
      <c r="G50" s="225"/>
      <c r="H50" s="225"/>
      <c r="I50" s="225"/>
      <c r="J50" s="225"/>
      <c r="K50" s="230"/>
    </row>
    <row r="51" spans="1:11" s="1" customFormat="1" ht="15">
      <c r="A51" s="223"/>
      <c r="B51" s="224"/>
      <c r="C51" s="218" t="s">
        <v>27</v>
      </c>
      <c r="D51" s="225"/>
      <c r="E51" s="225"/>
      <c r="F51" s="219" t="str">
        <f>E15</f>
        <v>Česká republika, Ministerstvo financí, Praha</v>
      </c>
      <c r="G51" s="225"/>
      <c r="H51" s="225"/>
      <c r="I51" s="218" t="s">
        <v>33</v>
      </c>
      <c r="J51" s="219">
        <f>E21</f>
        <v>0</v>
      </c>
      <c r="K51" s="230"/>
    </row>
    <row r="52" spans="1:11" s="1" customFormat="1" ht="14.45" customHeight="1">
      <c r="A52" s="223"/>
      <c r="B52" s="224"/>
      <c r="C52" s="218" t="s">
        <v>31</v>
      </c>
      <c r="D52" s="225"/>
      <c r="E52" s="225"/>
      <c r="F52" s="219" t="str">
        <f>IF(E18="","",E18)</f>
        <v/>
      </c>
      <c r="G52" s="225"/>
      <c r="H52" s="225"/>
      <c r="I52" s="225"/>
      <c r="J52" s="225"/>
      <c r="K52" s="230"/>
    </row>
    <row r="53" spans="1:11" s="1" customFormat="1" ht="10.35" customHeight="1">
      <c r="A53" s="223"/>
      <c r="B53" s="224"/>
      <c r="C53" s="225"/>
      <c r="D53" s="225"/>
      <c r="E53" s="225"/>
      <c r="F53" s="225"/>
      <c r="G53" s="225"/>
      <c r="H53" s="225"/>
      <c r="I53" s="225"/>
      <c r="J53" s="225"/>
      <c r="K53" s="230"/>
    </row>
    <row r="54" spans="1:11" s="1" customFormat="1" ht="29.25" customHeight="1">
      <c r="A54" s="223"/>
      <c r="B54" s="224"/>
      <c r="C54" s="311" t="s">
        <v>98</v>
      </c>
      <c r="D54" s="303"/>
      <c r="E54" s="303"/>
      <c r="F54" s="303"/>
      <c r="G54" s="303"/>
      <c r="H54" s="303"/>
      <c r="I54" s="303"/>
      <c r="J54" s="312" t="s">
        <v>99</v>
      </c>
      <c r="K54" s="313"/>
    </row>
    <row r="55" spans="1:11" s="1" customFormat="1" ht="10.35" customHeight="1">
      <c r="A55" s="223"/>
      <c r="B55" s="224"/>
      <c r="C55" s="225"/>
      <c r="D55" s="225"/>
      <c r="E55" s="225"/>
      <c r="F55" s="225"/>
      <c r="G55" s="225"/>
      <c r="H55" s="225"/>
      <c r="I55" s="225"/>
      <c r="J55" s="225"/>
      <c r="K55" s="230"/>
    </row>
    <row r="56" spans="1:47" s="1" customFormat="1" ht="29.25" customHeight="1">
      <c r="A56" s="223"/>
      <c r="B56" s="224"/>
      <c r="C56" s="314" t="s">
        <v>100</v>
      </c>
      <c r="D56" s="225"/>
      <c r="E56" s="225"/>
      <c r="F56" s="225"/>
      <c r="G56" s="225"/>
      <c r="H56" s="225"/>
      <c r="I56" s="225"/>
      <c r="J56" s="299">
        <f>J80</f>
        <v>0</v>
      </c>
      <c r="K56" s="230"/>
      <c r="AU56" s="24" t="s">
        <v>101</v>
      </c>
    </row>
    <row r="57" spans="1:11" s="7" customFormat="1" ht="24.95" customHeight="1">
      <c r="A57" s="315"/>
      <c r="B57" s="316"/>
      <c r="C57" s="317"/>
      <c r="D57" s="318" t="s">
        <v>561</v>
      </c>
      <c r="E57" s="319"/>
      <c r="F57" s="319"/>
      <c r="G57" s="319"/>
      <c r="H57" s="319"/>
      <c r="I57" s="319"/>
      <c r="J57" s="320">
        <f>J81</f>
        <v>0</v>
      </c>
      <c r="K57" s="321"/>
    </row>
    <row r="58" spans="1:11" s="8" customFormat="1" ht="19.9" customHeight="1">
      <c r="A58" s="322"/>
      <c r="B58" s="323"/>
      <c r="C58" s="324"/>
      <c r="D58" s="325" t="s">
        <v>562</v>
      </c>
      <c r="E58" s="326"/>
      <c r="F58" s="326"/>
      <c r="G58" s="326"/>
      <c r="H58" s="326"/>
      <c r="I58" s="326"/>
      <c r="J58" s="327">
        <f>J82</f>
        <v>0</v>
      </c>
      <c r="K58" s="328"/>
    </row>
    <row r="59" spans="1:11" s="8" customFormat="1" ht="19.9" customHeight="1">
      <c r="A59" s="322"/>
      <c r="B59" s="323"/>
      <c r="C59" s="324"/>
      <c r="D59" s="325" t="s">
        <v>563</v>
      </c>
      <c r="E59" s="326"/>
      <c r="F59" s="326"/>
      <c r="G59" s="326"/>
      <c r="H59" s="326"/>
      <c r="I59" s="326"/>
      <c r="J59" s="327">
        <f>J86</f>
        <v>0</v>
      </c>
      <c r="K59" s="328"/>
    </row>
    <row r="60" spans="1:11" s="8" customFormat="1" ht="19.9" customHeight="1">
      <c r="A60" s="322"/>
      <c r="B60" s="323"/>
      <c r="C60" s="324"/>
      <c r="D60" s="325" t="s">
        <v>564</v>
      </c>
      <c r="E60" s="326"/>
      <c r="F60" s="326"/>
      <c r="G60" s="326"/>
      <c r="H60" s="326"/>
      <c r="I60" s="326"/>
      <c r="J60" s="327">
        <f>J94</f>
        <v>0</v>
      </c>
      <c r="K60" s="328"/>
    </row>
    <row r="61" spans="1:11" s="1" customFormat="1" ht="21.75" customHeight="1">
      <c r="A61" s="223"/>
      <c r="B61" s="224"/>
      <c r="C61" s="225"/>
      <c r="D61" s="225"/>
      <c r="E61" s="225"/>
      <c r="F61" s="225"/>
      <c r="G61" s="225"/>
      <c r="H61" s="225"/>
      <c r="I61" s="225"/>
      <c r="J61" s="225"/>
      <c r="K61" s="230"/>
    </row>
    <row r="62" spans="1:11" s="1" customFormat="1" ht="6.95" customHeight="1">
      <c r="A62" s="223"/>
      <c r="B62" s="249"/>
      <c r="C62" s="250"/>
      <c r="D62" s="250"/>
      <c r="E62" s="250"/>
      <c r="F62" s="250"/>
      <c r="G62" s="250"/>
      <c r="H62" s="250"/>
      <c r="I62" s="250"/>
      <c r="J62" s="250"/>
      <c r="K62" s="251"/>
    </row>
    <row r="66" spans="1:12" s="1" customFormat="1" ht="6.95" customHeight="1">
      <c r="A66" s="223"/>
      <c r="B66" s="252"/>
      <c r="C66" s="253"/>
      <c r="D66" s="253"/>
      <c r="E66" s="253"/>
      <c r="F66" s="253"/>
      <c r="G66" s="253"/>
      <c r="H66" s="253"/>
      <c r="I66" s="253"/>
      <c r="J66" s="253"/>
      <c r="K66" s="253"/>
      <c r="L66" s="27"/>
    </row>
    <row r="67" spans="1:12" s="1" customFormat="1" ht="36.95" customHeight="1">
      <c r="A67" s="223"/>
      <c r="B67" s="224"/>
      <c r="C67" s="254" t="s">
        <v>108</v>
      </c>
      <c r="D67" s="223"/>
      <c r="E67" s="223"/>
      <c r="F67" s="223"/>
      <c r="G67" s="223"/>
      <c r="H67" s="223"/>
      <c r="I67" s="223"/>
      <c r="J67" s="223"/>
      <c r="K67" s="223"/>
      <c r="L67" s="27"/>
    </row>
    <row r="68" spans="1:12" s="1" customFormat="1" ht="6.95" customHeight="1">
      <c r="A68" s="223"/>
      <c r="B68" s="224"/>
      <c r="C68" s="223"/>
      <c r="D68" s="223"/>
      <c r="E68" s="223"/>
      <c r="F68" s="223"/>
      <c r="G68" s="223"/>
      <c r="H68" s="223"/>
      <c r="I68" s="223"/>
      <c r="J68" s="223"/>
      <c r="K68" s="223"/>
      <c r="L68" s="27"/>
    </row>
    <row r="69" spans="1:12" s="1" customFormat="1" ht="14.45" customHeight="1">
      <c r="A69" s="223"/>
      <c r="B69" s="224"/>
      <c r="C69" s="257" t="s">
        <v>19</v>
      </c>
      <c r="D69" s="223"/>
      <c r="E69" s="223"/>
      <c r="F69" s="223"/>
      <c r="G69" s="223"/>
      <c r="H69" s="223"/>
      <c r="I69" s="223"/>
      <c r="J69" s="223"/>
      <c r="K69" s="223"/>
      <c r="L69" s="27"/>
    </row>
    <row r="70" spans="1:12" s="1" customFormat="1" ht="22.5" customHeight="1">
      <c r="A70" s="223"/>
      <c r="B70" s="224"/>
      <c r="C70" s="223"/>
      <c r="D70" s="223"/>
      <c r="E70" s="329" t="str">
        <f>E7</f>
        <v>Revitalizace území po důlní činnosti v k.ú. Bruntál-Lokalita Uhlířský vrch-I.etapa</v>
      </c>
      <c r="F70" s="330"/>
      <c r="G70" s="330"/>
      <c r="H70" s="330"/>
      <c r="I70" s="223"/>
      <c r="J70" s="223"/>
      <c r="K70" s="223"/>
      <c r="L70" s="27"/>
    </row>
    <row r="71" spans="1:12" s="1" customFormat="1" ht="14.45" customHeight="1">
      <c r="A71" s="223"/>
      <c r="B71" s="224"/>
      <c r="C71" s="257" t="s">
        <v>95</v>
      </c>
      <c r="D71" s="223"/>
      <c r="E71" s="223"/>
      <c r="F71" s="223"/>
      <c r="G71" s="223"/>
      <c r="H71" s="223"/>
      <c r="I71" s="223"/>
      <c r="J71" s="223"/>
      <c r="K71" s="223"/>
      <c r="L71" s="27"/>
    </row>
    <row r="72" spans="1:12" s="1" customFormat="1" ht="23.25" customHeight="1">
      <c r="A72" s="223"/>
      <c r="B72" s="224"/>
      <c r="C72" s="223"/>
      <c r="D72" s="223"/>
      <c r="E72" s="261" t="str">
        <f>E9</f>
        <v>1720404 -  Vedlejší a ostatní náklady</v>
      </c>
      <c r="F72" s="331"/>
      <c r="G72" s="331"/>
      <c r="H72" s="331"/>
      <c r="I72" s="223"/>
      <c r="J72" s="223"/>
      <c r="K72" s="223"/>
      <c r="L72" s="27"/>
    </row>
    <row r="73" spans="1:12" s="1" customFormat="1" ht="6.95" customHeight="1">
      <c r="A73" s="223"/>
      <c r="B73" s="224"/>
      <c r="C73" s="223"/>
      <c r="D73" s="223"/>
      <c r="E73" s="223"/>
      <c r="F73" s="223"/>
      <c r="G73" s="223"/>
      <c r="H73" s="223"/>
      <c r="I73" s="223"/>
      <c r="J73" s="223"/>
      <c r="K73" s="223"/>
      <c r="L73" s="27"/>
    </row>
    <row r="74" spans="1:12" s="1" customFormat="1" ht="18" customHeight="1">
      <c r="A74" s="223"/>
      <c r="B74" s="224"/>
      <c r="C74" s="257" t="s">
        <v>23</v>
      </c>
      <c r="D74" s="223"/>
      <c r="E74" s="223"/>
      <c r="F74" s="332" t="str">
        <f>F12</f>
        <v>Bruntál</v>
      </c>
      <c r="G74" s="223"/>
      <c r="H74" s="223"/>
      <c r="I74" s="257" t="s">
        <v>25</v>
      </c>
      <c r="J74" s="333" t="str">
        <f>IF(J12="","",J12)</f>
        <v/>
      </c>
      <c r="K74" s="223"/>
      <c r="L74" s="27"/>
    </row>
    <row r="75" spans="1:12" s="1" customFormat="1" ht="6.95" customHeight="1">
      <c r="A75" s="223"/>
      <c r="B75" s="224"/>
      <c r="C75" s="223"/>
      <c r="D75" s="223"/>
      <c r="E75" s="223"/>
      <c r="F75" s="223"/>
      <c r="G75" s="223"/>
      <c r="H75" s="223"/>
      <c r="I75" s="223"/>
      <c r="J75" s="223"/>
      <c r="K75" s="223"/>
      <c r="L75" s="27"/>
    </row>
    <row r="76" spans="1:12" s="1" customFormat="1" ht="15">
      <c r="A76" s="223"/>
      <c r="B76" s="224"/>
      <c r="C76" s="257" t="s">
        <v>27</v>
      </c>
      <c r="D76" s="223"/>
      <c r="E76" s="223"/>
      <c r="F76" s="332" t="str">
        <f>E15</f>
        <v>Česká republika, Ministerstvo financí, Praha</v>
      </c>
      <c r="G76" s="223"/>
      <c r="H76" s="223"/>
      <c r="I76" s="257" t="s">
        <v>33</v>
      </c>
      <c r="J76" s="332">
        <f>E21</f>
        <v>0</v>
      </c>
      <c r="K76" s="223"/>
      <c r="L76" s="27"/>
    </row>
    <row r="77" spans="1:12" s="1" customFormat="1" ht="14.45" customHeight="1">
      <c r="A77" s="223"/>
      <c r="B77" s="224"/>
      <c r="C77" s="257" t="s">
        <v>31</v>
      </c>
      <c r="D77" s="223"/>
      <c r="E77" s="223"/>
      <c r="F77" s="332" t="str">
        <f>IF(E18="","",E18)</f>
        <v/>
      </c>
      <c r="G77" s="223"/>
      <c r="H77" s="223"/>
      <c r="I77" s="223"/>
      <c r="J77" s="223"/>
      <c r="K77" s="223"/>
      <c r="L77" s="27"/>
    </row>
    <row r="78" spans="1:12" s="1" customFormat="1" ht="10.35" customHeight="1">
      <c r="A78" s="223"/>
      <c r="B78" s="224"/>
      <c r="C78" s="223"/>
      <c r="D78" s="223"/>
      <c r="E78" s="223"/>
      <c r="F78" s="223"/>
      <c r="G78" s="223"/>
      <c r="H78" s="223"/>
      <c r="I78" s="223"/>
      <c r="J78" s="223"/>
      <c r="K78" s="223"/>
      <c r="L78" s="27"/>
    </row>
    <row r="79" spans="1:20" s="9" customFormat="1" ht="29.25" customHeight="1">
      <c r="A79" s="334"/>
      <c r="B79" s="335"/>
      <c r="C79" s="336" t="s">
        <v>109</v>
      </c>
      <c r="D79" s="337" t="s">
        <v>56</v>
      </c>
      <c r="E79" s="337" t="s">
        <v>52</v>
      </c>
      <c r="F79" s="337" t="s">
        <v>110</v>
      </c>
      <c r="G79" s="337" t="s">
        <v>111</v>
      </c>
      <c r="H79" s="337" t="s">
        <v>112</v>
      </c>
      <c r="I79" s="338" t="s">
        <v>113</v>
      </c>
      <c r="J79" s="337" t="s">
        <v>99</v>
      </c>
      <c r="K79" s="339" t="s">
        <v>114</v>
      </c>
      <c r="L79" s="55"/>
      <c r="M79" s="35" t="s">
        <v>115</v>
      </c>
      <c r="N79" s="36" t="s">
        <v>41</v>
      </c>
      <c r="O79" s="36" t="s">
        <v>116</v>
      </c>
      <c r="P79" s="36" t="s">
        <v>117</v>
      </c>
      <c r="Q79" s="36" t="s">
        <v>118</v>
      </c>
      <c r="R79" s="36" t="s">
        <v>119</v>
      </c>
      <c r="S79" s="36" t="s">
        <v>120</v>
      </c>
      <c r="T79" s="37" t="s">
        <v>121</v>
      </c>
    </row>
    <row r="80" spans="1:63" s="1" customFormat="1" ht="29.25" customHeight="1">
      <c r="A80" s="223"/>
      <c r="B80" s="224"/>
      <c r="C80" s="272" t="s">
        <v>100</v>
      </c>
      <c r="D80" s="223"/>
      <c r="E80" s="223"/>
      <c r="F80" s="223"/>
      <c r="G80" s="223"/>
      <c r="H80" s="223"/>
      <c r="I80" s="223"/>
      <c r="J80" s="340">
        <f>BK80</f>
        <v>0</v>
      </c>
      <c r="K80" s="223"/>
      <c r="L80" s="27"/>
      <c r="M80" s="38"/>
      <c r="N80" s="32"/>
      <c r="O80" s="32"/>
      <c r="P80" s="56">
        <f>P81</f>
        <v>0</v>
      </c>
      <c r="Q80" s="32"/>
      <c r="R80" s="56">
        <f>R81</f>
        <v>0</v>
      </c>
      <c r="S80" s="32"/>
      <c r="T80" s="57">
        <f>T81</f>
        <v>0</v>
      </c>
      <c r="AT80" s="24" t="s">
        <v>70</v>
      </c>
      <c r="AU80" s="24" t="s">
        <v>101</v>
      </c>
      <c r="BK80" s="58">
        <f>BK81</f>
        <v>0</v>
      </c>
    </row>
    <row r="81" spans="1:63" s="10" customFormat="1" ht="37.35" customHeight="1">
      <c r="A81" s="341"/>
      <c r="B81" s="342"/>
      <c r="C81" s="341"/>
      <c r="D81" s="343" t="s">
        <v>70</v>
      </c>
      <c r="E81" s="344" t="s">
        <v>565</v>
      </c>
      <c r="F81" s="344" t="s">
        <v>566</v>
      </c>
      <c r="G81" s="341"/>
      <c r="H81" s="341"/>
      <c r="I81" s="341"/>
      <c r="J81" s="345">
        <f>BK81</f>
        <v>0</v>
      </c>
      <c r="K81" s="341"/>
      <c r="L81" s="59"/>
      <c r="M81" s="61"/>
      <c r="N81" s="62"/>
      <c r="O81" s="62"/>
      <c r="P81" s="63">
        <f>P82+P86+P94</f>
        <v>0</v>
      </c>
      <c r="Q81" s="62"/>
      <c r="R81" s="63">
        <f>R82+R86+R94</f>
        <v>0</v>
      </c>
      <c r="S81" s="62"/>
      <c r="T81" s="64">
        <f>T82+T86+T94</f>
        <v>0</v>
      </c>
      <c r="AR81" s="60" t="s">
        <v>151</v>
      </c>
      <c r="AT81" s="65" t="s">
        <v>70</v>
      </c>
      <c r="AU81" s="65" t="s">
        <v>71</v>
      </c>
      <c r="AY81" s="60" t="s">
        <v>124</v>
      </c>
      <c r="BK81" s="66">
        <f>BK82+BK86+BK94</f>
        <v>0</v>
      </c>
    </row>
    <row r="82" spans="1:63" s="10" customFormat="1" ht="19.9" customHeight="1">
      <c r="A82" s="341"/>
      <c r="B82" s="342"/>
      <c r="C82" s="341"/>
      <c r="D82" s="346" t="s">
        <v>70</v>
      </c>
      <c r="E82" s="347" t="s">
        <v>567</v>
      </c>
      <c r="F82" s="347" t="s">
        <v>568</v>
      </c>
      <c r="G82" s="341"/>
      <c r="H82" s="341"/>
      <c r="I82" s="341"/>
      <c r="J82" s="348">
        <f>BK82</f>
        <v>0</v>
      </c>
      <c r="K82" s="341"/>
      <c r="L82" s="59"/>
      <c r="M82" s="61"/>
      <c r="N82" s="62"/>
      <c r="O82" s="62"/>
      <c r="P82" s="63">
        <f>SUM(P83:P85)</f>
        <v>0</v>
      </c>
      <c r="Q82" s="62"/>
      <c r="R82" s="63">
        <f>SUM(R83:R85)</f>
        <v>0</v>
      </c>
      <c r="S82" s="62"/>
      <c r="T82" s="64">
        <f>SUM(T83:T85)</f>
        <v>0</v>
      </c>
      <c r="AR82" s="60" t="s">
        <v>151</v>
      </c>
      <c r="AT82" s="65" t="s">
        <v>70</v>
      </c>
      <c r="AU82" s="65" t="s">
        <v>79</v>
      </c>
      <c r="AY82" s="60" t="s">
        <v>124</v>
      </c>
      <c r="BK82" s="66">
        <f>SUM(BK83:BK85)</f>
        <v>0</v>
      </c>
    </row>
    <row r="83" spans="1:65" s="1" customFormat="1" ht="22.5" customHeight="1">
      <c r="A83" s="223"/>
      <c r="B83" s="224"/>
      <c r="C83" s="349" t="s">
        <v>79</v>
      </c>
      <c r="D83" s="349" t="s">
        <v>126</v>
      </c>
      <c r="E83" s="350" t="s">
        <v>569</v>
      </c>
      <c r="F83" s="351" t="s">
        <v>570</v>
      </c>
      <c r="G83" s="352" t="s">
        <v>310</v>
      </c>
      <c r="H83" s="353">
        <v>1</v>
      </c>
      <c r="I83" s="67"/>
      <c r="J83" s="354">
        <f>ROUND(I83*H83,2)</f>
        <v>0</v>
      </c>
      <c r="K83" s="351" t="s">
        <v>5</v>
      </c>
      <c r="L83" s="27"/>
      <c r="M83" s="68" t="s">
        <v>5</v>
      </c>
      <c r="N83" s="69" t="s">
        <v>42</v>
      </c>
      <c r="O83" s="28"/>
      <c r="P83" s="70">
        <f>O83*H83</f>
        <v>0</v>
      </c>
      <c r="Q83" s="70">
        <v>0</v>
      </c>
      <c r="R83" s="70">
        <f>Q83*H83</f>
        <v>0</v>
      </c>
      <c r="S83" s="70">
        <v>0</v>
      </c>
      <c r="T83" s="71">
        <f>S83*H83</f>
        <v>0</v>
      </c>
      <c r="AR83" s="24" t="s">
        <v>131</v>
      </c>
      <c r="AT83" s="24" t="s">
        <v>126</v>
      </c>
      <c r="AU83" s="24" t="s">
        <v>81</v>
      </c>
      <c r="AY83" s="24" t="s">
        <v>124</v>
      </c>
      <c r="BE83" s="72">
        <f>IF(N83="základní",J83,0)</f>
        <v>0</v>
      </c>
      <c r="BF83" s="72">
        <f>IF(N83="snížená",J83,0)</f>
        <v>0</v>
      </c>
      <c r="BG83" s="72">
        <f>IF(N83="zákl. přenesená",J83,0)</f>
        <v>0</v>
      </c>
      <c r="BH83" s="72">
        <f>IF(N83="sníž. přenesená",J83,0)</f>
        <v>0</v>
      </c>
      <c r="BI83" s="72">
        <f>IF(N83="nulová",J83,0)</f>
        <v>0</v>
      </c>
      <c r="BJ83" s="24" t="s">
        <v>79</v>
      </c>
      <c r="BK83" s="72">
        <f>ROUND(I83*H83,2)</f>
        <v>0</v>
      </c>
      <c r="BL83" s="24" t="s">
        <v>131</v>
      </c>
      <c r="BM83" s="24" t="s">
        <v>81</v>
      </c>
    </row>
    <row r="84" spans="1:65" s="1" customFormat="1" ht="22.5" customHeight="1">
      <c r="A84" s="223"/>
      <c r="B84" s="224"/>
      <c r="C84" s="349" t="s">
        <v>81</v>
      </c>
      <c r="D84" s="349" t="s">
        <v>126</v>
      </c>
      <c r="E84" s="350" t="s">
        <v>571</v>
      </c>
      <c r="F84" s="351" t="s">
        <v>572</v>
      </c>
      <c r="G84" s="352" t="s">
        <v>310</v>
      </c>
      <c r="H84" s="353">
        <v>1</v>
      </c>
      <c r="I84" s="67"/>
      <c r="J84" s="354">
        <f>ROUND(I84*H84,2)</f>
        <v>0</v>
      </c>
      <c r="K84" s="351" t="s">
        <v>5</v>
      </c>
      <c r="L84" s="27"/>
      <c r="M84" s="68" t="s">
        <v>5</v>
      </c>
      <c r="N84" s="69" t="s">
        <v>42</v>
      </c>
      <c r="O84" s="28"/>
      <c r="P84" s="70">
        <f>O84*H84</f>
        <v>0</v>
      </c>
      <c r="Q84" s="70">
        <v>0</v>
      </c>
      <c r="R84" s="70">
        <f>Q84*H84</f>
        <v>0</v>
      </c>
      <c r="S84" s="70">
        <v>0</v>
      </c>
      <c r="T84" s="71">
        <f>S84*H84</f>
        <v>0</v>
      </c>
      <c r="AR84" s="24" t="s">
        <v>131</v>
      </c>
      <c r="AT84" s="24" t="s">
        <v>126</v>
      </c>
      <c r="AU84" s="24" t="s">
        <v>81</v>
      </c>
      <c r="AY84" s="24" t="s">
        <v>124</v>
      </c>
      <c r="BE84" s="72">
        <f>IF(N84="základní",J84,0)</f>
        <v>0</v>
      </c>
      <c r="BF84" s="72">
        <f>IF(N84="snížená",J84,0)</f>
        <v>0</v>
      </c>
      <c r="BG84" s="72">
        <f>IF(N84="zákl. přenesená",J84,0)</f>
        <v>0</v>
      </c>
      <c r="BH84" s="72">
        <f>IF(N84="sníž. přenesená",J84,0)</f>
        <v>0</v>
      </c>
      <c r="BI84" s="72">
        <f>IF(N84="nulová",J84,0)</f>
        <v>0</v>
      </c>
      <c r="BJ84" s="24" t="s">
        <v>79</v>
      </c>
      <c r="BK84" s="72">
        <f>ROUND(I84*H84,2)</f>
        <v>0</v>
      </c>
      <c r="BL84" s="24" t="s">
        <v>131</v>
      </c>
      <c r="BM84" s="24" t="s">
        <v>131</v>
      </c>
    </row>
    <row r="85" spans="1:65" s="1" customFormat="1" ht="22.5" customHeight="1">
      <c r="A85" s="223"/>
      <c r="B85" s="224"/>
      <c r="C85" s="349" t="s">
        <v>137</v>
      </c>
      <c r="D85" s="349" t="s">
        <v>126</v>
      </c>
      <c r="E85" s="350" t="s">
        <v>573</v>
      </c>
      <c r="F85" s="351" t="s">
        <v>574</v>
      </c>
      <c r="G85" s="352" t="s">
        <v>310</v>
      </c>
      <c r="H85" s="353">
        <v>1</v>
      </c>
      <c r="I85" s="67"/>
      <c r="J85" s="354">
        <f>ROUND(I85*H85,2)</f>
        <v>0</v>
      </c>
      <c r="K85" s="351" t="s">
        <v>5</v>
      </c>
      <c r="L85" s="27"/>
      <c r="M85" s="68" t="s">
        <v>5</v>
      </c>
      <c r="N85" s="69" t="s">
        <v>42</v>
      </c>
      <c r="O85" s="28"/>
      <c r="P85" s="70">
        <f>O85*H85</f>
        <v>0</v>
      </c>
      <c r="Q85" s="70">
        <v>0</v>
      </c>
      <c r="R85" s="70">
        <f>Q85*H85</f>
        <v>0</v>
      </c>
      <c r="S85" s="70">
        <v>0</v>
      </c>
      <c r="T85" s="71">
        <f>S85*H85</f>
        <v>0</v>
      </c>
      <c r="AR85" s="24" t="s">
        <v>131</v>
      </c>
      <c r="AT85" s="24" t="s">
        <v>126</v>
      </c>
      <c r="AU85" s="24" t="s">
        <v>81</v>
      </c>
      <c r="AY85" s="24" t="s">
        <v>124</v>
      </c>
      <c r="BE85" s="72">
        <f>IF(N85="základní",J85,0)</f>
        <v>0</v>
      </c>
      <c r="BF85" s="72">
        <f>IF(N85="snížená",J85,0)</f>
        <v>0</v>
      </c>
      <c r="BG85" s="72">
        <f>IF(N85="zákl. přenesená",J85,0)</f>
        <v>0</v>
      </c>
      <c r="BH85" s="72">
        <f>IF(N85="sníž. přenesená",J85,0)</f>
        <v>0</v>
      </c>
      <c r="BI85" s="72">
        <f>IF(N85="nulová",J85,0)</f>
        <v>0</v>
      </c>
      <c r="BJ85" s="24" t="s">
        <v>79</v>
      </c>
      <c r="BK85" s="72">
        <f>ROUND(I85*H85,2)</f>
        <v>0</v>
      </c>
      <c r="BL85" s="24" t="s">
        <v>131</v>
      </c>
      <c r="BM85" s="24" t="s">
        <v>141</v>
      </c>
    </row>
    <row r="86" spans="1:63" s="10" customFormat="1" ht="29.85" customHeight="1">
      <c r="A86" s="341"/>
      <c r="B86" s="342"/>
      <c r="C86" s="341"/>
      <c r="D86" s="346" t="s">
        <v>70</v>
      </c>
      <c r="E86" s="347" t="s">
        <v>575</v>
      </c>
      <c r="F86" s="347" t="s">
        <v>576</v>
      </c>
      <c r="G86" s="341"/>
      <c r="H86" s="341"/>
      <c r="I86" s="341"/>
      <c r="J86" s="348">
        <f>BK86</f>
        <v>0</v>
      </c>
      <c r="K86" s="341"/>
      <c r="L86" s="59"/>
      <c r="M86" s="61"/>
      <c r="N86" s="62"/>
      <c r="O86" s="62"/>
      <c r="P86" s="63">
        <f>SUM(P87:P93)</f>
        <v>0</v>
      </c>
      <c r="Q86" s="62"/>
      <c r="R86" s="63">
        <f>SUM(R87:R93)</f>
        <v>0</v>
      </c>
      <c r="S86" s="62"/>
      <c r="T86" s="64">
        <f>SUM(T87:T93)</f>
        <v>0</v>
      </c>
      <c r="AR86" s="60" t="s">
        <v>151</v>
      </c>
      <c r="AT86" s="65" t="s">
        <v>70</v>
      </c>
      <c r="AU86" s="65" t="s">
        <v>79</v>
      </c>
      <c r="AY86" s="60" t="s">
        <v>124</v>
      </c>
      <c r="BK86" s="66">
        <f>SUM(BK87:BK93)</f>
        <v>0</v>
      </c>
    </row>
    <row r="87" spans="1:65" s="1" customFormat="1" ht="22.5" customHeight="1">
      <c r="A87" s="223"/>
      <c r="B87" s="224"/>
      <c r="C87" s="349" t="s">
        <v>131</v>
      </c>
      <c r="D87" s="349" t="s">
        <v>126</v>
      </c>
      <c r="E87" s="350" t="s">
        <v>577</v>
      </c>
      <c r="F87" s="351" t="s">
        <v>578</v>
      </c>
      <c r="G87" s="352" t="s">
        <v>386</v>
      </c>
      <c r="H87" s="353">
        <v>4</v>
      </c>
      <c r="I87" s="67"/>
      <c r="J87" s="354">
        <f>ROUND(I87*H87,2)</f>
        <v>0</v>
      </c>
      <c r="K87" s="351" t="s">
        <v>5</v>
      </c>
      <c r="L87" s="27"/>
      <c r="M87" s="68" t="s">
        <v>5</v>
      </c>
      <c r="N87" s="69" t="s">
        <v>42</v>
      </c>
      <c r="O87" s="28"/>
      <c r="P87" s="70">
        <f>O87*H87</f>
        <v>0</v>
      </c>
      <c r="Q87" s="70">
        <v>0</v>
      </c>
      <c r="R87" s="70">
        <f>Q87*H87</f>
        <v>0</v>
      </c>
      <c r="S87" s="70">
        <v>0</v>
      </c>
      <c r="T87" s="71">
        <f>S87*H87</f>
        <v>0</v>
      </c>
      <c r="AR87" s="24" t="s">
        <v>131</v>
      </c>
      <c r="AT87" s="24" t="s">
        <v>126</v>
      </c>
      <c r="AU87" s="24" t="s">
        <v>81</v>
      </c>
      <c r="AY87" s="24" t="s">
        <v>124</v>
      </c>
      <c r="BE87" s="72">
        <f>IF(N87="základní",J87,0)</f>
        <v>0</v>
      </c>
      <c r="BF87" s="72">
        <f>IF(N87="snížená",J87,0)</f>
        <v>0</v>
      </c>
      <c r="BG87" s="72">
        <f>IF(N87="zákl. přenesená",J87,0)</f>
        <v>0</v>
      </c>
      <c r="BH87" s="72">
        <f>IF(N87="sníž. přenesená",J87,0)</f>
        <v>0</v>
      </c>
      <c r="BI87" s="72">
        <f>IF(N87="nulová",J87,0)</f>
        <v>0</v>
      </c>
      <c r="BJ87" s="24" t="s">
        <v>79</v>
      </c>
      <c r="BK87" s="72">
        <f>ROUND(I87*H87,2)</f>
        <v>0</v>
      </c>
      <c r="BL87" s="24" t="s">
        <v>131</v>
      </c>
      <c r="BM87" s="24" t="s">
        <v>146</v>
      </c>
    </row>
    <row r="88" spans="1:51" s="13" customFormat="1" ht="13.5">
      <c r="A88" s="369"/>
      <c r="B88" s="370"/>
      <c r="C88" s="369"/>
      <c r="D88" s="357" t="s">
        <v>148</v>
      </c>
      <c r="E88" s="371" t="s">
        <v>5</v>
      </c>
      <c r="F88" s="372" t="s">
        <v>579</v>
      </c>
      <c r="G88" s="369"/>
      <c r="H88" s="373" t="s">
        <v>5</v>
      </c>
      <c r="I88" s="369"/>
      <c r="J88" s="369"/>
      <c r="K88" s="369"/>
      <c r="L88" s="84"/>
      <c r="M88" s="86"/>
      <c r="N88" s="87"/>
      <c r="O88" s="87"/>
      <c r="P88" s="87"/>
      <c r="Q88" s="87"/>
      <c r="R88" s="87"/>
      <c r="S88" s="87"/>
      <c r="T88" s="88"/>
      <c r="AT88" s="85" t="s">
        <v>148</v>
      </c>
      <c r="AU88" s="85" t="s">
        <v>81</v>
      </c>
      <c r="AV88" s="13" t="s">
        <v>79</v>
      </c>
      <c r="AW88" s="13" t="s">
        <v>34</v>
      </c>
      <c r="AX88" s="13" t="s">
        <v>71</v>
      </c>
      <c r="AY88" s="85" t="s">
        <v>124</v>
      </c>
    </row>
    <row r="89" spans="1:51" s="11" customFormat="1" ht="13.5">
      <c r="A89" s="359"/>
      <c r="B89" s="360"/>
      <c r="C89" s="359"/>
      <c r="D89" s="357" t="s">
        <v>148</v>
      </c>
      <c r="E89" s="361" t="s">
        <v>5</v>
      </c>
      <c r="F89" s="362" t="s">
        <v>131</v>
      </c>
      <c r="G89" s="359"/>
      <c r="H89" s="363">
        <v>4</v>
      </c>
      <c r="I89" s="359"/>
      <c r="J89" s="359"/>
      <c r="K89" s="359"/>
      <c r="L89" s="74"/>
      <c r="M89" s="76"/>
      <c r="N89" s="77"/>
      <c r="O89" s="77"/>
      <c r="P89" s="77"/>
      <c r="Q89" s="77"/>
      <c r="R89" s="77"/>
      <c r="S89" s="77"/>
      <c r="T89" s="78"/>
      <c r="AT89" s="75" t="s">
        <v>148</v>
      </c>
      <c r="AU89" s="75" t="s">
        <v>81</v>
      </c>
      <c r="AV89" s="11" t="s">
        <v>81</v>
      </c>
      <c r="AW89" s="11" t="s">
        <v>34</v>
      </c>
      <c r="AX89" s="11" t="s">
        <v>71</v>
      </c>
      <c r="AY89" s="75" t="s">
        <v>124</v>
      </c>
    </row>
    <row r="90" spans="1:51" s="12" customFormat="1" ht="13.5">
      <c r="A90" s="364"/>
      <c r="B90" s="365"/>
      <c r="C90" s="364"/>
      <c r="D90" s="355" t="s">
        <v>148</v>
      </c>
      <c r="E90" s="366" t="s">
        <v>5</v>
      </c>
      <c r="F90" s="367" t="s">
        <v>150</v>
      </c>
      <c r="G90" s="364"/>
      <c r="H90" s="368">
        <v>4</v>
      </c>
      <c r="I90" s="364"/>
      <c r="J90" s="364"/>
      <c r="K90" s="364"/>
      <c r="L90" s="79"/>
      <c r="M90" s="80"/>
      <c r="N90" s="81"/>
      <c r="O90" s="81"/>
      <c r="P90" s="81"/>
      <c r="Q90" s="81"/>
      <c r="R90" s="81"/>
      <c r="S90" s="81"/>
      <c r="T90" s="82"/>
      <c r="AT90" s="83" t="s">
        <v>148</v>
      </c>
      <c r="AU90" s="83" t="s">
        <v>81</v>
      </c>
      <c r="AV90" s="12" t="s">
        <v>131</v>
      </c>
      <c r="AW90" s="12" t="s">
        <v>34</v>
      </c>
      <c r="AX90" s="12" t="s">
        <v>79</v>
      </c>
      <c r="AY90" s="83" t="s">
        <v>124</v>
      </c>
    </row>
    <row r="91" spans="1:65" s="1" customFormat="1" ht="22.5" customHeight="1">
      <c r="A91" s="223"/>
      <c r="B91" s="224"/>
      <c r="C91" s="349" t="s">
        <v>151</v>
      </c>
      <c r="D91" s="349" t="s">
        <v>126</v>
      </c>
      <c r="E91" s="350" t="s">
        <v>580</v>
      </c>
      <c r="F91" s="351" t="s">
        <v>581</v>
      </c>
      <c r="G91" s="352" t="s">
        <v>310</v>
      </c>
      <c r="H91" s="353">
        <v>1</v>
      </c>
      <c r="I91" s="67"/>
      <c r="J91" s="354">
        <f>ROUND(I91*H91,2)</f>
        <v>0</v>
      </c>
      <c r="K91" s="351" t="s">
        <v>5</v>
      </c>
      <c r="L91" s="27"/>
      <c r="M91" s="68" t="s">
        <v>5</v>
      </c>
      <c r="N91" s="69" t="s">
        <v>42</v>
      </c>
      <c r="O91" s="28"/>
      <c r="P91" s="70">
        <f>O91*H91</f>
        <v>0</v>
      </c>
      <c r="Q91" s="70">
        <v>0</v>
      </c>
      <c r="R91" s="70">
        <f>Q91*H91</f>
        <v>0</v>
      </c>
      <c r="S91" s="70">
        <v>0</v>
      </c>
      <c r="T91" s="71">
        <f>S91*H91</f>
        <v>0</v>
      </c>
      <c r="AR91" s="24" t="s">
        <v>131</v>
      </c>
      <c r="AT91" s="24" t="s">
        <v>126</v>
      </c>
      <c r="AU91" s="24" t="s">
        <v>81</v>
      </c>
      <c r="AY91" s="24" t="s">
        <v>124</v>
      </c>
      <c r="BE91" s="72">
        <f>IF(N91="základní",J91,0)</f>
        <v>0</v>
      </c>
      <c r="BF91" s="72">
        <f>IF(N91="snížená",J91,0)</f>
        <v>0</v>
      </c>
      <c r="BG91" s="72">
        <f>IF(N91="zákl. přenesená",J91,0)</f>
        <v>0</v>
      </c>
      <c r="BH91" s="72">
        <f>IF(N91="sníž. přenesená",J91,0)</f>
        <v>0</v>
      </c>
      <c r="BI91" s="72">
        <f>IF(N91="nulová",J91,0)</f>
        <v>0</v>
      </c>
      <c r="BJ91" s="24" t="s">
        <v>79</v>
      </c>
      <c r="BK91" s="72">
        <f>ROUND(I91*H91,2)</f>
        <v>0</v>
      </c>
      <c r="BL91" s="24" t="s">
        <v>131</v>
      </c>
      <c r="BM91" s="24" t="s">
        <v>154</v>
      </c>
    </row>
    <row r="92" spans="1:65" s="1" customFormat="1" ht="22.5" customHeight="1">
      <c r="A92" s="223"/>
      <c r="B92" s="224"/>
      <c r="C92" s="349" t="s">
        <v>141</v>
      </c>
      <c r="D92" s="349" t="s">
        <v>126</v>
      </c>
      <c r="E92" s="350" t="s">
        <v>582</v>
      </c>
      <c r="F92" s="351" t="s">
        <v>583</v>
      </c>
      <c r="G92" s="352" t="s">
        <v>310</v>
      </c>
      <c r="H92" s="353">
        <v>1</v>
      </c>
      <c r="I92" s="67"/>
      <c r="J92" s="354">
        <f>ROUND(I92*H92,2)</f>
        <v>0</v>
      </c>
      <c r="K92" s="351" t="s">
        <v>5</v>
      </c>
      <c r="L92" s="27"/>
      <c r="M92" s="68" t="s">
        <v>5</v>
      </c>
      <c r="N92" s="69" t="s">
        <v>42</v>
      </c>
      <c r="O92" s="28"/>
      <c r="P92" s="70">
        <f>O92*H92</f>
        <v>0</v>
      </c>
      <c r="Q92" s="70">
        <v>0</v>
      </c>
      <c r="R92" s="70">
        <f>Q92*H92</f>
        <v>0</v>
      </c>
      <c r="S92" s="70">
        <v>0</v>
      </c>
      <c r="T92" s="71">
        <f>S92*H92</f>
        <v>0</v>
      </c>
      <c r="AR92" s="24" t="s">
        <v>131</v>
      </c>
      <c r="AT92" s="24" t="s">
        <v>126</v>
      </c>
      <c r="AU92" s="24" t="s">
        <v>81</v>
      </c>
      <c r="AY92" s="24" t="s">
        <v>124</v>
      </c>
      <c r="BE92" s="72">
        <f>IF(N92="základní",J92,0)</f>
        <v>0</v>
      </c>
      <c r="BF92" s="72">
        <f>IF(N92="snížená",J92,0)</f>
        <v>0</v>
      </c>
      <c r="BG92" s="72">
        <f>IF(N92="zákl. přenesená",J92,0)</f>
        <v>0</v>
      </c>
      <c r="BH92" s="72">
        <f>IF(N92="sníž. přenesená",J92,0)</f>
        <v>0</v>
      </c>
      <c r="BI92" s="72">
        <f>IF(N92="nulová",J92,0)</f>
        <v>0</v>
      </c>
      <c r="BJ92" s="24" t="s">
        <v>79</v>
      </c>
      <c r="BK92" s="72">
        <f>ROUND(I92*H92,2)</f>
        <v>0</v>
      </c>
      <c r="BL92" s="24" t="s">
        <v>131</v>
      </c>
      <c r="BM92" s="24" t="s">
        <v>157</v>
      </c>
    </row>
    <row r="93" spans="1:65" s="1" customFormat="1" ht="22.5" customHeight="1">
      <c r="A93" s="223"/>
      <c r="B93" s="224"/>
      <c r="C93" s="349" t="s">
        <v>161</v>
      </c>
      <c r="D93" s="349" t="s">
        <v>126</v>
      </c>
      <c r="E93" s="350" t="s">
        <v>584</v>
      </c>
      <c r="F93" s="351" t="s">
        <v>585</v>
      </c>
      <c r="G93" s="352" t="s">
        <v>310</v>
      </c>
      <c r="H93" s="353">
        <v>1</v>
      </c>
      <c r="I93" s="67"/>
      <c r="J93" s="354">
        <f>ROUND(I93*H93,2)</f>
        <v>0</v>
      </c>
      <c r="K93" s="351" t="s">
        <v>5</v>
      </c>
      <c r="L93" s="27"/>
      <c r="M93" s="68" t="s">
        <v>5</v>
      </c>
      <c r="N93" s="69" t="s">
        <v>42</v>
      </c>
      <c r="O93" s="28"/>
      <c r="P93" s="70">
        <f>O93*H93</f>
        <v>0</v>
      </c>
      <c r="Q93" s="70">
        <v>0</v>
      </c>
      <c r="R93" s="70">
        <f>Q93*H93</f>
        <v>0</v>
      </c>
      <c r="S93" s="70">
        <v>0</v>
      </c>
      <c r="T93" s="71">
        <f>S93*H93</f>
        <v>0</v>
      </c>
      <c r="AR93" s="24" t="s">
        <v>131</v>
      </c>
      <c r="AT93" s="24" t="s">
        <v>126</v>
      </c>
      <c r="AU93" s="24" t="s">
        <v>81</v>
      </c>
      <c r="AY93" s="24" t="s">
        <v>124</v>
      </c>
      <c r="BE93" s="72">
        <f>IF(N93="základní",J93,0)</f>
        <v>0</v>
      </c>
      <c r="BF93" s="72">
        <f>IF(N93="snížená",J93,0)</f>
        <v>0</v>
      </c>
      <c r="BG93" s="72">
        <f>IF(N93="zákl. přenesená",J93,0)</f>
        <v>0</v>
      </c>
      <c r="BH93" s="72">
        <f>IF(N93="sníž. přenesená",J93,0)</f>
        <v>0</v>
      </c>
      <c r="BI93" s="72">
        <f>IF(N93="nulová",J93,0)</f>
        <v>0</v>
      </c>
      <c r="BJ93" s="24" t="s">
        <v>79</v>
      </c>
      <c r="BK93" s="72">
        <f>ROUND(I93*H93,2)</f>
        <v>0</v>
      </c>
      <c r="BL93" s="24" t="s">
        <v>131</v>
      </c>
      <c r="BM93" s="24" t="s">
        <v>164</v>
      </c>
    </row>
    <row r="94" spans="1:63" s="10" customFormat="1" ht="29.85" customHeight="1">
      <c r="A94" s="341"/>
      <c r="B94" s="342"/>
      <c r="C94" s="341"/>
      <c r="D94" s="346" t="s">
        <v>70</v>
      </c>
      <c r="E94" s="347" t="s">
        <v>586</v>
      </c>
      <c r="F94" s="347" t="s">
        <v>587</v>
      </c>
      <c r="G94" s="341"/>
      <c r="H94" s="341"/>
      <c r="I94" s="341"/>
      <c r="J94" s="348">
        <f>BK94</f>
        <v>0</v>
      </c>
      <c r="K94" s="341"/>
      <c r="L94" s="59"/>
      <c r="M94" s="61"/>
      <c r="N94" s="62"/>
      <c r="O94" s="62"/>
      <c r="P94" s="63">
        <f>SUM(P95:P99)</f>
        <v>0</v>
      </c>
      <c r="Q94" s="62"/>
      <c r="R94" s="63">
        <f>SUM(R95:R99)</f>
        <v>0</v>
      </c>
      <c r="S94" s="62"/>
      <c r="T94" s="64">
        <f>SUM(T95:T99)</f>
        <v>0</v>
      </c>
      <c r="AR94" s="60" t="s">
        <v>151</v>
      </c>
      <c r="AT94" s="65" t="s">
        <v>70</v>
      </c>
      <c r="AU94" s="65" t="s">
        <v>79</v>
      </c>
      <c r="AY94" s="60" t="s">
        <v>124</v>
      </c>
      <c r="BK94" s="66">
        <f>SUM(BK95:BK99)</f>
        <v>0</v>
      </c>
    </row>
    <row r="95" spans="1:65" s="1" customFormat="1" ht="22.5" customHeight="1">
      <c r="A95" s="223"/>
      <c r="B95" s="224"/>
      <c r="C95" s="349" t="s">
        <v>146</v>
      </c>
      <c r="D95" s="349" t="s">
        <v>126</v>
      </c>
      <c r="E95" s="350" t="s">
        <v>588</v>
      </c>
      <c r="F95" s="351" t="s">
        <v>589</v>
      </c>
      <c r="G95" s="352" t="s">
        <v>310</v>
      </c>
      <c r="H95" s="353">
        <v>1</v>
      </c>
      <c r="I95" s="67"/>
      <c r="J95" s="354">
        <f>ROUND(I95*H95,2)</f>
        <v>0</v>
      </c>
      <c r="K95" s="351" t="s">
        <v>5</v>
      </c>
      <c r="L95" s="27"/>
      <c r="M95" s="68" t="s">
        <v>5</v>
      </c>
      <c r="N95" s="69" t="s">
        <v>42</v>
      </c>
      <c r="O95" s="28"/>
      <c r="P95" s="70">
        <f>O95*H95</f>
        <v>0</v>
      </c>
      <c r="Q95" s="70">
        <v>0</v>
      </c>
      <c r="R95" s="70">
        <f>Q95*H95</f>
        <v>0</v>
      </c>
      <c r="S95" s="70">
        <v>0</v>
      </c>
      <c r="T95" s="71">
        <f>S95*H95</f>
        <v>0</v>
      </c>
      <c r="AR95" s="24" t="s">
        <v>131</v>
      </c>
      <c r="AT95" s="24" t="s">
        <v>126</v>
      </c>
      <c r="AU95" s="24" t="s">
        <v>81</v>
      </c>
      <c r="AY95" s="24" t="s">
        <v>124</v>
      </c>
      <c r="BE95" s="72">
        <f>IF(N95="základní",J95,0)</f>
        <v>0</v>
      </c>
      <c r="BF95" s="72">
        <f>IF(N95="snížená",J95,0)</f>
        <v>0</v>
      </c>
      <c r="BG95" s="72">
        <f>IF(N95="zákl. přenesená",J95,0)</f>
        <v>0</v>
      </c>
      <c r="BH95" s="72">
        <f>IF(N95="sníž. přenesená",J95,0)</f>
        <v>0</v>
      </c>
      <c r="BI95" s="72">
        <f>IF(N95="nulová",J95,0)</f>
        <v>0</v>
      </c>
      <c r="BJ95" s="24" t="s">
        <v>79</v>
      </c>
      <c r="BK95" s="72">
        <f>ROUND(I95*H95,2)</f>
        <v>0</v>
      </c>
      <c r="BL95" s="24" t="s">
        <v>131</v>
      </c>
      <c r="BM95" s="24" t="s">
        <v>167</v>
      </c>
    </row>
    <row r="96" spans="1:65" s="1" customFormat="1" ht="22.5" customHeight="1">
      <c r="A96" s="223"/>
      <c r="B96" s="224"/>
      <c r="C96" s="349" t="s">
        <v>171</v>
      </c>
      <c r="D96" s="349" t="s">
        <v>126</v>
      </c>
      <c r="E96" s="350" t="s">
        <v>590</v>
      </c>
      <c r="F96" s="351" t="s">
        <v>591</v>
      </c>
      <c r="G96" s="352" t="s">
        <v>310</v>
      </c>
      <c r="H96" s="353">
        <v>1</v>
      </c>
      <c r="I96" s="67"/>
      <c r="J96" s="354">
        <f>ROUND(I96*H96,2)</f>
        <v>0</v>
      </c>
      <c r="K96" s="351" t="s">
        <v>5</v>
      </c>
      <c r="L96" s="27"/>
      <c r="M96" s="68" t="s">
        <v>5</v>
      </c>
      <c r="N96" s="69" t="s">
        <v>42</v>
      </c>
      <c r="O96" s="28"/>
      <c r="P96" s="70">
        <f>O96*H96</f>
        <v>0</v>
      </c>
      <c r="Q96" s="70">
        <v>0</v>
      </c>
      <c r="R96" s="70">
        <f>Q96*H96</f>
        <v>0</v>
      </c>
      <c r="S96" s="70">
        <v>0</v>
      </c>
      <c r="T96" s="71">
        <f>S96*H96</f>
        <v>0</v>
      </c>
      <c r="AR96" s="24" t="s">
        <v>131</v>
      </c>
      <c r="AT96" s="24" t="s">
        <v>126</v>
      </c>
      <c r="AU96" s="24" t="s">
        <v>81</v>
      </c>
      <c r="AY96" s="24" t="s">
        <v>124</v>
      </c>
      <c r="BE96" s="72">
        <f>IF(N96="základní",J96,0)</f>
        <v>0</v>
      </c>
      <c r="BF96" s="72">
        <f>IF(N96="snížená",J96,0)</f>
        <v>0</v>
      </c>
      <c r="BG96" s="72">
        <f>IF(N96="zákl. přenesená",J96,0)</f>
        <v>0</v>
      </c>
      <c r="BH96" s="72">
        <f>IF(N96="sníž. přenesená",J96,0)</f>
        <v>0</v>
      </c>
      <c r="BI96" s="72">
        <f>IF(N96="nulová",J96,0)</f>
        <v>0</v>
      </c>
      <c r="BJ96" s="24" t="s">
        <v>79</v>
      </c>
      <c r="BK96" s="72">
        <f>ROUND(I96*H96,2)</f>
        <v>0</v>
      </c>
      <c r="BL96" s="24" t="s">
        <v>131</v>
      </c>
      <c r="BM96" s="24" t="s">
        <v>174</v>
      </c>
    </row>
    <row r="97" spans="1:51" s="13" customFormat="1" ht="13.5">
      <c r="A97" s="369"/>
      <c r="B97" s="370"/>
      <c r="C97" s="369"/>
      <c r="D97" s="357" t="s">
        <v>148</v>
      </c>
      <c r="E97" s="371" t="s">
        <v>5</v>
      </c>
      <c r="F97" s="372" t="s">
        <v>592</v>
      </c>
      <c r="G97" s="369"/>
      <c r="H97" s="373" t="s">
        <v>5</v>
      </c>
      <c r="I97" s="369"/>
      <c r="J97" s="369"/>
      <c r="K97" s="369"/>
      <c r="L97" s="84"/>
      <c r="M97" s="86"/>
      <c r="N97" s="87"/>
      <c r="O97" s="87"/>
      <c r="P97" s="87"/>
      <c r="Q97" s="87"/>
      <c r="R97" s="87"/>
      <c r="S97" s="87"/>
      <c r="T97" s="88"/>
      <c r="AT97" s="85" t="s">
        <v>148</v>
      </c>
      <c r="AU97" s="85" t="s">
        <v>81</v>
      </c>
      <c r="AV97" s="13" t="s">
        <v>79</v>
      </c>
      <c r="AW97" s="13" t="s">
        <v>34</v>
      </c>
      <c r="AX97" s="13" t="s">
        <v>71</v>
      </c>
      <c r="AY97" s="85" t="s">
        <v>124</v>
      </c>
    </row>
    <row r="98" spans="1:51" s="11" customFormat="1" ht="13.5">
      <c r="A98" s="359"/>
      <c r="B98" s="360"/>
      <c r="C98" s="359"/>
      <c r="D98" s="357" t="s">
        <v>148</v>
      </c>
      <c r="E98" s="361" t="s">
        <v>5</v>
      </c>
      <c r="F98" s="362" t="s">
        <v>79</v>
      </c>
      <c r="G98" s="359"/>
      <c r="H98" s="363">
        <v>1</v>
      </c>
      <c r="I98" s="359"/>
      <c r="J98" s="359"/>
      <c r="K98" s="359"/>
      <c r="L98" s="74"/>
      <c r="M98" s="76"/>
      <c r="N98" s="77"/>
      <c r="O98" s="77"/>
      <c r="P98" s="77"/>
      <c r="Q98" s="77"/>
      <c r="R98" s="77"/>
      <c r="S98" s="77"/>
      <c r="T98" s="78"/>
      <c r="AT98" s="75" t="s">
        <v>148</v>
      </c>
      <c r="AU98" s="75" t="s">
        <v>81</v>
      </c>
      <c r="AV98" s="11" t="s">
        <v>81</v>
      </c>
      <c r="AW98" s="11" t="s">
        <v>34</v>
      </c>
      <c r="AX98" s="11" t="s">
        <v>71</v>
      </c>
      <c r="AY98" s="75" t="s">
        <v>124</v>
      </c>
    </row>
    <row r="99" spans="1:51" s="12" customFormat="1" ht="13.5">
      <c r="A99" s="364"/>
      <c r="B99" s="365"/>
      <c r="C99" s="364"/>
      <c r="D99" s="357" t="s">
        <v>148</v>
      </c>
      <c r="E99" s="388" t="s">
        <v>5</v>
      </c>
      <c r="F99" s="389" t="s">
        <v>150</v>
      </c>
      <c r="G99" s="364"/>
      <c r="H99" s="390">
        <v>1</v>
      </c>
      <c r="I99" s="364"/>
      <c r="J99" s="364"/>
      <c r="K99" s="364"/>
      <c r="L99" s="79"/>
      <c r="M99" s="104"/>
      <c r="N99" s="105"/>
      <c r="O99" s="105"/>
      <c r="P99" s="105"/>
      <c r="Q99" s="105"/>
      <c r="R99" s="105"/>
      <c r="S99" s="105"/>
      <c r="T99" s="106"/>
      <c r="AT99" s="83" t="s">
        <v>148</v>
      </c>
      <c r="AU99" s="83" t="s">
        <v>81</v>
      </c>
      <c r="AV99" s="12" t="s">
        <v>131</v>
      </c>
      <c r="AW99" s="12" t="s">
        <v>34</v>
      </c>
      <c r="AX99" s="12" t="s">
        <v>79</v>
      </c>
      <c r="AY99" s="83" t="s">
        <v>124</v>
      </c>
    </row>
    <row r="100" spans="1:12" s="1" customFormat="1" ht="6.95" customHeight="1">
      <c r="A100" s="223"/>
      <c r="B100" s="249"/>
      <c r="C100" s="250"/>
      <c r="D100" s="250"/>
      <c r="E100" s="250"/>
      <c r="F100" s="250"/>
      <c r="G100" s="250"/>
      <c r="H100" s="250"/>
      <c r="I100" s="250"/>
      <c r="J100" s="250"/>
      <c r="K100" s="250"/>
      <c r="L100" s="27"/>
    </row>
  </sheetData>
  <sheetProtection password="DC0B" sheet="1" objects="1" scenarios="1" selectLockedCells="1"/>
  <autoFilter ref="C79:K99"/>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horizontalCentered="1"/>
  <pageMargins left="0.3937007874015748" right="0.3937007874015748" top="0.3937007874015748" bottom="0.3937007874015748" header="0" footer="0"/>
  <pageSetup blackAndWhite="1" fitToHeight="100" fitToWidth="1" horizontalDpi="600" verticalDpi="600" orientation="portrait" paperSize="9" scale="74"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07" customWidth="1"/>
    <col min="2" max="2" width="1.66796875" style="107" customWidth="1"/>
    <col min="3" max="4" width="5" style="107" customWidth="1"/>
    <col min="5" max="5" width="11.66015625" style="107" customWidth="1"/>
    <col min="6" max="6" width="9.16015625" style="107" customWidth="1"/>
    <col min="7" max="7" width="5" style="107" customWidth="1"/>
    <col min="8" max="8" width="77.83203125" style="107" customWidth="1"/>
    <col min="9" max="10" width="20" style="107" customWidth="1"/>
    <col min="11" max="11" width="1.66796875" style="107" customWidth="1"/>
  </cols>
  <sheetData>
    <row r="1" ht="37.5" customHeight="1"/>
    <row r="2" spans="2:11" ht="7.5" customHeight="1">
      <c r="B2" s="108"/>
      <c r="C2" s="109"/>
      <c r="D2" s="109"/>
      <c r="E2" s="109"/>
      <c r="F2" s="109"/>
      <c r="G2" s="109"/>
      <c r="H2" s="109"/>
      <c r="I2" s="109"/>
      <c r="J2" s="109"/>
      <c r="K2" s="110"/>
    </row>
    <row r="3" spans="2:11" s="15" customFormat="1" ht="45" customHeight="1">
      <c r="B3" s="111"/>
      <c r="C3" s="196" t="s">
        <v>593</v>
      </c>
      <c r="D3" s="196"/>
      <c r="E3" s="196"/>
      <c r="F3" s="196"/>
      <c r="G3" s="196"/>
      <c r="H3" s="196"/>
      <c r="I3" s="196"/>
      <c r="J3" s="196"/>
      <c r="K3" s="112"/>
    </row>
    <row r="4" spans="2:11" ht="25.5" customHeight="1">
      <c r="B4" s="113"/>
      <c r="C4" s="197" t="s">
        <v>594</v>
      </c>
      <c r="D4" s="197"/>
      <c r="E4" s="197"/>
      <c r="F4" s="197"/>
      <c r="G4" s="197"/>
      <c r="H4" s="197"/>
      <c r="I4" s="197"/>
      <c r="J4" s="197"/>
      <c r="K4" s="114"/>
    </row>
    <row r="5" spans="2:11" ht="5.25" customHeight="1">
      <c r="B5" s="113"/>
      <c r="C5" s="115"/>
      <c r="D5" s="115"/>
      <c r="E5" s="115"/>
      <c r="F5" s="115"/>
      <c r="G5" s="115"/>
      <c r="H5" s="115"/>
      <c r="I5" s="115"/>
      <c r="J5" s="115"/>
      <c r="K5" s="114"/>
    </row>
    <row r="6" spans="2:11" ht="15" customHeight="1">
      <c r="B6" s="113"/>
      <c r="C6" s="195" t="s">
        <v>595</v>
      </c>
      <c r="D6" s="195"/>
      <c r="E6" s="195"/>
      <c r="F6" s="195"/>
      <c r="G6" s="195"/>
      <c r="H6" s="195"/>
      <c r="I6" s="195"/>
      <c r="J6" s="195"/>
      <c r="K6" s="114"/>
    </row>
    <row r="7" spans="2:11" ht="15" customHeight="1">
      <c r="B7" s="117"/>
      <c r="C7" s="195" t="s">
        <v>596</v>
      </c>
      <c r="D7" s="195"/>
      <c r="E7" s="195"/>
      <c r="F7" s="195"/>
      <c r="G7" s="195"/>
      <c r="H7" s="195"/>
      <c r="I7" s="195"/>
      <c r="J7" s="195"/>
      <c r="K7" s="114"/>
    </row>
    <row r="8" spans="2:11" ht="12.75" customHeight="1">
      <c r="B8" s="117"/>
      <c r="C8" s="116"/>
      <c r="D8" s="116"/>
      <c r="E8" s="116"/>
      <c r="F8" s="116"/>
      <c r="G8" s="116"/>
      <c r="H8" s="116"/>
      <c r="I8" s="116"/>
      <c r="J8" s="116"/>
      <c r="K8" s="114"/>
    </row>
    <row r="9" spans="2:11" ht="15" customHeight="1">
      <c r="B9" s="117"/>
      <c r="C9" s="195" t="s">
        <v>597</v>
      </c>
      <c r="D9" s="195"/>
      <c r="E9" s="195"/>
      <c r="F9" s="195"/>
      <c r="G9" s="195"/>
      <c r="H9" s="195"/>
      <c r="I9" s="195"/>
      <c r="J9" s="195"/>
      <c r="K9" s="114"/>
    </row>
    <row r="10" spans="2:11" ht="15" customHeight="1">
      <c r="B10" s="117"/>
      <c r="C10" s="116"/>
      <c r="D10" s="195" t="s">
        <v>598</v>
      </c>
      <c r="E10" s="195"/>
      <c r="F10" s="195"/>
      <c r="G10" s="195"/>
      <c r="H10" s="195"/>
      <c r="I10" s="195"/>
      <c r="J10" s="195"/>
      <c r="K10" s="114"/>
    </row>
    <row r="11" spans="2:11" ht="15" customHeight="1">
      <c r="B11" s="117"/>
      <c r="C11" s="118"/>
      <c r="D11" s="195" t="s">
        <v>599</v>
      </c>
      <c r="E11" s="195"/>
      <c r="F11" s="195"/>
      <c r="G11" s="195"/>
      <c r="H11" s="195"/>
      <c r="I11" s="195"/>
      <c r="J11" s="195"/>
      <c r="K11" s="114"/>
    </row>
    <row r="12" spans="2:11" ht="12.75" customHeight="1">
      <c r="B12" s="117"/>
      <c r="C12" s="118"/>
      <c r="D12" s="118"/>
      <c r="E12" s="118"/>
      <c r="F12" s="118"/>
      <c r="G12" s="118"/>
      <c r="H12" s="118"/>
      <c r="I12" s="118"/>
      <c r="J12" s="118"/>
      <c r="K12" s="114"/>
    </row>
    <row r="13" spans="2:11" ht="15" customHeight="1">
      <c r="B13" s="117"/>
      <c r="C13" s="118"/>
      <c r="D13" s="195" t="s">
        <v>600</v>
      </c>
      <c r="E13" s="195"/>
      <c r="F13" s="195"/>
      <c r="G13" s="195"/>
      <c r="H13" s="195"/>
      <c r="I13" s="195"/>
      <c r="J13" s="195"/>
      <c r="K13" s="114"/>
    </row>
    <row r="14" spans="2:11" ht="15" customHeight="1">
      <c r="B14" s="117"/>
      <c r="C14" s="118"/>
      <c r="D14" s="195" t="s">
        <v>601</v>
      </c>
      <c r="E14" s="195"/>
      <c r="F14" s="195"/>
      <c r="G14" s="195"/>
      <c r="H14" s="195"/>
      <c r="I14" s="195"/>
      <c r="J14" s="195"/>
      <c r="K14" s="114"/>
    </row>
    <row r="15" spans="2:11" ht="15" customHeight="1">
      <c r="B15" s="117"/>
      <c r="C15" s="118"/>
      <c r="D15" s="195" t="s">
        <v>602</v>
      </c>
      <c r="E15" s="195"/>
      <c r="F15" s="195"/>
      <c r="G15" s="195"/>
      <c r="H15" s="195"/>
      <c r="I15" s="195"/>
      <c r="J15" s="195"/>
      <c r="K15" s="114"/>
    </row>
    <row r="16" spans="2:11" ht="15" customHeight="1">
      <c r="B16" s="117"/>
      <c r="C16" s="118"/>
      <c r="D16" s="118"/>
      <c r="E16" s="119" t="s">
        <v>78</v>
      </c>
      <c r="F16" s="195" t="s">
        <v>603</v>
      </c>
      <c r="G16" s="195"/>
      <c r="H16" s="195"/>
      <c r="I16" s="195"/>
      <c r="J16" s="195"/>
      <c r="K16" s="114"/>
    </row>
    <row r="17" spans="2:11" ht="15" customHeight="1">
      <c r="B17" s="117"/>
      <c r="C17" s="118"/>
      <c r="D17" s="118"/>
      <c r="E17" s="119" t="s">
        <v>604</v>
      </c>
      <c r="F17" s="195" t="s">
        <v>605</v>
      </c>
      <c r="G17" s="195"/>
      <c r="H17" s="195"/>
      <c r="I17" s="195"/>
      <c r="J17" s="195"/>
      <c r="K17" s="114"/>
    </row>
    <row r="18" spans="2:11" ht="15" customHeight="1">
      <c r="B18" s="117"/>
      <c r="C18" s="118"/>
      <c r="D18" s="118"/>
      <c r="E18" s="119" t="s">
        <v>606</v>
      </c>
      <c r="F18" s="195" t="s">
        <v>607</v>
      </c>
      <c r="G18" s="195"/>
      <c r="H18" s="195"/>
      <c r="I18" s="195"/>
      <c r="J18" s="195"/>
      <c r="K18" s="114"/>
    </row>
    <row r="19" spans="2:11" ht="15" customHeight="1">
      <c r="B19" s="117"/>
      <c r="C19" s="118"/>
      <c r="D19" s="118"/>
      <c r="E19" s="119" t="s">
        <v>608</v>
      </c>
      <c r="F19" s="195" t="s">
        <v>609</v>
      </c>
      <c r="G19" s="195"/>
      <c r="H19" s="195"/>
      <c r="I19" s="195"/>
      <c r="J19" s="195"/>
      <c r="K19" s="114"/>
    </row>
    <row r="20" spans="2:11" ht="15" customHeight="1">
      <c r="B20" s="117"/>
      <c r="C20" s="118"/>
      <c r="D20" s="118"/>
      <c r="E20" s="119" t="s">
        <v>610</v>
      </c>
      <c r="F20" s="195" t="s">
        <v>611</v>
      </c>
      <c r="G20" s="195"/>
      <c r="H20" s="195"/>
      <c r="I20" s="195"/>
      <c r="J20" s="195"/>
      <c r="K20" s="114"/>
    </row>
    <row r="21" spans="2:11" ht="15" customHeight="1">
      <c r="B21" s="117"/>
      <c r="C21" s="118"/>
      <c r="D21" s="118"/>
      <c r="E21" s="119" t="s">
        <v>612</v>
      </c>
      <c r="F21" s="195" t="s">
        <v>613</v>
      </c>
      <c r="G21" s="195"/>
      <c r="H21" s="195"/>
      <c r="I21" s="195"/>
      <c r="J21" s="195"/>
      <c r="K21" s="114"/>
    </row>
    <row r="22" spans="2:11" ht="12.75" customHeight="1">
      <c r="B22" s="117"/>
      <c r="C22" s="118"/>
      <c r="D22" s="118"/>
      <c r="E22" s="118"/>
      <c r="F22" s="118"/>
      <c r="G22" s="118"/>
      <c r="H22" s="118"/>
      <c r="I22" s="118"/>
      <c r="J22" s="118"/>
      <c r="K22" s="114"/>
    </row>
    <row r="23" spans="2:11" ht="15" customHeight="1">
      <c r="B23" s="117"/>
      <c r="C23" s="195" t="s">
        <v>614</v>
      </c>
      <c r="D23" s="195"/>
      <c r="E23" s="195"/>
      <c r="F23" s="195"/>
      <c r="G23" s="195"/>
      <c r="H23" s="195"/>
      <c r="I23" s="195"/>
      <c r="J23" s="195"/>
      <c r="K23" s="114"/>
    </row>
    <row r="24" spans="2:11" ht="15" customHeight="1">
      <c r="B24" s="117"/>
      <c r="C24" s="195" t="s">
        <v>615</v>
      </c>
      <c r="D24" s="195"/>
      <c r="E24" s="195"/>
      <c r="F24" s="195"/>
      <c r="G24" s="195"/>
      <c r="H24" s="195"/>
      <c r="I24" s="195"/>
      <c r="J24" s="195"/>
      <c r="K24" s="114"/>
    </row>
    <row r="25" spans="2:11" ht="15" customHeight="1">
      <c r="B25" s="117"/>
      <c r="C25" s="116"/>
      <c r="D25" s="195" t="s">
        <v>616</v>
      </c>
      <c r="E25" s="195"/>
      <c r="F25" s="195"/>
      <c r="G25" s="195"/>
      <c r="H25" s="195"/>
      <c r="I25" s="195"/>
      <c r="J25" s="195"/>
      <c r="K25" s="114"/>
    </row>
    <row r="26" spans="2:11" ht="15" customHeight="1">
      <c r="B26" s="117"/>
      <c r="C26" s="118"/>
      <c r="D26" s="195" t="s">
        <v>617</v>
      </c>
      <c r="E26" s="195"/>
      <c r="F26" s="195"/>
      <c r="G26" s="195"/>
      <c r="H26" s="195"/>
      <c r="I26" s="195"/>
      <c r="J26" s="195"/>
      <c r="K26" s="114"/>
    </row>
    <row r="27" spans="2:11" ht="12.75" customHeight="1">
      <c r="B27" s="117"/>
      <c r="C27" s="118"/>
      <c r="D27" s="118"/>
      <c r="E27" s="118"/>
      <c r="F27" s="118"/>
      <c r="G27" s="118"/>
      <c r="H27" s="118"/>
      <c r="I27" s="118"/>
      <c r="J27" s="118"/>
      <c r="K27" s="114"/>
    </row>
    <row r="28" spans="2:11" ht="15" customHeight="1">
      <c r="B28" s="117"/>
      <c r="C28" s="118"/>
      <c r="D28" s="195" t="s">
        <v>618</v>
      </c>
      <c r="E28" s="195"/>
      <c r="F28" s="195"/>
      <c r="G28" s="195"/>
      <c r="H28" s="195"/>
      <c r="I28" s="195"/>
      <c r="J28" s="195"/>
      <c r="K28" s="114"/>
    </row>
    <row r="29" spans="2:11" ht="15" customHeight="1">
      <c r="B29" s="117"/>
      <c r="C29" s="118"/>
      <c r="D29" s="195" t="s">
        <v>619</v>
      </c>
      <c r="E29" s="195"/>
      <c r="F29" s="195"/>
      <c r="G29" s="195"/>
      <c r="H29" s="195"/>
      <c r="I29" s="195"/>
      <c r="J29" s="195"/>
      <c r="K29" s="114"/>
    </row>
    <row r="30" spans="2:11" ht="12.75" customHeight="1">
      <c r="B30" s="117"/>
      <c r="C30" s="118"/>
      <c r="D30" s="118"/>
      <c r="E30" s="118"/>
      <c r="F30" s="118"/>
      <c r="G30" s="118"/>
      <c r="H30" s="118"/>
      <c r="I30" s="118"/>
      <c r="J30" s="118"/>
      <c r="K30" s="114"/>
    </row>
    <row r="31" spans="2:11" ht="15" customHeight="1">
      <c r="B31" s="117"/>
      <c r="C31" s="118"/>
      <c r="D31" s="195" t="s">
        <v>620</v>
      </c>
      <c r="E31" s="195"/>
      <c r="F31" s="195"/>
      <c r="G31" s="195"/>
      <c r="H31" s="195"/>
      <c r="I31" s="195"/>
      <c r="J31" s="195"/>
      <c r="K31" s="114"/>
    </row>
    <row r="32" spans="2:11" ht="15" customHeight="1">
      <c r="B32" s="117"/>
      <c r="C32" s="118"/>
      <c r="D32" s="195" t="s">
        <v>621</v>
      </c>
      <c r="E32" s="195"/>
      <c r="F32" s="195"/>
      <c r="G32" s="195"/>
      <c r="H32" s="195"/>
      <c r="I32" s="195"/>
      <c r="J32" s="195"/>
      <c r="K32" s="114"/>
    </row>
    <row r="33" spans="2:11" ht="15" customHeight="1">
      <c r="B33" s="117"/>
      <c r="C33" s="118"/>
      <c r="D33" s="195" t="s">
        <v>622</v>
      </c>
      <c r="E33" s="195"/>
      <c r="F33" s="195"/>
      <c r="G33" s="195"/>
      <c r="H33" s="195"/>
      <c r="I33" s="195"/>
      <c r="J33" s="195"/>
      <c r="K33" s="114"/>
    </row>
    <row r="34" spans="2:11" ht="15" customHeight="1">
      <c r="B34" s="117"/>
      <c r="C34" s="118"/>
      <c r="D34" s="116"/>
      <c r="E34" s="120" t="s">
        <v>109</v>
      </c>
      <c r="F34" s="116"/>
      <c r="G34" s="195" t="s">
        <v>623</v>
      </c>
      <c r="H34" s="195"/>
      <c r="I34" s="195"/>
      <c r="J34" s="195"/>
      <c r="K34" s="114"/>
    </row>
    <row r="35" spans="2:11" ht="30.75" customHeight="1">
      <c r="B35" s="117"/>
      <c r="C35" s="118"/>
      <c r="D35" s="116"/>
      <c r="E35" s="120" t="s">
        <v>624</v>
      </c>
      <c r="F35" s="116"/>
      <c r="G35" s="195" t="s">
        <v>625</v>
      </c>
      <c r="H35" s="195"/>
      <c r="I35" s="195"/>
      <c r="J35" s="195"/>
      <c r="K35" s="114"/>
    </row>
    <row r="36" spans="2:11" ht="15" customHeight="1">
      <c r="B36" s="117"/>
      <c r="C36" s="118"/>
      <c r="D36" s="116"/>
      <c r="E36" s="120" t="s">
        <v>52</v>
      </c>
      <c r="F36" s="116"/>
      <c r="G36" s="195" t="s">
        <v>626</v>
      </c>
      <c r="H36" s="195"/>
      <c r="I36" s="195"/>
      <c r="J36" s="195"/>
      <c r="K36" s="114"/>
    </row>
    <row r="37" spans="2:11" ht="15" customHeight="1">
      <c r="B37" s="117"/>
      <c r="C37" s="118"/>
      <c r="D37" s="116"/>
      <c r="E37" s="120" t="s">
        <v>110</v>
      </c>
      <c r="F37" s="116"/>
      <c r="G37" s="195" t="s">
        <v>627</v>
      </c>
      <c r="H37" s="195"/>
      <c r="I37" s="195"/>
      <c r="J37" s="195"/>
      <c r="K37" s="114"/>
    </row>
    <row r="38" spans="2:11" ht="15" customHeight="1">
      <c r="B38" s="117"/>
      <c r="C38" s="118"/>
      <c r="D38" s="116"/>
      <c r="E38" s="120" t="s">
        <v>111</v>
      </c>
      <c r="F38" s="116"/>
      <c r="G38" s="195" t="s">
        <v>628</v>
      </c>
      <c r="H38" s="195"/>
      <c r="I38" s="195"/>
      <c r="J38" s="195"/>
      <c r="K38" s="114"/>
    </row>
    <row r="39" spans="2:11" ht="15" customHeight="1">
      <c r="B39" s="117"/>
      <c r="C39" s="118"/>
      <c r="D39" s="116"/>
      <c r="E39" s="120" t="s">
        <v>112</v>
      </c>
      <c r="F39" s="116"/>
      <c r="G39" s="195" t="s">
        <v>629</v>
      </c>
      <c r="H39" s="195"/>
      <c r="I39" s="195"/>
      <c r="J39" s="195"/>
      <c r="K39" s="114"/>
    </row>
    <row r="40" spans="2:11" ht="15" customHeight="1">
      <c r="B40" s="117"/>
      <c r="C40" s="118"/>
      <c r="D40" s="116"/>
      <c r="E40" s="120" t="s">
        <v>630</v>
      </c>
      <c r="F40" s="116"/>
      <c r="G40" s="195" t="s">
        <v>631</v>
      </c>
      <c r="H40" s="195"/>
      <c r="I40" s="195"/>
      <c r="J40" s="195"/>
      <c r="K40" s="114"/>
    </row>
    <row r="41" spans="2:11" ht="15" customHeight="1">
      <c r="B41" s="117"/>
      <c r="C41" s="118"/>
      <c r="D41" s="116"/>
      <c r="E41" s="120"/>
      <c r="F41" s="116"/>
      <c r="G41" s="195" t="s">
        <v>632</v>
      </c>
      <c r="H41" s="195"/>
      <c r="I41" s="195"/>
      <c r="J41" s="195"/>
      <c r="K41" s="114"/>
    </row>
    <row r="42" spans="2:11" ht="15" customHeight="1">
      <c r="B42" s="117"/>
      <c r="C42" s="118"/>
      <c r="D42" s="116"/>
      <c r="E42" s="120" t="s">
        <v>633</v>
      </c>
      <c r="F42" s="116"/>
      <c r="G42" s="195" t="s">
        <v>634</v>
      </c>
      <c r="H42" s="195"/>
      <c r="I42" s="195"/>
      <c r="J42" s="195"/>
      <c r="K42" s="114"/>
    </row>
    <row r="43" spans="2:11" ht="15" customHeight="1">
      <c r="B43" s="117"/>
      <c r="C43" s="118"/>
      <c r="D43" s="116"/>
      <c r="E43" s="120" t="s">
        <v>114</v>
      </c>
      <c r="F43" s="116"/>
      <c r="G43" s="195" t="s">
        <v>635</v>
      </c>
      <c r="H43" s="195"/>
      <c r="I43" s="195"/>
      <c r="J43" s="195"/>
      <c r="K43" s="114"/>
    </row>
    <row r="44" spans="2:11" ht="12.75" customHeight="1">
      <c r="B44" s="117"/>
      <c r="C44" s="118"/>
      <c r="D44" s="116"/>
      <c r="E44" s="116"/>
      <c r="F44" s="116"/>
      <c r="G44" s="116"/>
      <c r="H44" s="116"/>
      <c r="I44" s="116"/>
      <c r="J44" s="116"/>
      <c r="K44" s="114"/>
    </row>
    <row r="45" spans="2:11" ht="15" customHeight="1">
      <c r="B45" s="117"/>
      <c r="C45" s="118"/>
      <c r="D45" s="195" t="s">
        <v>636</v>
      </c>
      <c r="E45" s="195"/>
      <c r="F45" s="195"/>
      <c r="G45" s="195"/>
      <c r="H45" s="195"/>
      <c r="I45" s="195"/>
      <c r="J45" s="195"/>
      <c r="K45" s="114"/>
    </row>
    <row r="46" spans="2:11" ht="15" customHeight="1">
      <c r="B46" s="117"/>
      <c r="C46" s="118"/>
      <c r="D46" s="118"/>
      <c r="E46" s="195" t="s">
        <v>637</v>
      </c>
      <c r="F46" s="195"/>
      <c r="G46" s="195"/>
      <c r="H46" s="195"/>
      <c r="I46" s="195"/>
      <c r="J46" s="195"/>
      <c r="K46" s="114"/>
    </row>
    <row r="47" spans="2:11" ht="15" customHeight="1">
      <c r="B47" s="117"/>
      <c r="C47" s="118"/>
      <c r="D47" s="118"/>
      <c r="E47" s="195" t="s">
        <v>638</v>
      </c>
      <c r="F47" s="195"/>
      <c r="G47" s="195"/>
      <c r="H47" s="195"/>
      <c r="I47" s="195"/>
      <c r="J47" s="195"/>
      <c r="K47" s="114"/>
    </row>
    <row r="48" spans="2:11" ht="15" customHeight="1">
      <c r="B48" s="117"/>
      <c r="C48" s="118"/>
      <c r="D48" s="118"/>
      <c r="E48" s="195" t="s">
        <v>639</v>
      </c>
      <c r="F48" s="195"/>
      <c r="G48" s="195"/>
      <c r="H48" s="195"/>
      <c r="I48" s="195"/>
      <c r="J48" s="195"/>
      <c r="K48" s="114"/>
    </row>
    <row r="49" spans="2:11" ht="15" customHeight="1">
      <c r="B49" s="117"/>
      <c r="C49" s="118"/>
      <c r="D49" s="195" t="s">
        <v>640</v>
      </c>
      <c r="E49" s="195"/>
      <c r="F49" s="195"/>
      <c r="G49" s="195"/>
      <c r="H49" s="195"/>
      <c r="I49" s="195"/>
      <c r="J49" s="195"/>
      <c r="K49" s="114"/>
    </row>
    <row r="50" spans="2:11" ht="25.5" customHeight="1">
      <c r="B50" s="113"/>
      <c r="C50" s="197" t="s">
        <v>641</v>
      </c>
      <c r="D50" s="197"/>
      <c r="E50" s="197"/>
      <c r="F50" s="197"/>
      <c r="G50" s="197"/>
      <c r="H50" s="197"/>
      <c r="I50" s="197"/>
      <c r="J50" s="197"/>
      <c r="K50" s="114"/>
    </row>
    <row r="51" spans="2:11" ht="5.25" customHeight="1">
      <c r="B51" s="113"/>
      <c r="C51" s="115"/>
      <c r="D51" s="115"/>
      <c r="E51" s="115"/>
      <c r="F51" s="115"/>
      <c r="G51" s="115"/>
      <c r="H51" s="115"/>
      <c r="I51" s="115"/>
      <c r="J51" s="115"/>
      <c r="K51" s="114"/>
    </row>
    <row r="52" spans="2:11" ht="15" customHeight="1">
      <c r="B52" s="113"/>
      <c r="C52" s="195" t="s">
        <v>642</v>
      </c>
      <c r="D52" s="195"/>
      <c r="E52" s="195"/>
      <c r="F52" s="195"/>
      <c r="G52" s="195"/>
      <c r="H52" s="195"/>
      <c r="I52" s="195"/>
      <c r="J52" s="195"/>
      <c r="K52" s="114"/>
    </row>
    <row r="53" spans="2:11" ht="15" customHeight="1">
      <c r="B53" s="113"/>
      <c r="C53" s="195" t="s">
        <v>643</v>
      </c>
      <c r="D53" s="195"/>
      <c r="E53" s="195"/>
      <c r="F53" s="195"/>
      <c r="G53" s="195"/>
      <c r="H53" s="195"/>
      <c r="I53" s="195"/>
      <c r="J53" s="195"/>
      <c r="K53" s="114"/>
    </row>
    <row r="54" spans="2:11" ht="12.75" customHeight="1">
      <c r="B54" s="113"/>
      <c r="C54" s="116"/>
      <c r="D54" s="116"/>
      <c r="E54" s="116"/>
      <c r="F54" s="116"/>
      <c r="G54" s="116"/>
      <c r="H54" s="116"/>
      <c r="I54" s="116"/>
      <c r="J54" s="116"/>
      <c r="K54" s="114"/>
    </row>
    <row r="55" spans="2:11" ht="15" customHeight="1">
      <c r="B55" s="113"/>
      <c r="C55" s="195" t="s">
        <v>644</v>
      </c>
      <c r="D55" s="195"/>
      <c r="E55" s="195"/>
      <c r="F55" s="195"/>
      <c r="G55" s="195"/>
      <c r="H55" s="195"/>
      <c r="I55" s="195"/>
      <c r="J55" s="195"/>
      <c r="K55" s="114"/>
    </row>
    <row r="56" spans="2:11" ht="15" customHeight="1">
      <c r="B56" s="113"/>
      <c r="C56" s="118"/>
      <c r="D56" s="195" t="s">
        <v>645</v>
      </c>
      <c r="E56" s="195"/>
      <c r="F56" s="195"/>
      <c r="G56" s="195"/>
      <c r="H56" s="195"/>
      <c r="I56" s="195"/>
      <c r="J56" s="195"/>
      <c r="K56" s="114"/>
    </row>
    <row r="57" spans="2:11" ht="15" customHeight="1">
      <c r="B57" s="113"/>
      <c r="C57" s="118"/>
      <c r="D57" s="195" t="s">
        <v>646</v>
      </c>
      <c r="E57" s="195"/>
      <c r="F57" s="195"/>
      <c r="G57" s="195"/>
      <c r="H57" s="195"/>
      <c r="I57" s="195"/>
      <c r="J57" s="195"/>
      <c r="K57" s="114"/>
    </row>
    <row r="58" spans="2:11" ht="15" customHeight="1">
      <c r="B58" s="113"/>
      <c r="C58" s="118"/>
      <c r="D58" s="195" t="s">
        <v>647</v>
      </c>
      <c r="E58" s="195"/>
      <c r="F58" s="195"/>
      <c r="G58" s="195"/>
      <c r="H58" s="195"/>
      <c r="I58" s="195"/>
      <c r="J58" s="195"/>
      <c r="K58" s="114"/>
    </row>
    <row r="59" spans="2:11" ht="15" customHeight="1">
      <c r="B59" s="113"/>
      <c r="C59" s="118"/>
      <c r="D59" s="195" t="s">
        <v>648</v>
      </c>
      <c r="E59" s="195"/>
      <c r="F59" s="195"/>
      <c r="G59" s="195"/>
      <c r="H59" s="195"/>
      <c r="I59" s="195"/>
      <c r="J59" s="195"/>
      <c r="K59" s="114"/>
    </row>
    <row r="60" spans="2:11" ht="15" customHeight="1">
      <c r="B60" s="113"/>
      <c r="C60" s="118"/>
      <c r="D60" s="199" t="s">
        <v>649</v>
      </c>
      <c r="E60" s="199"/>
      <c r="F60" s="199"/>
      <c r="G60" s="199"/>
      <c r="H60" s="199"/>
      <c r="I60" s="199"/>
      <c r="J60" s="199"/>
      <c r="K60" s="114"/>
    </row>
    <row r="61" spans="2:11" ht="15" customHeight="1">
      <c r="B61" s="113"/>
      <c r="C61" s="118"/>
      <c r="D61" s="195" t="s">
        <v>650</v>
      </c>
      <c r="E61" s="195"/>
      <c r="F61" s="195"/>
      <c r="G61" s="195"/>
      <c r="H61" s="195"/>
      <c r="I61" s="195"/>
      <c r="J61" s="195"/>
      <c r="K61" s="114"/>
    </row>
    <row r="62" spans="2:11" ht="12.75" customHeight="1">
      <c r="B62" s="113"/>
      <c r="C62" s="118"/>
      <c r="D62" s="118"/>
      <c r="E62" s="121"/>
      <c r="F62" s="118"/>
      <c r="G62" s="118"/>
      <c r="H62" s="118"/>
      <c r="I62" s="118"/>
      <c r="J62" s="118"/>
      <c r="K62" s="114"/>
    </row>
    <row r="63" spans="2:11" ht="15" customHeight="1">
      <c r="B63" s="113"/>
      <c r="C63" s="118"/>
      <c r="D63" s="195" t="s">
        <v>651</v>
      </c>
      <c r="E63" s="195"/>
      <c r="F63" s="195"/>
      <c r="G63" s="195"/>
      <c r="H63" s="195"/>
      <c r="I63" s="195"/>
      <c r="J63" s="195"/>
      <c r="K63" s="114"/>
    </row>
    <row r="64" spans="2:11" ht="15" customHeight="1">
      <c r="B64" s="113"/>
      <c r="C64" s="118"/>
      <c r="D64" s="199" t="s">
        <v>652</v>
      </c>
      <c r="E64" s="199"/>
      <c r="F64" s="199"/>
      <c r="G64" s="199"/>
      <c r="H64" s="199"/>
      <c r="I64" s="199"/>
      <c r="J64" s="199"/>
      <c r="K64" s="114"/>
    </row>
    <row r="65" spans="2:11" ht="15" customHeight="1">
      <c r="B65" s="113"/>
      <c r="C65" s="118"/>
      <c r="D65" s="195" t="s">
        <v>653</v>
      </c>
      <c r="E65" s="195"/>
      <c r="F65" s="195"/>
      <c r="G65" s="195"/>
      <c r="H65" s="195"/>
      <c r="I65" s="195"/>
      <c r="J65" s="195"/>
      <c r="K65" s="114"/>
    </row>
    <row r="66" spans="2:11" ht="15" customHeight="1">
      <c r="B66" s="113"/>
      <c r="C66" s="118"/>
      <c r="D66" s="195" t="s">
        <v>654</v>
      </c>
      <c r="E66" s="195"/>
      <c r="F66" s="195"/>
      <c r="G66" s="195"/>
      <c r="H66" s="195"/>
      <c r="I66" s="195"/>
      <c r="J66" s="195"/>
      <c r="K66" s="114"/>
    </row>
    <row r="67" spans="2:11" ht="15" customHeight="1">
      <c r="B67" s="113"/>
      <c r="C67" s="118"/>
      <c r="D67" s="195" t="s">
        <v>655</v>
      </c>
      <c r="E67" s="195"/>
      <c r="F67" s="195"/>
      <c r="G67" s="195"/>
      <c r="H67" s="195"/>
      <c r="I67" s="195"/>
      <c r="J67" s="195"/>
      <c r="K67" s="114"/>
    </row>
    <row r="68" spans="2:11" ht="15" customHeight="1">
      <c r="B68" s="113"/>
      <c r="C68" s="118"/>
      <c r="D68" s="195" t="s">
        <v>656</v>
      </c>
      <c r="E68" s="195"/>
      <c r="F68" s="195"/>
      <c r="G68" s="195"/>
      <c r="H68" s="195"/>
      <c r="I68" s="195"/>
      <c r="J68" s="195"/>
      <c r="K68" s="114"/>
    </row>
    <row r="69" spans="2:11" ht="12.75" customHeight="1">
      <c r="B69" s="122"/>
      <c r="C69" s="123"/>
      <c r="D69" s="123"/>
      <c r="E69" s="123"/>
      <c r="F69" s="123"/>
      <c r="G69" s="123"/>
      <c r="H69" s="123"/>
      <c r="I69" s="123"/>
      <c r="J69" s="123"/>
      <c r="K69" s="124"/>
    </row>
    <row r="70" spans="2:11" ht="18.75" customHeight="1">
      <c r="B70" s="125"/>
      <c r="C70" s="125"/>
      <c r="D70" s="125"/>
      <c r="E70" s="125"/>
      <c r="F70" s="125"/>
      <c r="G70" s="125"/>
      <c r="H70" s="125"/>
      <c r="I70" s="125"/>
      <c r="J70" s="125"/>
      <c r="K70" s="126"/>
    </row>
    <row r="71" spans="2:11" ht="18.75" customHeight="1">
      <c r="B71" s="126"/>
      <c r="C71" s="126"/>
      <c r="D71" s="126"/>
      <c r="E71" s="126"/>
      <c r="F71" s="126"/>
      <c r="G71" s="126"/>
      <c r="H71" s="126"/>
      <c r="I71" s="126"/>
      <c r="J71" s="126"/>
      <c r="K71" s="126"/>
    </row>
    <row r="72" spans="2:11" ht="7.5" customHeight="1">
      <c r="B72" s="127"/>
      <c r="C72" s="128"/>
      <c r="D72" s="128"/>
      <c r="E72" s="128"/>
      <c r="F72" s="128"/>
      <c r="G72" s="128"/>
      <c r="H72" s="128"/>
      <c r="I72" s="128"/>
      <c r="J72" s="128"/>
      <c r="K72" s="129"/>
    </row>
    <row r="73" spans="2:11" ht="45" customHeight="1">
      <c r="B73" s="130"/>
      <c r="C73" s="200" t="s">
        <v>93</v>
      </c>
      <c r="D73" s="200"/>
      <c r="E73" s="200"/>
      <c r="F73" s="200"/>
      <c r="G73" s="200"/>
      <c r="H73" s="200"/>
      <c r="I73" s="200"/>
      <c r="J73" s="200"/>
      <c r="K73" s="131"/>
    </row>
    <row r="74" spans="2:11" ht="17.25" customHeight="1">
      <c r="B74" s="130"/>
      <c r="C74" s="132" t="s">
        <v>657</v>
      </c>
      <c r="D74" s="132"/>
      <c r="E74" s="132"/>
      <c r="F74" s="132" t="s">
        <v>658</v>
      </c>
      <c r="G74" s="133"/>
      <c r="H74" s="132" t="s">
        <v>110</v>
      </c>
      <c r="I74" s="132" t="s">
        <v>56</v>
      </c>
      <c r="J74" s="132" t="s">
        <v>659</v>
      </c>
      <c r="K74" s="131"/>
    </row>
    <row r="75" spans="2:11" ht="17.25" customHeight="1">
      <c r="B75" s="130"/>
      <c r="C75" s="134" t="s">
        <v>660</v>
      </c>
      <c r="D75" s="134"/>
      <c r="E75" s="134"/>
      <c r="F75" s="135" t="s">
        <v>661</v>
      </c>
      <c r="G75" s="136"/>
      <c r="H75" s="134"/>
      <c r="I75" s="134"/>
      <c r="J75" s="134" t="s">
        <v>662</v>
      </c>
      <c r="K75" s="131"/>
    </row>
    <row r="76" spans="2:11" ht="5.25" customHeight="1">
      <c r="B76" s="130"/>
      <c r="C76" s="137"/>
      <c r="D76" s="137"/>
      <c r="E76" s="137"/>
      <c r="F76" s="137"/>
      <c r="G76" s="138"/>
      <c r="H76" s="137"/>
      <c r="I76" s="137"/>
      <c r="J76" s="137"/>
      <c r="K76" s="131"/>
    </row>
    <row r="77" spans="2:11" ht="15" customHeight="1">
      <c r="B77" s="130"/>
      <c r="C77" s="120" t="s">
        <v>52</v>
      </c>
      <c r="D77" s="137"/>
      <c r="E77" s="137"/>
      <c r="F77" s="139" t="s">
        <v>663</v>
      </c>
      <c r="G77" s="138"/>
      <c r="H77" s="120" t="s">
        <v>664</v>
      </c>
      <c r="I77" s="120" t="s">
        <v>665</v>
      </c>
      <c r="J77" s="120">
        <v>20</v>
      </c>
      <c r="K77" s="131"/>
    </row>
    <row r="78" spans="2:11" ht="15" customHeight="1">
      <c r="B78" s="130"/>
      <c r="C78" s="120" t="s">
        <v>666</v>
      </c>
      <c r="D78" s="120"/>
      <c r="E78" s="120"/>
      <c r="F78" s="139" t="s">
        <v>663</v>
      </c>
      <c r="G78" s="138"/>
      <c r="H78" s="120" t="s">
        <v>667</v>
      </c>
      <c r="I78" s="120" t="s">
        <v>665</v>
      </c>
      <c r="J78" s="120">
        <v>120</v>
      </c>
      <c r="K78" s="131"/>
    </row>
    <row r="79" spans="2:11" ht="15" customHeight="1">
      <c r="B79" s="140"/>
      <c r="C79" s="120" t="s">
        <v>668</v>
      </c>
      <c r="D79" s="120"/>
      <c r="E79" s="120"/>
      <c r="F79" s="139" t="s">
        <v>669</v>
      </c>
      <c r="G79" s="138"/>
      <c r="H79" s="120" t="s">
        <v>670</v>
      </c>
      <c r="I79" s="120" t="s">
        <v>665</v>
      </c>
      <c r="J79" s="120">
        <v>50</v>
      </c>
      <c r="K79" s="131"/>
    </row>
    <row r="80" spans="2:11" ht="15" customHeight="1">
      <c r="B80" s="140"/>
      <c r="C80" s="120" t="s">
        <v>671</v>
      </c>
      <c r="D80" s="120"/>
      <c r="E80" s="120"/>
      <c r="F80" s="139" t="s">
        <v>663</v>
      </c>
      <c r="G80" s="138"/>
      <c r="H80" s="120" t="s">
        <v>672</v>
      </c>
      <c r="I80" s="120" t="s">
        <v>673</v>
      </c>
      <c r="J80" s="120"/>
      <c r="K80" s="131"/>
    </row>
    <row r="81" spans="2:11" ht="15" customHeight="1">
      <c r="B81" s="140"/>
      <c r="C81" s="141" t="s">
        <v>674</v>
      </c>
      <c r="D81" s="141"/>
      <c r="E81" s="141"/>
      <c r="F81" s="142" t="s">
        <v>669</v>
      </c>
      <c r="G81" s="141"/>
      <c r="H81" s="141" t="s">
        <v>675</v>
      </c>
      <c r="I81" s="141" t="s">
        <v>665</v>
      </c>
      <c r="J81" s="141">
        <v>15</v>
      </c>
      <c r="K81" s="131"/>
    </row>
    <row r="82" spans="2:11" ht="15" customHeight="1">
      <c r="B82" s="140"/>
      <c r="C82" s="141" t="s">
        <v>676</v>
      </c>
      <c r="D82" s="141"/>
      <c r="E82" s="141"/>
      <c r="F82" s="142" t="s">
        <v>669</v>
      </c>
      <c r="G82" s="141"/>
      <c r="H82" s="141" t="s">
        <v>677</v>
      </c>
      <c r="I82" s="141" t="s">
        <v>665</v>
      </c>
      <c r="J82" s="141">
        <v>15</v>
      </c>
      <c r="K82" s="131"/>
    </row>
    <row r="83" spans="2:11" ht="15" customHeight="1">
      <c r="B83" s="140"/>
      <c r="C83" s="141" t="s">
        <v>678</v>
      </c>
      <c r="D83" s="141"/>
      <c r="E83" s="141"/>
      <c r="F83" s="142" t="s">
        <v>669</v>
      </c>
      <c r="G83" s="141"/>
      <c r="H83" s="141" t="s">
        <v>679</v>
      </c>
      <c r="I83" s="141" t="s">
        <v>665</v>
      </c>
      <c r="J83" s="141">
        <v>20</v>
      </c>
      <c r="K83" s="131"/>
    </row>
    <row r="84" spans="2:11" ht="15" customHeight="1">
      <c r="B84" s="140"/>
      <c r="C84" s="141" t="s">
        <v>680</v>
      </c>
      <c r="D84" s="141"/>
      <c r="E84" s="141"/>
      <c r="F84" s="142" t="s">
        <v>669</v>
      </c>
      <c r="G84" s="141"/>
      <c r="H84" s="141" t="s">
        <v>681</v>
      </c>
      <c r="I84" s="141" t="s">
        <v>665</v>
      </c>
      <c r="J84" s="141">
        <v>20</v>
      </c>
      <c r="K84" s="131"/>
    </row>
    <row r="85" spans="2:11" ht="15" customHeight="1">
      <c r="B85" s="140"/>
      <c r="C85" s="120" t="s">
        <v>682</v>
      </c>
      <c r="D85" s="120"/>
      <c r="E85" s="120"/>
      <c r="F85" s="139" t="s">
        <v>669</v>
      </c>
      <c r="G85" s="138"/>
      <c r="H85" s="120" t="s">
        <v>683</v>
      </c>
      <c r="I85" s="120" t="s">
        <v>665</v>
      </c>
      <c r="J85" s="120">
        <v>50</v>
      </c>
      <c r="K85" s="131"/>
    </row>
    <row r="86" spans="2:11" ht="15" customHeight="1">
      <c r="B86" s="140"/>
      <c r="C86" s="120" t="s">
        <v>684</v>
      </c>
      <c r="D86" s="120"/>
      <c r="E86" s="120"/>
      <c r="F86" s="139" t="s">
        <v>669</v>
      </c>
      <c r="G86" s="138"/>
      <c r="H86" s="120" t="s">
        <v>685</v>
      </c>
      <c r="I86" s="120" t="s">
        <v>665</v>
      </c>
      <c r="J86" s="120">
        <v>20</v>
      </c>
      <c r="K86" s="131"/>
    </row>
    <row r="87" spans="2:11" ht="15" customHeight="1">
      <c r="B87" s="140"/>
      <c r="C87" s="120" t="s">
        <v>686</v>
      </c>
      <c r="D87" s="120"/>
      <c r="E87" s="120"/>
      <c r="F87" s="139" t="s">
        <v>669</v>
      </c>
      <c r="G87" s="138"/>
      <c r="H87" s="120" t="s">
        <v>687</v>
      </c>
      <c r="I87" s="120" t="s">
        <v>665</v>
      </c>
      <c r="J87" s="120">
        <v>20</v>
      </c>
      <c r="K87" s="131"/>
    </row>
    <row r="88" spans="2:11" ht="15" customHeight="1">
      <c r="B88" s="140"/>
      <c r="C88" s="120" t="s">
        <v>688</v>
      </c>
      <c r="D88" s="120"/>
      <c r="E88" s="120"/>
      <c r="F88" s="139" t="s">
        <v>669</v>
      </c>
      <c r="G88" s="138"/>
      <c r="H88" s="120" t="s">
        <v>689</v>
      </c>
      <c r="I88" s="120" t="s">
        <v>665</v>
      </c>
      <c r="J88" s="120">
        <v>50</v>
      </c>
      <c r="K88" s="131"/>
    </row>
    <row r="89" spans="2:11" ht="15" customHeight="1">
      <c r="B89" s="140"/>
      <c r="C89" s="120" t="s">
        <v>690</v>
      </c>
      <c r="D89" s="120"/>
      <c r="E89" s="120"/>
      <c r="F89" s="139" t="s">
        <v>669</v>
      </c>
      <c r="G89" s="138"/>
      <c r="H89" s="120" t="s">
        <v>690</v>
      </c>
      <c r="I89" s="120" t="s">
        <v>665</v>
      </c>
      <c r="J89" s="120">
        <v>50</v>
      </c>
      <c r="K89" s="131"/>
    </row>
    <row r="90" spans="2:11" ht="15" customHeight="1">
      <c r="B90" s="140"/>
      <c r="C90" s="120" t="s">
        <v>115</v>
      </c>
      <c r="D90" s="120"/>
      <c r="E90" s="120"/>
      <c r="F90" s="139" t="s">
        <v>669</v>
      </c>
      <c r="G90" s="138"/>
      <c r="H90" s="120" t="s">
        <v>691</v>
      </c>
      <c r="I90" s="120" t="s">
        <v>665</v>
      </c>
      <c r="J90" s="120">
        <v>255</v>
      </c>
      <c r="K90" s="131"/>
    </row>
    <row r="91" spans="2:11" ht="15" customHeight="1">
      <c r="B91" s="140"/>
      <c r="C91" s="120" t="s">
        <v>692</v>
      </c>
      <c r="D91" s="120"/>
      <c r="E91" s="120"/>
      <c r="F91" s="139" t="s">
        <v>663</v>
      </c>
      <c r="G91" s="138"/>
      <c r="H91" s="120" t="s">
        <v>693</v>
      </c>
      <c r="I91" s="120" t="s">
        <v>694</v>
      </c>
      <c r="J91" s="120"/>
      <c r="K91" s="131"/>
    </row>
    <row r="92" spans="2:11" ht="15" customHeight="1">
      <c r="B92" s="140"/>
      <c r="C92" s="120" t="s">
        <v>695</v>
      </c>
      <c r="D92" s="120"/>
      <c r="E92" s="120"/>
      <c r="F92" s="139" t="s">
        <v>663</v>
      </c>
      <c r="G92" s="138"/>
      <c r="H92" s="120" t="s">
        <v>696</v>
      </c>
      <c r="I92" s="120" t="s">
        <v>697</v>
      </c>
      <c r="J92" s="120"/>
      <c r="K92" s="131"/>
    </row>
    <row r="93" spans="2:11" ht="15" customHeight="1">
      <c r="B93" s="140"/>
      <c r="C93" s="120" t="s">
        <v>698</v>
      </c>
      <c r="D93" s="120"/>
      <c r="E93" s="120"/>
      <c r="F93" s="139" t="s">
        <v>663</v>
      </c>
      <c r="G93" s="138"/>
      <c r="H93" s="120" t="s">
        <v>698</v>
      </c>
      <c r="I93" s="120" t="s">
        <v>697</v>
      </c>
      <c r="J93" s="120"/>
      <c r="K93" s="131"/>
    </row>
    <row r="94" spans="2:11" ht="15" customHeight="1">
      <c r="B94" s="140"/>
      <c r="C94" s="120" t="s">
        <v>37</v>
      </c>
      <c r="D94" s="120"/>
      <c r="E94" s="120"/>
      <c r="F94" s="139" t="s">
        <v>663</v>
      </c>
      <c r="G94" s="138"/>
      <c r="H94" s="120" t="s">
        <v>699</v>
      </c>
      <c r="I94" s="120" t="s">
        <v>697</v>
      </c>
      <c r="J94" s="120"/>
      <c r="K94" s="131"/>
    </row>
    <row r="95" spans="2:11" ht="15" customHeight="1">
      <c r="B95" s="140"/>
      <c r="C95" s="120" t="s">
        <v>47</v>
      </c>
      <c r="D95" s="120"/>
      <c r="E95" s="120"/>
      <c r="F95" s="139" t="s">
        <v>663</v>
      </c>
      <c r="G95" s="138"/>
      <c r="H95" s="120" t="s">
        <v>700</v>
      </c>
      <c r="I95" s="120" t="s">
        <v>697</v>
      </c>
      <c r="J95" s="120"/>
      <c r="K95" s="131"/>
    </row>
    <row r="96" spans="2:11" ht="15" customHeight="1">
      <c r="B96" s="143"/>
      <c r="C96" s="144"/>
      <c r="D96" s="144"/>
      <c r="E96" s="144"/>
      <c r="F96" s="144"/>
      <c r="G96" s="144"/>
      <c r="H96" s="144"/>
      <c r="I96" s="144"/>
      <c r="J96" s="144"/>
      <c r="K96" s="145"/>
    </row>
    <row r="97" spans="2:11" ht="18.75" customHeight="1">
      <c r="B97" s="146"/>
      <c r="C97" s="147"/>
      <c r="D97" s="147"/>
      <c r="E97" s="147"/>
      <c r="F97" s="147"/>
      <c r="G97" s="147"/>
      <c r="H97" s="147"/>
      <c r="I97" s="147"/>
      <c r="J97" s="147"/>
      <c r="K97" s="146"/>
    </row>
    <row r="98" spans="2:11" ht="18.75" customHeight="1">
      <c r="B98" s="126"/>
      <c r="C98" s="126"/>
      <c r="D98" s="126"/>
      <c r="E98" s="126"/>
      <c r="F98" s="126"/>
      <c r="G98" s="126"/>
      <c r="H98" s="126"/>
      <c r="I98" s="126"/>
      <c r="J98" s="126"/>
      <c r="K98" s="126"/>
    </row>
    <row r="99" spans="2:11" ht="7.5" customHeight="1">
      <c r="B99" s="127"/>
      <c r="C99" s="128"/>
      <c r="D99" s="128"/>
      <c r="E99" s="128"/>
      <c r="F99" s="128"/>
      <c r="G99" s="128"/>
      <c r="H99" s="128"/>
      <c r="I99" s="128"/>
      <c r="J99" s="128"/>
      <c r="K99" s="129"/>
    </row>
    <row r="100" spans="2:11" ht="45" customHeight="1">
      <c r="B100" s="130"/>
      <c r="C100" s="200" t="s">
        <v>701</v>
      </c>
      <c r="D100" s="200"/>
      <c r="E100" s="200"/>
      <c r="F100" s="200"/>
      <c r="G100" s="200"/>
      <c r="H100" s="200"/>
      <c r="I100" s="200"/>
      <c r="J100" s="200"/>
      <c r="K100" s="131"/>
    </row>
    <row r="101" spans="2:11" ht="17.25" customHeight="1">
      <c r="B101" s="130"/>
      <c r="C101" s="132" t="s">
        <v>657</v>
      </c>
      <c r="D101" s="132"/>
      <c r="E101" s="132"/>
      <c r="F101" s="132" t="s">
        <v>658</v>
      </c>
      <c r="G101" s="133"/>
      <c r="H101" s="132" t="s">
        <v>110</v>
      </c>
      <c r="I101" s="132" t="s">
        <v>56</v>
      </c>
      <c r="J101" s="132" t="s">
        <v>659</v>
      </c>
      <c r="K101" s="131"/>
    </row>
    <row r="102" spans="2:11" ht="17.25" customHeight="1">
      <c r="B102" s="130"/>
      <c r="C102" s="134" t="s">
        <v>660</v>
      </c>
      <c r="D102" s="134"/>
      <c r="E102" s="134"/>
      <c r="F102" s="135" t="s">
        <v>661</v>
      </c>
      <c r="G102" s="136"/>
      <c r="H102" s="134"/>
      <c r="I102" s="134"/>
      <c r="J102" s="134" t="s">
        <v>662</v>
      </c>
      <c r="K102" s="131"/>
    </row>
    <row r="103" spans="2:11" ht="5.25" customHeight="1">
      <c r="B103" s="130"/>
      <c r="C103" s="132"/>
      <c r="D103" s="132"/>
      <c r="E103" s="132"/>
      <c r="F103" s="132"/>
      <c r="G103" s="148"/>
      <c r="H103" s="132"/>
      <c r="I103" s="132"/>
      <c r="J103" s="132"/>
      <c r="K103" s="131"/>
    </row>
    <row r="104" spans="2:11" ht="15" customHeight="1">
      <c r="B104" s="130"/>
      <c r="C104" s="120" t="s">
        <v>52</v>
      </c>
      <c r="D104" s="137"/>
      <c r="E104" s="137"/>
      <c r="F104" s="139" t="s">
        <v>663</v>
      </c>
      <c r="G104" s="148"/>
      <c r="H104" s="120" t="s">
        <v>702</v>
      </c>
      <c r="I104" s="120" t="s">
        <v>665</v>
      </c>
      <c r="J104" s="120">
        <v>20</v>
      </c>
      <c r="K104" s="131"/>
    </row>
    <row r="105" spans="2:11" ht="15" customHeight="1">
      <c r="B105" s="130"/>
      <c r="C105" s="120" t="s">
        <v>666</v>
      </c>
      <c r="D105" s="120"/>
      <c r="E105" s="120"/>
      <c r="F105" s="139" t="s">
        <v>663</v>
      </c>
      <c r="G105" s="120"/>
      <c r="H105" s="120" t="s">
        <v>702</v>
      </c>
      <c r="I105" s="120" t="s">
        <v>665</v>
      </c>
      <c r="J105" s="120">
        <v>120</v>
      </c>
      <c r="K105" s="131"/>
    </row>
    <row r="106" spans="2:11" ht="15" customHeight="1">
      <c r="B106" s="140"/>
      <c r="C106" s="120" t="s">
        <v>668</v>
      </c>
      <c r="D106" s="120"/>
      <c r="E106" s="120"/>
      <c r="F106" s="139" t="s">
        <v>669</v>
      </c>
      <c r="G106" s="120"/>
      <c r="H106" s="120" t="s">
        <v>702</v>
      </c>
      <c r="I106" s="120" t="s">
        <v>665</v>
      </c>
      <c r="J106" s="120">
        <v>50</v>
      </c>
      <c r="K106" s="131"/>
    </row>
    <row r="107" spans="2:11" ht="15" customHeight="1">
      <c r="B107" s="140"/>
      <c r="C107" s="120" t="s">
        <v>671</v>
      </c>
      <c r="D107" s="120"/>
      <c r="E107" s="120"/>
      <c r="F107" s="139" t="s">
        <v>663</v>
      </c>
      <c r="G107" s="120"/>
      <c r="H107" s="120" t="s">
        <v>702</v>
      </c>
      <c r="I107" s="120" t="s">
        <v>673</v>
      </c>
      <c r="J107" s="120"/>
      <c r="K107" s="131"/>
    </row>
    <row r="108" spans="2:11" ht="15" customHeight="1">
      <c r="B108" s="140"/>
      <c r="C108" s="120" t="s">
        <v>682</v>
      </c>
      <c r="D108" s="120"/>
      <c r="E108" s="120"/>
      <c r="F108" s="139" t="s">
        <v>669</v>
      </c>
      <c r="G108" s="120"/>
      <c r="H108" s="120" t="s">
        <v>702</v>
      </c>
      <c r="I108" s="120" t="s">
        <v>665</v>
      </c>
      <c r="J108" s="120">
        <v>50</v>
      </c>
      <c r="K108" s="131"/>
    </row>
    <row r="109" spans="2:11" ht="15" customHeight="1">
      <c r="B109" s="140"/>
      <c r="C109" s="120" t="s">
        <v>690</v>
      </c>
      <c r="D109" s="120"/>
      <c r="E109" s="120"/>
      <c r="F109" s="139" t="s">
        <v>669</v>
      </c>
      <c r="G109" s="120"/>
      <c r="H109" s="120" t="s">
        <v>702</v>
      </c>
      <c r="I109" s="120" t="s">
        <v>665</v>
      </c>
      <c r="J109" s="120">
        <v>50</v>
      </c>
      <c r="K109" s="131"/>
    </row>
    <row r="110" spans="2:11" ht="15" customHeight="1">
      <c r="B110" s="140"/>
      <c r="C110" s="120" t="s">
        <v>688</v>
      </c>
      <c r="D110" s="120"/>
      <c r="E110" s="120"/>
      <c r="F110" s="139" t="s">
        <v>669</v>
      </c>
      <c r="G110" s="120"/>
      <c r="H110" s="120" t="s">
        <v>702</v>
      </c>
      <c r="I110" s="120" t="s">
        <v>665</v>
      </c>
      <c r="J110" s="120">
        <v>50</v>
      </c>
      <c r="K110" s="131"/>
    </row>
    <row r="111" spans="2:11" ht="15" customHeight="1">
      <c r="B111" s="140"/>
      <c r="C111" s="120" t="s">
        <v>52</v>
      </c>
      <c r="D111" s="120"/>
      <c r="E111" s="120"/>
      <c r="F111" s="139" t="s">
        <v>663</v>
      </c>
      <c r="G111" s="120"/>
      <c r="H111" s="120" t="s">
        <v>703</v>
      </c>
      <c r="I111" s="120" t="s">
        <v>665</v>
      </c>
      <c r="J111" s="120">
        <v>20</v>
      </c>
      <c r="K111" s="131"/>
    </row>
    <row r="112" spans="2:11" ht="15" customHeight="1">
      <c r="B112" s="140"/>
      <c r="C112" s="120" t="s">
        <v>704</v>
      </c>
      <c r="D112" s="120"/>
      <c r="E112" s="120"/>
      <c r="F112" s="139" t="s">
        <v>663</v>
      </c>
      <c r="G112" s="120"/>
      <c r="H112" s="120" t="s">
        <v>705</v>
      </c>
      <c r="I112" s="120" t="s">
        <v>665</v>
      </c>
      <c r="J112" s="120">
        <v>120</v>
      </c>
      <c r="K112" s="131"/>
    </row>
    <row r="113" spans="2:11" ht="15" customHeight="1">
      <c r="B113" s="140"/>
      <c r="C113" s="120" t="s">
        <v>37</v>
      </c>
      <c r="D113" s="120"/>
      <c r="E113" s="120"/>
      <c r="F113" s="139" t="s">
        <v>663</v>
      </c>
      <c r="G113" s="120"/>
      <c r="H113" s="120" t="s">
        <v>706</v>
      </c>
      <c r="I113" s="120" t="s">
        <v>697</v>
      </c>
      <c r="J113" s="120"/>
      <c r="K113" s="131"/>
    </row>
    <row r="114" spans="2:11" ht="15" customHeight="1">
      <c r="B114" s="140"/>
      <c r="C114" s="120" t="s">
        <v>47</v>
      </c>
      <c r="D114" s="120"/>
      <c r="E114" s="120"/>
      <c r="F114" s="139" t="s">
        <v>663</v>
      </c>
      <c r="G114" s="120"/>
      <c r="H114" s="120" t="s">
        <v>707</v>
      </c>
      <c r="I114" s="120" t="s">
        <v>697</v>
      </c>
      <c r="J114" s="120"/>
      <c r="K114" s="131"/>
    </row>
    <row r="115" spans="2:11" ht="15" customHeight="1">
      <c r="B115" s="140"/>
      <c r="C115" s="120" t="s">
        <v>56</v>
      </c>
      <c r="D115" s="120"/>
      <c r="E115" s="120"/>
      <c r="F115" s="139" t="s">
        <v>663</v>
      </c>
      <c r="G115" s="120"/>
      <c r="H115" s="120" t="s">
        <v>708</v>
      </c>
      <c r="I115" s="120" t="s">
        <v>709</v>
      </c>
      <c r="J115" s="120"/>
      <c r="K115" s="131"/>
    </row>
    <row r="116" spans="2:11" ht="15" customHeight="1">
      <c r="B116" s="143"/>
      <c r="C116" s="149"/>
      <c r="D116" s="149"/>
      <c r="E116" s="149"/>
      <c r="F116" s="149"/>
      <c r="G116" s="149"/>
      <c r="H116" s="149"/>
      <c r="I116" s="149"/>
      <c r="J116" s="149"/>
      <c r="K116" s="145"/>
    </row>
    <row r="117" spans="2:11" ht="18.75" customHeight="1">
      <c r="B117" s="150"/>
      <c r="C117" s="116"/>
      <c r="D117" s="116"/>
      <c r="E117" s="116"/>
      <c r="F117" s="151"/>
      <c r="G117" s="116"/>
      <c r="H117" s="116"/>
      <c r="I117" s="116"/>
      <c r="J117" s="116"/>
      <c r="K117" s="150"/>
    </row>
    <row r="118" spans="2:11" ht="18.75" customHeight="1">
      <c r="B118" s="126"/>
      <c r="C118" s="126"/>
      <c r="D118" s="126"/>
      <c r="E118" s="126"/>
      <c r="F118" s="126"/>
      <c r="G118" s="126"/>
      <c r="H118" s="126"/>
      <c r="I118" s="126"/>
      <c r="J118" s="126"/>
      <c r="K118" s="126"/>
    </row>
    <row r="119" spans="2:11" ht="7.5" customHeight="1">
      <c r="B119" s="152"/>
      <c r="C119" s="153"/>
      <c r="D119" s="153"/>
      <c r="E119" s="153"/>
      <c r="F119" s="153"/>
      <c r="G119" s="153"/>
      <c r="H119" s="153"/>
      <c r="I119" s="153"/>
      <c r="J119" s="153"/>
      <c r="K119" s="154"/>
    </row>
    <row r="120" spans="2:11" ht="45" customHeight="1">
      <c r="B120" s="155"/>
      <c r="C120" s="196" t="s">
        <v>710</v>
      </c>
      <c r="D120" s="196"/>
      <c r="E120" s="196"/>
      <c r="F120" s="196"/>
      <c r="G120" s="196"/>
      <c r="H120" s="196"/>
      <c r="I120" s="196"/>
      <c r="J120" s="196"/>
      <c r="K120" s="156"/>
    </row>
    <row r="121" spans="2:11" ht="17.25" customHeight="1">
      <c r="B121" s="157"/>
      <c r="C121" s="132" t="s">
        <v>657</v>
      </c>
      <c r="D121" s="132"/>
      <c r="E121" s="132"/>
      <c r="F121" s="132" t="s">
        <v>658</v>
      </c>
      <c r="G121" s="133"/>
      <c r="H121" s="132" t="s">
        <v>110</v>
      </c>
      <c r="I121" s="132" t="s">
        <v>56</v>
      </c>
      <c r="J121" s="132" t="s">
        <v>659</v>
      </c>
      <c r="K121" s="158"/>
    </row>
    <row r="122" spans="2:11" ht="17.25" customHeight="1">
      <c r="B122" s="157"/>
      <c r="C122" s="134" t="s">
        <v>660</v>
      </c>
      <c r="D122" s="134"/>
      <c r="E122" s="134"/>
      <c r="F122" s="135" t="s">
        <v>661</v>
      </c>
      <c r="G122" s="136"/>
      <c r="H122" s="134"/>
      <c r="I122" s="134"/>
      <c r="J122" s="134" t="s">
        <v>662</v>
      </c>
      <c r="K122" s="158"/>
    </row>
    <row r="123" spans="2:11" ht="5.25" customHeight="1">
      <c r="B123" s="159"/>
      <c r="C123" s="137"/>
      <c r="D123" s="137"/>
      <c r="E123" s="137"/>
      <c r="F123" s="137"/>
      <c r="G123" s="120"/>
      <c r="H123" s="137"/>
      <c r="I123" s="137"/>
      <c r="J123" s="137"/>
      <c r="K123" s="160"/>
    </row>
    <row r="124" spans="2:11" ht="15" customHeight="1">
      <c r="B124" s="159"/>
      <c r="C124" s="120" t="s">
        <v>666</v>
      </c>
      <c r="D124" s="137"/>
      <c r="E124" s="137"/>
      <c r="F124" s="139" t="s">
        <v>663</v>
      </c>
      <c r="G124" s="120"/>
      <c r="H124" s="120" t="s">
        <v>702</v>
      </c>
      <c r="I124" s="120" t="s">
        <v>665</v>
      </c>
      <c r="J124" s="120">
        <v>120</v>
      </c>
      <c r="K124" s="161"/>
    </row>
    <row r="125" spans="2:11" ht="15" customHeight="1">
      <c r="B125" s="159"/>
      <c r="C125" s="120" t="s">
        <v>711</v>
      </c>
      <c r="D125" s="120"/>
      <c r="E125" s="120"/>
      <c r="F125" s="139" t="s">
        <v>663</v>
      </c>
      <c r="G125" s="120"/>
      <c r="H125" s="120" t="s">
        <v>712</v>
      </c>
      <c r="I125" s="120" t="s">
        <v>665</v>
      </c>
      <c r="J125" s="120" t="s">
        <v>713</v>
      </c>
      <c r="K125" s="161"/>
    </row>
    <row r="126" spans="2:11" ht="15" customHeight="1">
      <c r="B126" s="159"/>
      <c r="C126" s="120" t="s">
        <v>612</v>
      </c>
      <c r="D126" s="120"/>
      <c r="E126" s="120"/>
      <c r="F126" s="139" t="s">
        <v>663</v>
      </c>
      <c r="G126" s="120"/>
      <c r="H126" s="120" t="s">
        <v>714</v>
      </c>
      <c r="I126" s="120" t="s">
        <v>665</v>
      </c>
      <c r="J126" s="120" t="s">
        <v>713</v>
      </c>
      <c r="K126" s="161"/>
    </row>
    <row r="127" spans="2:11" ht="15" customHeight="1">
      <c r="B127" s="159"/>
      <c r="C127" s="120" t="s">
        <v>674</v>
      </c>
      <c r="D127" s="120"/>
      <c r="E127" s="120"/>
      <c r="F127" s="139" t="s">
        <v>669</v>
      </c>
      <c r="G127" s="120"/>
      <c r="H127" s="120" t="s">
        <v>675</v>
      </c>
      <c r="I127" s="120" t="s">
        <v>665</v>
      </c>
      <c r="J127" s="120">
        <v>15</v>
      </c>
      <c r="K127" s="161"/>
    </row>
    <row r="128" spans="2:11" ht="15" customHeight="1">
      <c r="B128" s="159"/>
      <c r="C128" s="141" t="s">
        <v>676</v>
      </c>
      <c r="D128" s="141"/>
      <c r="E128" s="141"/>
      <c r="F128" s="142" t="s">
        <v>669</v>
      </c>
      <c r="G128" s="141"/>
      <c r="H128" s="141" t="s">
        <v>677</v>
      </c>
      <c r="I128" s="141" t="s">
        <v>665</v>
      </c>
      <c r="J128" s="141">
        <v>15</v>
      </c>
      <c r="K128" s="161"/>
    </row>
    <row r="129" spans="2:11" ht="15" customHeight="1">
      <c r="B129" s="159"/>
      <c r="C129" s="141" t="s">
        <v>678</v>
      </c>
      <c r="D129" s="141"/>
      <c r="E129" s="141"/>
      <c r="F129" s="142" t="s">
        <v>669</v>
      </c>
      <c r="G129" s="141"/>
      <c r="H129" s="141" t="s">
        <v>679</v>
      </c>
      <c r="I129" s="141" t="s">
        <v>665</v>
      </c>
      <c r="J129" s="141">
        <v>20</v>
      </c>
      <c r="K129" s="161"/>
    </row>
    <row r="130" spans="2:11" ht="15" customHeight="1">
      <c r="B130" s="159"/>
      <c r="C130" s="141" t="s">
        <v>680</v>
      </c>
      <c r="D130" s="141"/>
      <c r="E130" s="141"/>
      <c r="F130" s="142" t="s">
        <v>669</v>
      </c>
      <c r="G130" s="141"/>
      <c r="H130" s="141" t="s">
        <v>681</v>
      </c>
      <c r="I130" s="141" t="s">
        <v>665</v>
      </c>
      <c r="J130" s="141">
        <v>20</v>
      </c>
      <c r="K130" s="161"/>
    </row>
    <row r="131" spans="2:11" ht="15" customHeight="1">
      <c r="B131" s="159"/>
      <c r="C131" s="120" t="s">
        <v>668</v>
      </c>
      <c r="D131" s="120"/>
      <c r="E131" s="120"/>
      <c r="F131" s="139" t="s">
        <v>669</v>
      </c>
      <c r="G131" s="120"/>
      <c r="H131" s="120" t="s">
        <v>702</v>
      </c>
      <c r="I131" s="120" t="s">
        <v>665</v>
      </c>
      <c r="J131" s="120">
        <v>50</v>
      </c>
      <c r="K131" s="161"/>
    </row>
    <row r="132" spans="2:11" ht="15" customHeight="1">
      <c r="B132" s="159"/>
      <c r="C132" s="120" t="s">
        <v>682</v>
      </c>
      <c r="D132" s="120"/>
      <c r="E132" s="120"/>
      <c r="F132" s="139" t="s">
        <v>669</v>
      </c>
      <c r="G132" s="120"/>
      <c r="H132" s="120" t="s">
        <v>702</v>
      </c>
      <c r="I132" s="120" t="s">
        <v>665</v>
      </c>
      <c r="J132" s="120">
        <v>50</v>
      </c>
      <c r="K132" s="161"/>
    </row>
    <row r="133" spans="2:11" ht="15" customHeight="1">
      <c r="B133" s="159"/>
      <c r="C133" s="120" t="s">
        <v>688</v>
      </c>
      <c r="D133" s="120"/>
      <c r="E133" s="120"/>
      <c r="F133" s="139" t="s">
        <v>669</v>
      </c>
      <c r="G133" s="120"/>
      <c r="H133" s="120" t="s">
        <v>702</v>
      </c>
      <c r="I133" s="120" t="s">
        <v>665</v>
      </c>
      <c r="J133" s="120">
        <v>50</v>
      </c>
      <c r="K133" s="161"/>
    </row>
    <row r="134" spans="2:11" ht="15" customHeight="1">
      <c r="B134" s="159"/>
      <c r="C134" s="120" t="s">
        <v>690</v>
      </c>
      <c r="D134" s="120"/>
      <c r="E134" s="120"/>
      <c r="F134" s="139" t="s">
        <v>669</v>
      </c>
      <c r="G134" s="120"/>
      <c r="H134" s="120" t="s">
        <v>702</v>
      </c>
      <c r="I134" s="120" t="s">
        <v>665</v>
      </c>
      <c r="J134" s="120">
        <v>50</v>
      </c>
      <c r="K134" s="161"/>
    </row>
    <row r="135" spans="2:11" ht="15" customHeight="1">
      <c r="B135" s="159"/>
      <c r="C135" s="120" t="s">
        <v>115</v>
      </c>
      <c r="D135" s="120"/>
      <c r="E135" s="120"/>
      <c r="F135" s="139" t="s">
        <v>669</v>
      </c>
      <c r="G135" s="120"/>
      <c r="H135" s="120" t="s">
        <v>715</v>
      </c>
      <c r="I135" s="120" t="s">
        <v>665</v>
      </c>
      <c r="J135" s="120">
        <v>255</v>
      </c>
      <c r="K135" s="161"/>
    </row>
    <row r="136" spans="2:11" ht="15" customHeight="1">
      <c r="B136" s="159"/>
      <c r="C136" s="120" t="s">
        <v>692</v>
      </c>
      <c r="D136" s="120"/>
      <c r="E136" s="120"/>
      <c r="F136" s="139" t="s">
        <v>663</v>
      </c>
      <c r="G136" s="120"/>
      <c r="H136" s="120" t="s">
        <v>716</v>
      </c>
      <c r="I136" s="120" t="s">
        <v>694</v>
      </c>
      <c r="J136" s="120"/>
      <c r="K136" s="161"/>
    </row>
    <row r="137" spans="2:11" ht="15" customHeight="1">
      <c r="B137" s="159"/>
      <c r="C137" s="120" t="s">
        <v>695</v>
      </c>
      <c r="D137" s="120"/>
      <c r="E137" s="120"/>
      <c r="F137" s="139" t="s">
        <v>663</v>
      </c>
      <c r="G137" s="120"/>
      <c r="H137" s="120" t="s">
        <v>717</v>
      </c>
      <c r="I137" s="120" t="s">
        <v>697</v>
      </c>
      <c r="J137" s="120"/>
      <c r="K137" s="161"/>
    </row>
    <row r="138" spans="2:11" ht="15" customHeight="1">
      <c r="B138" s="159"/>
      <c r="C138" s="120" t="s">
        <v>698</v>
      </c>
      <c r="D138" s="120"/>
      <c r="E138" s="120"/>
      <c r="F138" s="139" t="s">
        <v>663</v>
      </c>
      <c r="G138" s="120"/>
      <c r="H138" s="120" t="s">
        <v>698</v>
      </c>
      <c r="I138" s="120" t="s">
        <v>697</v>
      </c>
      <c r="J138" s="120"/>
      <c r="K138" s="161"/>
    </row>
    <row r="139" spans="2:11" ht="15" customHeight="1">
      <c r="B139" s="159"/>
      <c r="C139" s="120" t="s">
        <v>37</v>
      </c>
      <c r="D139" s="120"/>
      <c r="E139" s="120"/>
      <c r="F139" s="139" t="s">
        <v>663</v>
      </c>
      <c r="G139" s="120"/>
      <c r="H139" s="120" t="s">
        <v>718</v>
      </c>
      <c r="I139" s="120" t="s">
        <v>697</v>
      </c>
      <c r="J139" s="120"/>
      <c r="K139" s="161"/>
    </row>
    <row r="140" spans="2:11" ht="15" customHeight="1">
      <c r="B140" s="159"/>
      <c r="C140" s="120" t="s">
        <v>719</v>
      </c>
      <c r="D140" s="120"/>
      <c r="E140" s="120"/>
      <c r="F140" s="139" t="s">
        <v>663</v>
      </c>
      <c r="G140" s="120"/>
      <c r="H140" s="120" t="s">
        <v>720</v>
      </c>
      <c r="I140" s="120" t="s">
        <v>697</v>
      </c>
      <c r="J140" s="120"/>
      <c r="K140" s="161"/>
    </row>
    <row r="141" spans="2:11" ht="15" customHeight="1">
      <c r="B141" s="162"/>
      <c r="C141" s="163"/>
      <c r="D141" s="163"/>
      <c r="E141" s="163"/>
      <c r="F141" s="163"/>
      <c r="G141" s="163"/>
      <c r="H141" s="163"/>
      <c r="I141" s="163"/>
      <c r="J141" s="163"/>
      <c r="K141" s="164"/>
    </row>
    <row r="142" spans="2:11" ht="18.75" customHeight="1">
      <c r="B142" s="116"/>
      <c r="C142" s="116"/>
      <c r="D142" s="116"/>
      <c r="E142" s="116"/>
      <c r="F142" s="151"/>
      <c r="G142" s="116"/>
      <c r="H142" s="116"/>
      <c r="I142" s="116"/>
      <c r="J142" s="116"/>
      <c r="K142" s="116"/>
    </row>
    <row r="143" spans="2:11" ht="18.75" customHeight="1">
      <c r="B143" s="126"/>
      <c r="C143" s="126"/>
      <c r="D143" s="126"/>
      <c r="E143" s="126"/>
      <c r="F143" s="126"/>
      <c r="G143" s="126"/>
      <c r="H143" s="126"/>
      <c r="I143" s="126"/>
      <c r="J143" s="126"/>
      <c r="K143" s="126"/>
    </row>
    <row r="144" spans="2:11" ht="7.5" customHeight="1">
      <c r="B144" s="127"/>
      <c r="C144" s="128"/>
      <c r="D144" s="128"/>
      <c r="E144" s="128"/>
      <c r="F144" s="128"/>
      <c r="G144" s="128"/>
      <c r="H144" s="128"/>
      <c r="I144" s="128"/>
      <c r="J144" s="128"/>
      <c r="K144" s="129"/>
    </row>
    <row r="145" spans="2:11" ht="45" customHeight="1">
      <c r="B145" s="130"/>
      <c r="C145" s="200" t="s">
        <v>721</v>
      </c>
      <c r="D145" s="200"/>
      <c r="E145" s="200"/>
      <c r="F145" s="200"/>
      <c r="G145" s="200"/>
      <c r="H145" s="200"/>
      <c r="I145" s="200"/>
      <c r="J145" s="200"/>
      <c r="K145" s="131"/>
    </row>
    <row r="146" spans="2:11" ht="17.25" customHeight="1">
      <c r="B146" s="130"/>
      <c r="C146" s="132" t="s">
        <v>657</v>
      </c>
      <c r="D146" s="132"/>
      <c r="E146" s="132"/>
      <c r="F146" s="132" t="s">
        <v>658</v>
      </c>
      <c r="G146" s="133"/>
      <c r="H146" s="132" t="s">
        <v>110</v>
      </c>
      <c r="I146" s="132" t="s">
        <v>56</v>
      </c>
      <c r="J146" s="132" t="s">
        <v>659</v>
      </c>
      <c r="K146" s="131"/>
    </row>
    <row r="147" spans="2:11" ht="17.25" customHeight="1">
      <c r="B147" s="130"/>
      <c r="C147" s="134" t="s">
        <v>660</v>
      </c>
      <c r="D147" s="134"/>
      <c r="E147" s="134"/>
      <c r="F147" s="135" t="s">
        <v>661</v>
      </c>
      <c r="G147" s="136"/>
      <c r="H147" s="134"/>
      <c r="I147" s="134"/>
      <c r="J147" s="134" t="s">
        <v>662</v>
      </c>
      <c r="K147" s="131"/>
    </row>
    <row r="148" spans="2:11" ht="5.25" customHeight="1">
      <c r="B148" s="140"/>
      <c r="C148" s="137"/>
      <c r="D148" s="137"/>
      <c r="E148" s="137"/>
      <c r="F148" s="137"/>
      <c r="G148" s="138"/>
      <c r="H148" s="137"/>
      <c r="I148" s="137"/>
      <c r="J148" s="137"/>
      <c r="K148" s="161"/>
    </row>
    <row r="149" spans="2:11" ht="15" customHeight="1">
      <c r="B149" s="140"/>
      <c r="C149" s="165" t="s">
        <v>666</v>
      </c>
      <c r="D149" s="120"/>
      <c r="E149" s="120"/>
      <c r="F149" s="166" t="s">
        <v>663</v>
      </c>
      <c r="G149" s="120"/>
      <c r="H149" s="165" t="s">
        <v>702</v>
      </c>
      <c r="I149" s="165" t="s">
        <v>665</v>
      </c>
      <c r="J149" s="165">
        <v>120</v>
      </c>
      <c r="K149" s="161"/>
    </row>
    <row r="150" spans="2:11" ht="15" customHeight="1">
      <c r="B150" s="140"/>
      <c r="C150" s="165" t="s">
        <v>711</v>
      </c>
      <c r="D150" s="120"/>
      <c r="E150" s="120"/>
      <c r="F150" s="166" t="s">
        <v>663</v>
      </c>
      <c r="G150" s="120"/>
      <c r="H150" s="165" t="s">
        <v>722</v>
      </c>
      <c r="I150" s="165" t="s">
        <v>665</v>
      </c>
      <c r="J150" s="165" t="s">
        <v>713</v>
      </c>
      <c r="K150" s="161"/>
    </row>
    <row r="151" spans="2:11" ht="15" customHeight="1">
      <c r="B151" s="140"/>
      <c r="C151" s="165" t="s">
        <v>612</v>
      </c>
      <c r="D151" s="120"/>
      <c r="E151" s="120"/>
      <c r="F151" s="166" t="s">
        <v>663</v>
      </c>
      <c r="G151" s="120"/>
      <c r="H151" s="165" t="s">
        <v>723</v>
      </c>
      <c r="I151" s="165" t="s">
        <v>665</v>
      </c>
      <c r="J151" s="165" t="s">
        <v>713</v>
      </c>
      <c r="K151" s="161"/>
    </row>
    <row r="152" spans="2:11" ht="15" customHeight="1">
      <c r="B152" s="140"/>
      <c r="C152" s="165" t="s">
        <v>668</v>
      </c>
      <c r="D152" s="120"/>
      <c r="E152" s="120"/>
      <c r="F152" s="166" t="s">
        <v>669</v>
      </c>
      <c r="G152" s="120"/>
      <c r="H152" s="165" t="s">
        <v>702</v>
      </c>
      <c r="I152" s="165" t="s">
        <v>665</v>
      </c>
      <c r="J152" s="165">
        <v>50</v>
      </c>
      <c r="K152" s="161"/>
    </row>
    <row r="153" spans="2:11" ht="15" customHeight="1">
      <c r="B153" s="140"/>
      <c r="C153" s="165" t="s">
        <v>671</v>
      </c>
      <c r="D153" s="120"/>
      <c r="E153" s="120"/>
      <c r="F153" s="166" t="s">
        <v>663</v>
      </c>
      <c r="G153" s="120"/>
      <c r="H153" s="165" t="s">
        <v>702</v>
      </c>
      <c r="I153" s="165" t="s">
        <v>673</v>
      </c>
      <c r="J153" s="165"/>
      <c r="K153" s="161"/>
    </row>
    <row r="154" spans="2:11" ht="15" customHeight="1">
      <c r="B154" s="140"/>
      <c r="C154" s="165" t="s">
        <v>682</v>
      </c>
      <c r="D154" s="120"/>
      <c r="E154" s="120"/>
      <c r="F154" s="166" t="s">
        <v>669</v>
      </c>
      <c r="G154" s="120"/>
      <c r="H154" s="165" t="s">
        <v>702</v>
      </c>
      <c r="I154" s="165" t="s">
        <v>665</v>
      </c>
      <c r="J154" s="165">
        <v>50</v>
      </c>
      <c r="K154" s="161"/>
    </row>
    <row r="155" spans="2:11" ht="15" customHeight="1">
      <c r="B155" s="140"/>
      <c r="C155" s="165" t="s">
        <v>690</v>
      </c>
      <c r="D155" s="120"/>
      <c r="E155" s="120"/>
      <c r="F155" s="166" t="s">
        <v>669</v>
      </c>
      <c r="G155" s="120"/>
      <c r="H155" s="165" t="s">
        <v>702</v>
      </c>
      <c r="I155" s="165" t="s">
        <v>665</v>
      </c>
      <c r="J155" s="165">
        <v>50</v>
      </c>
      <c r="K155" s="161"/>
    </row>
    <row r="156" spans="2:11" ht="15" customHeight="1">
      <c r="B156" s="140"/>
      <c r="C156" s="165" t="s">
        <v>688</v>
      </c>
      <c r="D156" s="120"/>
      <c r="E156" s="120"/>
      <c r="F156" s="166" t="s">
        <v>669</v>
      </c>
      <c r="G156" s="120"/>
      <c r="H156" s="165" t="s">
        <v>702</v>
      </c>
      <c r="I156" s="165" t="s">
        <v>665</v>
      </c>
      <c r="J156" s="165">
        <v>50</v>
      </c>
      <c r="K156" s="161"/>
    </row>
    <row r="157" spans="2:11" ht="15" customHeight="1">
      <c r="B157" s="140"/>
      <c r="C157" s="165" t="s">
        <v>98</v>
      </c>
      <c r="D157" s="120"/>
      <c r="E157" s="120"/>
      <c r="F157" s="166" t="s">
        <v>663</v>
      </c>
      <c r="G157" s="120"/>
      <c r="H157" s="165" t="s">
        <v>724</v>
      </c>
      <c r="I157" s="165" t="s">
        <v>665</v>
      </c>
      <c r="J157" s="165" t="s">
        <v>725</v>
      </c>
      <c r="K157" s="161"/>
    </row>
    <row r="158" spans="2:11" ht="15" customHeight="1">
      <c r="B158" s="140"/>
      <c r="C158" s="165" t="s">
        <v>726</v>
      </c>
      <c r="D158" s="120"/>
      <c r="E158" s="120"/>
      <c r="F158" s="166" t="s">
        <v>663</v>
      </c>
      <c r="G158" s="120"/>
      <c r="H158" s="165" t="s">
        <v>727</v>
      </c>
      <c r="I158" s="165" t="s">
        <v>697</v>
      </c>
      <c r="J158" s="165"/>
      <c r="K158" s="161"/>
    </row>
    <row r="159" spans="2:11" ht="15" customHeight="1">
      <c r="B159" s="167"/>
      <c r="C159" s="149"/>
      <c r="D159" s="149"/>
      <c r="E159" s="149"/>
      <c r="F159" s="149"/>
      <c r="G159" s="149"/>
      <c r="H159" s="149"/>
      <c r="I159" s="149"/>
      <c r="J159" s="149"/>
      <c r="K159" s="168"/>
    </row>
    <row r="160" spans="2:11" ht="18.75" customHeight="1">
      <c r="B160" s="116"/>
      <c r="C160" s="120"/>
      <c r="D160" s="120"/>
      <c r="E160" s="120"/>
      <c r="F160" s="139"/>
      <c r="G160" s="120"/>
      <c r="H160" s="120"/>
      <c r="I160" s="120"/>
      <c r="J160" s="120"/>
      <c r="K160" s="116"/>
    </row>
    <row r="161" spans="2:11" ht="18.75" customHeight="1">
      <c r="B161" s="126"/>
      <c r="C161" s="126"/>
      <c r="D161" s="126"/>
      <c r="E161" s="126"/>
      <c r="F161" s="126"/>
      <c r="G161" s="126"/>
      <c r="H161" s="126"/>
      <c r="I161" s="126"/>
      <c r="J161" s="126"/>
      <c r="K161" s="126"/>
    </row>
    <row r="162" spans="2:11" ht="7.5" customHeight="1">
      <c r="B162" s="108"/>
      <c r="C162" s="109"/>
      <c r="D162" s="109"/>
      <c r="E162" s="109"/>
      <c r="F162" s="109"/>
      <c r="G162" s="109"/>
      <c r="H162" s="109"/>
      <c r="I162" s="109"/>
      <c r="J162" s="109"/>
      <c r="K162" s="110"/>
    </row>
    <row r="163" spans="2:11" ht="45" customHeight="1">
      <c r="B163" s="111"/>
      <c r="C163" s="196" t="s">
        <v>728</v>
      </c>
      <c r="D163" s="196"/>
      <c r="E163" s="196"/>
      <c r="F163" s="196"/>
      <c r="G163" s="196"/>
      <c r="H163" s="196"/>
      <c r="I163" s="196"/>
      <c r="J163" s="196"/>
      <c r="K163" s="112"/>
    </row>
    <row r="164" spans="2:11" ht="17.25" customHeight="1">
      <c r="B164" s="111"/>
      <c r="C164" s="132" t="s">
        <v>657</v>
      </c>
      <c r="D164" s="132"/>
      <c r="E164" s="132"/>
      <c r="F164" s="132" t="s">
        <v>658</v>
      </c>
      <c r="G164" s="169"/>
      <c r="H164" s="170" t="s">
        <v>110</v>
      </c>
      <c r="I164" s="170" t="s">
        <v>56</v>
      </c>
      <c r="J164" s="132" t="s">
        <v>659</v>
      </c>
      <c r="K164" s="112"/>
    </row>
    <row r="165" spans="2:11" ht="17.25" customHeight="1">
      <c r="B165" s="113"/>
      <c r="C165" s="134" t="s">
        <v>660</v>
      </c>
      <c r="D165" s="134"/>
      <c r="E165" s="134"/>
      <c r="F165" s="135" t="s">
        <v>661</v>
      </c>
      <c r="G165" s="171"/>
      <c r="H165" s="172"/>
      <c r="I165" s="172"/>
      <c r="J165" s="134" t="s">
        <v>662</v>
      </c>
      <c r="K165" s="114"/>
    </row>
    <row r="166" spans="2:11" ht="5.25" customHeight="1">
      <c r="B166" s="140"/>
      <c r="C166" s="137"/>
      <c r="D166" s="137"/>
      <c r="E166" s="137"/>
      <c r="F166" s="137"/>
      <c r="G166" s="138"/>
      <c r="H166" s="137"/>
      <c r="I166" s="137"/>
      <c r="J166" s="137"/>
      <c r="K166" s="161"/>
    </row>
    <row r="167" spans="2:11" ht="15" customHeight="1">
      <c r="B167" s="140"/>
      <c r="C167" s="120" t="s">
        <v>666</v>
      </c>
      <c r="D167" s="120"/>
      <c r="E167" s="120"/>
      <c r="F167" s="139" t="s">
        <v>663</v>
      </c>
      <c r="G167" s="120"/>
      <c r="H167" s="120" t="s">
        <v>702</v>
      </c>
      <c r="I167" s="120" t="s">
        <v>665</v>
      </c>
      <c r="J167" s="120">
        <v>120</v>
      </c>
      <c r="K167" s="161"/>
    </row>
    <row r="168" spans="2:11" ht="15" customHeight="1">
      <c r="B168" s="140"/>
      <c r="C168" s="120" t="s">
        <v>711</v>
      </c>
      <c r="D168" s="120"/>
      <c r="E168" s="120"/>
      <c r="F168" s="139" t="s">
        <v>663</v>
      </c>
      <c r="G168" s="120"/>
      <c r="H168" s="120" t="s">
        <v>712</v>
      </c>
      <c r="I168" s="120" t="s">
        <v>665</v>
      </c>
      <c r="J168" s="120" t="s">
        <v>713</v>
      </c>
      <c r="K168" s="161"/>
    </row>
    <row r="169" spans="2:11" ht="15" customHeight="1">
      <c r="B169" s="140"/>
      <c r="C169" s="120" t="s">
        <v>612</v>
      </c>
      <c r="D169" s="120"/>
      <c r="E169" s="120"/>
      <c r="F169" s="139" t="s">
        <v>663</v>
      </c>
      <c r="G169" s="120"/>
      <c r="H169" s="120" t="s">
        <v>729</v>
      </c>
      <c r="I169" s="120" t="s">
        <v>665</v>
      </c>
      <c r="J169" s="120" t="s">
        <v>713</v>
      </c>
      <c r="K169" s="161"/>
    </row>
    <row r="170" spans="2:11" ht="15" customHeight="1">
      <c r="B170" s="140"/>
      <c r="C170" s="120" t="s">
        <v>668</v>
      </c>
      <c r="D170" s="120"/>
      <c r="E170" s="120"/>
      <c r="F170" s="139" t="s">
        <v>669</v>
      </c>
      <c r="G170" s="120"/>
      <c r="H170" s="120" t="s">
        <v>729</v>
      </c>
      <c r="I170" s="120" t="s">
        <v>665</v>
      </c>
      <c r="J170" s="120">
        <v>50</v>
      </c>
      <c r="K170" s="161"/>
    </row>
    <row r="171" spans="2:11" ht="15" customHeight="1">
      <c r="B171" s="140"/>
      <c r="C171" s="120" t="s">
        <v>671</v>
      </c>
      <c r="D171" s="120"/>
      <c r="E171" s="120"/>
      <c r="F171" s="139" t="s">
        <v>663</v>
      </c>
      <c r="G171" s="120"/>
      <c r="H171" s="120" t="s">
        <v>729</v>
      </c>
      <c r="I171" s="120" t="s">
        <v>673</v>
      </c>
      <c r="J171" s="120"/>
      <c r="K171" s="161"/>
    </row>
    <row r="172" spans="2:11" ht="15" customHeight="1">
      <c r="B172" s="140"/>
      <c r="C172" s="120" t="s">
        <v>682</v>
      </c>
      <c r="D172" s="120"/>
      <c r="E172" s="120"/>
      <c r="F172" s="139" t="s">
        <v>669</v>
      </c>
      <c r="G172" s="120"/>
      <c r="H172" s="120" t="s">
        <v>729</v>
      </c>
      <c r="I172" s="120" t="s">
        <v>665</v>
      </c>
      <c r="J172" s="120">
        <v>50</v>
      </c>
      <c r="K172" s="161"/>
    </row>
    <row r="173" spans="2:11" ht="15" customHeight="1">
      <c r="B173" s="140"/>
      <c r="C173" s="120" t="s">
        <v>690</v>
      </c>
      <c r="D173" s="120"/>
      <c r="E173" s="120"/>
      <c r="F173" s="139" t="s">
        <v>669</v>
      </c>
      <c r="G173" s="120"/>
      <c r="H173" s="120" t="s">
        <v>729</v>
      </c>
      <c r="I173" s="120" t="s">
        <v>665</v>
      </c>
      <c r="J173" s="120">
        <v>50</v>
      </c>
      <c r="K173" s="161"/>
    </row>
    <row r="174" spans="2:11" ht="15" customHeight="1">
      <c r="B174" s="140"/>
      <c r="C174" s="120" t="s">
        <v>688</v>
      </c>
      <c r="D174" s="120"/>
      <c r="E174" s="120"/>
      <c r="F174" s="139" t="s">
        <v>669</v>
      </c>
      <c r="G174" s="120"/>
      <c r="H174" s="120" t="s">
        <v>729</v>
      </c>
      <c r="I174" s="120" t="s">
        <v>665</v>
      </c>
      <c r="J174" s="120">
        <v>50</v>
      </c>
      <c r="K174" s="161"/>
    </row>
    <row r="175" spans="2:11" ht="15" customHeight="1">
      <c r="B175" s="140"/>
      <c r="C175" s="120" t="s">
        <v>109</v>
      </c>
      <c r="D175" s="120"/>
      <c r="E175" s="120"/>
      <c r="F175" s="139" t="s">
        <v>663</v>
      </c>
      <c r="G175" s="120"/>
      <c r="H175" s="120" t="s">
        <v>730</v>
      </c>
      <c r="I175" s="120" t="s">
        <v>731</v>
      </c>
      <c r="J175" s="120"/>
      <c r="K175" s="161"/>
    </row>
    <row r="176" spans="2:11" ht="15" customHeight="1">
      <c r="B176" s="140"/>
      <c r="C176" s="120" t="s">
        <v>56</v>
      </c>
      <c r="D176" s="120"/>
      <c r="E176" s="120"/>
      <c r="F176" s="139" t="s">
        <v>663</v>
      </c>
      <c r="G176" s="120"/>
      <c r="H176" s="120" t="s">
        <v>732</v>
      </c>
      <c r="I176" s="120" t="s">
        <v>733</v>
      </c>
      <c r="J176" s="120">
        <v>1</v>
      </c>
      <c r="K176" s="161"/>
    </row>
    <row r="177" spans="2:11" ht="15" customHeight="1">
      <c r="B177" s="140"/>
      <c r="C177" s="120" t="s">
        <v>52</v>
      </c>
      <c r="D177" s="120"/>
      <c r="E177" s="120"/>
      <c r="F177" s="139" t="s">
        <v>663</v>
      </c>
      <c r="G177" s="120"/>
      <c r="H177" s="120" t="s">
        <v>734</v>
      </c>
      <c r="I177" s="120" t="s">
        <v>665</v>
      </c>
      <c r="J177" s="120">
        <v>20</v>
      </c>
      <c r="K177" s="161"/>
    </row>
    <row r="178" spans="2:11" ht="15" customHeight="1">
      <c r="B178" s="140"/>
      <c r="C178" s="120" t="s">
        <v>110</v>
      </c>
      <c r="D178" s="120"/>
      <c r="E178" s="120"/>
      <c r="F178" s="139" t="s">
        <v>663</v>
      </c>
      <c r="G178" s="120"/>
      <c r="H178" s="120" t="s">
        <v>735</v>
      </c>
      <c r="I178" s="120" t="s">
        <v>665</v>
      </c>
      <c r="J178" s="120">
        <v>255</v>
      </c>
      <c r="K178" s="161"/>
    </row>
    <row r="179" spans="2:11" ht="15" customHeight="1">
      <c r="B179" s="140"/>
      <c r="C179" s="120" t="s">
        <v>111</v>
      </c>
      <c r="D179" s="120"/>
      <c r="E179" s="120"/>
      <c r="F179" s="139" t="s">
        <v>663</v>
      </c>
      <c r="G179" s="120"/>
      <c r="H179" s="120" t="s">
        <v>628</v>
      </c>
      <c r="I179" s="120" t="s">
        <v>665</v>
      </c>
      <c r="J179" s="120">
        <v>10</v>
      </c>
      <c r="K179" s="161"/>
    </row>
    <row r="180" spans="2:11" ht="15" customHeight="1">
      <c r="B180" s="140"/>
      <c r="C180" s="120" t="s">
        <v>112</v>
      </c>
      <c r="D180" s="120"/>
      <c r="E180" s="120"/>
      <c r="F180" s="139" t="s">
        <v>663</v>
      </c>
      <c r="G180" s="120"/>
      <c r="H180" s="120" t="s">
        <v>736</v>
      </c>
      <c r="I180" s="120" t="s">
        <v>697</v>
      </c>
      <c r="J180" s="120"/>
      <c r="K180" s="161"/>
    </row>
    <row r="181" spans="2:11" ht="15" customHeight="1">
      <c r="B181" s="140"/>
      <c r="C181" s="120" t="s">
        <v>737</v>
      </c>
      <c r="D181" s="120"/>
      <c r="E181" s="120"/>
      <c r="F181" s="139" t="s">
        <v>663</v>
      </c>
      <c r="G181" s="120"/>
      <c r="H181" s="120" t="s">
        <v>738</v>
      </c>
      <c r="I181" s="120" t="s">
        <v>697</v>
      </c>
      <c r="J181" s="120"/>
      <c r="K181" s="161"/>
    </row>
    <row r="182" spans="2:11" ht="15" customHeight="1">
      <c r="B182" s="140"/>
      <c r="C182" s="120" t="s">
        <v>726</v>
      </c>
      <c r="D182" s="120"/>
      <c r="E182" s="120"/>
      <c r="F182" s="139" t="s">
        <v>663</v>
      </c>
      <c r="G182" s="120"/>
      <c r="H182" s="120" t="s">
        <v>739</v>
      </c>
      <c r="I182" s="120" t="s">
        <v>697</v>
      </c>
      <c r="J182" s="120"/>
      <c r="K182" s="161"/>
    </row>
    <row r="183" spans="2:11" ht="15" customHeight="1">
      <c r="B183" s="140"/>
      <c r="C183" s="120" t="s">
        <v>114</v>
      </c>
      <c r="D183" s="120"/>
      <c r="E183" s="120"/>
      <c r="F183" s="139" t="s">
        <v>669</v>
      </c>
      <c r="G183" s="120"/>
      <c r="H183" s="120" t="s">
        <v>740</v>
      </c>
      <c r="I183" s="120" t="s">
        <v>665</v>
      </c>
      <c r="J183" s="120">
        <v>50</v>
      </c>
      <c r="K183" s="161"/>
    </row>
    <row r="184" spans="2:11" ht="15" customHeight="1">
      <c r="B184" s="140"/>
      <c r="C184" s="120" t="s">
        <v>741</v>
      </c>
      <c r="D184" s="120"/>
      <c r="E184" s="120"/>
      <c r="F184" s="139" t="s">
        <v>669</v>
      </c>
      <c r="G184" s="120"/>
      <c r="H184" s="120" t="s">
        <v>742</v>
      </c>
      <c r="I184" s="120" t="s">
        <v>743</v>
      </c>
      <c r="J184" s="120"/>
      <c r="K184" s="161"/>
    </row>
    <row r="185" spans="2:11" ht="15" customHeight="1">
      <c r="B185" s="140"/>
      <c r="C185" s="120" t="s">
        <v>744</v>
      </c>
      <c r="D185" s="120"/>
      <c r="E185" s="120"/>
      <c r="F185" s="139" t="s">
        <v>669</v>
      </c>
      <c r="G185" s="120"/>
      <c r="H185" s="120" t="s">
        <v>745</v>
      </c>
      <c r="I185" s="120" t="s">
        <v>743</v>
      </c>
      <c r="J185" s="120"/>
      <c r="K185" s="161"/>
    </row>
    <row r="186" spans="2:11" ht="15" customHeight="1">
      <c r="B186" s="140"/>
      <c r="C186" s="120" t="s">
        <v>746</v>
      </c>
      <c r="D186" s="120"/>
      <c r="E186" s="120"/>
      <c r="F186" s="139" t="s">
        <v>669</v>
      </c>
      <c r="G186" s="120"/>
      <c r="H186" s="120" t="s">
        <v>747</v>
      </c>
      <c r="I186" s="120" t="s">
        <v>743</v>
      </c>
      <c r="J186" s="120"/>
      <c r="K186" s="161"/>
    </row>
    <row r="187" spans="2:11" ht="15" customHeight="1">
      <c r="B187" s="140"/>
      <c r="C187" s="173" t="s">
        <v>748</v>
      </c>
      <c r="D187" s="120"/>
      <c r="E187" s="120"/>
      <c r="F187" s="139" t="s">
        <v>669</v>
      </c>
      <c r="G187" s="120"/>
      <c r="H187" s="120" t="s">
        <v>749</v>
      </c>
      <c r="I187" s="120" t="s">
        <v>750</v>
      </c>
      <c r="J187" s="174" t="s">
        <v>751</v>
      </c>
      <c r="K187" s="161"/>
    </row>
    <row r="188" spans="2:11" ht="15" customHeight="1">
      <c r="B188" s="140"/>
      <c r="C188" s="125" t="s">
        <v>41</v>
      </c>
      <c r="D188" s="120"/>
      <c r="E188" s="120"/>
      <c r="F188" s="139" t="s">
        <v>663</v>
      </c>
      <c r="G188" s="120"/>
      <c r="H188" s="116" t="s">
        <v>752</v>
      </c>
      <c r="I188" s="120" t="s">
        <v>753</v>
      </c>
      <c r="J188" s="120"/>
      <c r="K188" s="161"/>
    </row>
    <row r="189" spans="2:11" ht="15" customHeight="1">
      <c r="B189" s="140"/>
      <c r="C189" s="125" t="s">
        <v>754</v>
      </c>
      <c r="D189" s="120"/>
      <c r="E189" s="120"/>
      <c r="F189" s="139" t="s">
        <v>663</v>
      </c>
      <c r="G189" s="120"/>
      <c r="H189" s="120" t="s">
        <v>755</v>
      </c>
      <c r="I189" s="120" t="s">
        <v>697</v>
      </c>
      <c r="J189" s="120"/>
      <c r="K189" s="161"/>
    </row>
    <row r="190" spans="2:11" ht="15" customHeight="1">
      <c r="B190" s="140"/>
      <c r="C190" s="125" t="s">
        <v>756</v>
      </c>
      <c r="D190" s="120"/>
      <c r="E190" s="120"/>
      <c r="F190" s="139" t="s">
        <v>663</v>
      </c>
      <c r="G190" s="120"/>
      <c r="H190" s="120" t="s">
        <v>757</v>
      </c>
      <c r="I190" s="120" t="s">
        <v>697</v>
      </c>
      <c r="J190" s="120"/>
      <c r="K190" s="161"/>
    </row>
    <row r="191" spans="2:11" ht="15" customHeight="1">
      <c r="B191" s="140"/>
      <c r="C191" s="125" t="s">
        <v>758</v>
      </c>
      <c r="D191" s="120"/>
      <c r="E191" s="120"/>
      <c r="F191" s="139" t="s">
        <v>669</v>
      </c>
      <c r="G191" s="120"/>
      <c r="H191" s="120" t="s">
        <v>759</v>
      </c>
      <c r="I191" s="120" t="s">
        <v>697</v>
      </c>
      <c r="J191" s="120"/>
      <c r="K191" s="161"/>
    </row>
    <row r="192" spans="2:11" ht="15" customHeight="1">
      <c r="B192" s="167"/>
      <c r="C192" s="175"/>
      <c r="D192" s="149"/>
      <c r="E192" s="149"/>
      <c r="F192" s="149"/>
      <c r="G192" s="149"/>
      <c r="H192" s="149"/>
      <c r="I192" s="149"/>
      <c r="J192" s="149"/>
      <c r="K192" s="168"/>
    </row>
    <row r="193" spans="2:11" ht="18.75" customHeight="1">
      <c r="B193" s="116"/>
      <c r="C193" s="120"/>
      <c r="D193" s="120"/>
      <c r="E193" s="120"/>
      <c r="F193" s="139"/>
      <c r="G193" s="120"/>
      <c r="H193" s="120"/>
      <c r="I193" s="120"/>
      <c r="J193" s="120"/>
      <c r="K193" s="116"/>
    </row>
    <row r="194" spans="2:11" ht="18.75" customHeight="1">
      <c r="B194" s="116"/>
      <c r="C194" s="120"/>
      <c r="D194" s="120"/>
      <c r="E194" s="120"/>
      <c r="F194" s="139"/>
      <c r="G194" s="120"/>
      <c r="H194" s="120"/>
      <c r="I194" s="120"/>
      <c r="J194" s="120"/>
      <c r="K194" s="116"/>
    </row>
    <row r="195" spans="2:11" ht="18.75" customHeight="1">
      <c r="B195" s="126"/>
      <c r="C195" s="126"/>
      <c r="D195" s="126"/>
      <c r="E195" s="126"/>
      <c r="F195" s="126"/>
      <c r="G195" s="126"/>
      <c r="H195" s="126"/>
      <c r="I195" s="126"/>
      <c r="J195" s="126"/>
      <c r="K195" s="126"/>
    </row>
    <row r="196" spans="2:11" ht="13.5">
      <c r="B196" s="108"/>
      <c r="C196" s="109"/>
      <c r="D196" s="109"/>
      <c r="E196" s="109"/>
      <c r="F196" s="109"/>
      <c r="G196" s="109"/>
      <c r="H196" s="109"/>
      <c r="I196" s="109"/>
      <c r="J196" s="109"/>
      <c r="K196" s="110"/>
    </row>
    <row r="197" spans="2:11" ht="21">
      <c r="B197" s="111"/>
      <c r="C197" s="196" t="s">
        <v>760</v>
      </c>
      <c r="D197" s="196"/>
      <c r="E197" s="196"/>
      <c r="F197" s="196"/>
      <c r="G197" s="196"/>
      <c r="H197" s="196"/>
      <c r="I197" s="196"/>
      <c r="J197" s="196"/>
      <c r="K197" s="112"/>
    </row>
    <row r="198" spans="2:11" ht="25.5" customHeight="1">
      <c r="B198" s="111"/>
      <c r="C198" s="176" t="s">
        <v>761</v>
      </c>
      <c r="D198" s="176"/>
      <c r="E198" s="176"/>
      <c r="F198" s="176" t="s">
        <v>762</v>
      </c>
      <c r="G198" s="177"/>
      <c r="H198" s="201" t="s">
        <v>763</v>
      </c>
      <c r="I198" s="201"/>
      <c r="J198" s="201"/>
      <c r="K198" s="112"/>
    </row>
    <row r="199" spans="2:11" ht="5.25" customHeight="1">
      <c r="B199" s="140"/>
      <c r="C199" s="137"/>
      <c r="D199" s="137"/>
      <c r="E199" s="137"/>
      <c r="F199" s="137"/>
      <c r="G199" s="120"/>
      <c r="H199" s="137"/>
      <c r="I199" s="137"/>
      <c r="J199" s="137"/>
      <c r="K199" s="161"/>
    </row>
    <row r="200" spans="2:11" ht="15" customHeight="1">
      <c r="B200" s="140"/>
      <c r="C200" s="120" t="s">
        <v>753</v>
      </c>
      <c r="D200" s="120"/>
      <c r="E200" s="120"/>
      <c r="F200" s="139" t="s">
        <v>42</v>
      </c>
      <c r="G200" s="120"/>
      <c r="H200" s="198" t="s">
        <v>764</v>
      </c>
      <c r="I200" s="198"/>
      <c r="J200" s="198"/>
      <c r="K200" s="161"/>
    </row>
    <row r="201" spans="2:11" ht="15" customHeight="1">
      <c r="B201" s="140"/>
      <c r="C201" s="146"/>
      <c r="D201" s="120"/>
      <c r="E201" s="120"/>
      <c r="F201" s="139" t="s">
        <v>43</v>
      </c>
      <c r="G201" s="120"/>
      <c r="H201" s="198" t="s">
        <v>765</v>
      </c>
      <c r="I201" s="198"/>
      <c r="J201" s="198"/>
      <c r="K201" s="161"/>
    </row>
    <row r="202" spans="2:11" ht="15" customHeight="1">
      <c r="B202" s="140"/>
      <c r="C202" s="146"/>
      <c r="D202" s="120"/>
      <c r="E202" s="120"/>
      <c r="F202" s="139" t="s">
        <v>46</v>
      </c>
      <c r="G202" s="120"/>
      <c r="H202" s="198" t="s">
        <v>766</v>
      </c>
      <c r="I202" s="198"/>
      <c r="J202" s="198"/>
      <c r="K202" s="161"/>
    </row>
    <row r="203" spans="2:11" ht="15" customHeight="1">
      <c r="B203" s="140"/>
      <c r="C203" s="120"/>
      <c r="D203" s="120"/>
      <c r="E203" s="120"/>
      <c r="F203" s="139" t="s">
        <v>44</v>
      </c>
      <c r="G203" s="120"/>
      <c r="H203" s="198" t="s">
        <v>767</v>
      </c>
      <c r="I203" s="198"/>
      <c r="J203" s="198"/>
      <c r="K203" s="161"/>
    </row>
    <row r="204" spans="2:11" ht="15" customHeight="1">
      <c r="B204" s="140"/>
      <c r="C204" s="120"/>
      <c r="D204" s="120"/>
      <c r="E204" s="120"/>
      <c r="F204" s="139" t="s">
        <v>45</v>
      </c>
      <c r="G204" s="120"/>
      <c r="H204" s="198" t="s">
        <v>768</v>
      </c>
      <c r="I204" s="198"/>
      <c r="J204" s="198"/>
      <c r="K204" s="161"/>
    </row>
    <row r="205" spans="2:11" ht="15" customHeight="1">
      <c r="B205" s="140"/>
      <c r="C205" s="120"/>
      <c r="D205" s="120"/>
      <c r="E205" s="120"/>
      <c r="F205" s="139"/>
      <c r="G205" s="120"/>
      <c r="H205" s="120"/>
      <c r="I205" s="120"/>
      <c r="J205" s="120"/>
      <c r="K205" s="161"/>
    </row>
    <row r="206" spans="2:11" ht="15" customHeight="1">
      <c r="B206" s="140"/>
      <c r="C206" s="120" t="s">
        <v>709</v>
      </c>
      <c r="D206" s="120"/>
      <c r="E206" s="120"/>
      <c r="F206" s="139" t="s">
        <v>78</v>
      </c>
      <c r="G206" s="120"/>
      <c r="H206" s="198" t="s">
        <v>769</v>
      </c>
      <c r="I206" s="198"/>
      <c r="J206" s="198"/>
      <c r="K206" s="161"/>
    </row>
    <row r="207" spans="2:11" ht="15" customHeight="1">
      <c r="B207" s="140"/>
      <c r="C207" s="146"/>
      <c r="D207" s="120"/>
      <c r="E207" s="120"/>
      <c r="F207" s="139" t="s">
        <v>606</v>
      </c>
      <c r="G207" s="120"/>
      <c r="H207" s="198" t="s">
        <v>607</v>
      </c>
      <c r="I207" s="198"/>
      <c r="J207" s="198"/>
      <c r="K207" s="161"/>
    </row>
    <row r="208" spans="2:11" ht="15" customHeight="1">
      <c r="B208" s="140"/>
      <c r="C208" s="120"/>
      <c r="D208" s="120"/>
      <c r="E208" s="120"/>
      <c r="F208" s="139" t="s">
        <v>604</v>
      </c>
      <c r="G208" s="120"/>
      <c r="H208" s="198" t="s">
        <v>770</v>
      </c>
      <c r="I208" s="198"/>
      <c r="J208" s="198"/>
      <c r="K208" s="161"/>
    </row>
    <row r="209" spans="2:11" ht="15" customHeight="1">
      <c r="B209" s="178"/>
      <c r="C209" s="146"/>
      <c r="D209" s="146"/>
      <c r="E209" s="146"/>
      <c r="F209" s="139" t="s">
        <v>608</v>
      </c>
      <c r="G209" s="125"/>
      <c r="H209" s="202" t="s">
        <v>609</v>
      </c>
      <c r="I209" s="202"/>
      <c r="J209" s="202"/>
      <c r="K209" s="179"/>
    </row>
    <row r="210" spans="2:11" ht="15" customHeight="1">
      <c r="B210" s="178"/>
      <c r="C210" s="146"/>
      <c r="D210" s="146"/>
      <c r="E210" s="146"/>
      <c r="F210" s="139" t="s">
        <v>610</v>
      </c>
      <c r="G210" s="125"/>
      <c r="H210" s="202" t="s">
        <v>771</v>
      </c>
      <c r="I210" s="202"/>
      <c r="J210" s="202"/>
      <c r="K210" s="179"/>
    </row>
    <row r="211" spans="2:11" ht="15" customHeight="1">
      <c r="B211" s="178"/>
      <c r="C211" s="146"/>
      <c r="D211" s="146"/>
      <c r="E211" s="146"/>
      <c r="F211" s="180"/>
      <c r="G211" s="125"/>
      <c r="H211" s="181"/>
      <c r="I211" s="181"/>
      <c r="J211" s="181"/>
      <c r="K211" s="179"/>
    </row>
    <row r="212" spans="2:11" ht="15" customHeight="1">
      <c r="B212" s="178"/>
      <c r="C212" s="120" t="s">
        <v>733</v>
      </c>
      <c r="D212" s="146"/>
      <c r="E212" s="146"/>
      <c r="F212" s="139">
        <v>1</v>
      </c>
      <c r="G212" s="125"/>
      <c r="H212" s="202" t="s">
        <v>772</v>
      </c>
      <c r="I212" s="202"/>
      <c r="J212" s="202"/>
      <c r="K212" s="179"/>
    </row>
    <row r="213" spans="2:11" ht="15" customHeight="1">
      <c r="B213" s="178"/>
      <c r="C213" s="146"/>
      <c r="D213" s="146"/>
      <c r="E213" s="146"/>
      <c r="F213" s="139">
        <v>2</v>
      </c>
      <c r="G213" s="125"/>
      <c r="H213" s="202" t="s">
        <v>773</v>
      </c>
      <c r="I213" s="202"/>
      <c r="J213" s="202"/>
      <c r="K213" s="179"/>
    </row>
    <row r="214" spans="2:11" ht="15" customHeight="1">
      <c r="B214" s="178"/>
      <c r="C214" s="146"/>
      <c r="D214" s="146"/>
      <c r="E214" s="146"/>
      <c r="F214" s="139">
        <v>3</v>
      </c>
      <c r="G214" s="125"/>
      <c r="H214" s="202" t="s">
        <v>774</v>
      </c>
      <c r="I214" s="202"/>
      <c r="J214" s="202"/>
      <c r="K214" s="179"/>
    </row>
    <row r="215" spans="2:11" ht="15" customHeight="1">
      <c r="B215" s="178"/>
      <c r="C215" s="146"/>
      <c r="D215" s="146"/>
      <c r="E215" s="146"/>
      <c r="F215" s="139">
        <v>4</v>
      </c>
      <c r="G215" s="125"/>
      <c r="H215" s="202" t="s">
        <v>775</v>
      </c>
      <c r="I215" s="202"/>
      <c r="J215" s="202"/>
      <c r="K215" s="179"/>
    </row>
    <row r="216" spans="2:11" ht="12.75" customHeight="1">
      <c r="B216" s="182"/>
      <c r="C216" s="183"/>
      <c r="D216" s="183"/>
      <c r="E216" s="183"/>
      <c r="F216" s="183"/>
      <c r="G216" s="183"/>
      <c r="H216" s="183"/>
      <c r="I216" s="183"/>
      <c r="J216" s="183"/>
      <c r="K216" s="184"/>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iveta</cp:lastModifiedBy>
  <cp:lastPrinted>2017-05-09T07:25:01Z</cp:lastPrinted>
  <dcterms:created xsi:type="dcterms:W3CDTF">2017-05-02T10:21:47Z</dcterms:created>
  <dcterms:modified xsi:type="dcterms:W3CDTF">2017-05-09T08:18:55Z</dcterms:modified>
  <cp:category/>
  <cp:version/>
  <cp:contentType/>
  <cp:contentStatus/>
</cp:coreProperties>
</file>