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5440" windowHeight="12585" activeTab="1"/>
  </bookViews>
  <sheets>
    <sheet name="Rekapitulace" sheetId="3" r:id="rId1"/>
    <sheet name="Rozpočet" sheetId="2" r:id="rId2"/>
    <sheet name="Parametry" sheetId="1" r:id="rId3"/>
  </sheets>
  <definedNames>
    <definedName name="_xlnm.Print_Titles" localSheetId="1">Rozpočet!$2:$2</definedName>
    <definedName name="_xlnm.Print_Area" localSheetId="2">Parametry!$A$1:$B$32</definedName>
    <definedName name="_xlnm.Print_Area" localSheetId="0">Rekapitulace!$A$1:$C$34</definedName>
    <definedName name="_xlnm.Print_Area" localSheetId="1">Rozpočet!$A$2:$J$109</definedName>
  </definedNames>
  <calcPr calcId="114210" fullCalcOnLoad="1"/>
</workbook>
</file>

<file path=xl/calcChain.xml><?xml version="1.0" encoding="utf-8"?>
<calcChain xmlns="http://schemas.openxmlformats.org/spreadsheetml/2006/main">
  <c r="H96" i="2"/>
  <c r="H109"/>
  <c r="H98"/>
  <c r="H100"/>
  <c r="H102"/>
  <c r="H104"/>
  <c r="H106"/>
  <c r="H108"/>
  <c r="F96"/>
  <c r="F98"/>
  <c r="F100"/>
  <c r="F102"/>
  <c r="F104"/>
  <c r="F106"/>
  <c r="F108"/>
  <c r="F109"/>
  <c r="B34" i="3"/>
  <c r="H88" i="2"/>
  <c r="H90"/>
  <c r="H91"/>
  <c r="C33" i="3"/>
  <c r="F88" i="2"/>
  <c r="F91"/>
  <c r="B33" i="3"/>
  <c r="H5" i="2"/>
  <c r="H6"/>
  <c r="H7"/>
  <c r="H8"/>
  <c r="H9"/>
  <c r="H10"/>
  <c r="H11"/>
  <c r="H12"/>
  <c r="H13"/>
  <c r="H14"/>
  <c r="H15"/>
  <c r="H16"/>
  <c r="H17"/>
  <c r="H18"/>
  <c r="H19"/>
  <c r="H21"/>
  <c r="H22"/>
  <c r="H24"/>
  <c r="H25"/>
  <c r="H26"/>
  <c r="H27"/>
  <c r="H28"/>
  <c r="H29"/>
  <c r="H30"/>
  <c r="H31"/>
  <c r="H32"/>
  <c r="H33"/>
  <c r="H34"/>
  <c r="H35"/>
  <c r="H36"/>
  <c r="H37"/>
  <c r="H38"/>
  <c r="H40"/>
  <c r="H41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3"/>
  <c r="H64"/>
  <c r="H66"/>
  <c r="H67"/>
  <c r="H68"/>
  <c r="H69"/>
  <c r="H71"/>
  <c r="H72"/>
  <c r="H73"/>
  <c r="H74"/>
  <c r="H75"/>
  <c r="H76"/>
  <c r="H78"/>
  <c r="H80"/>
  <c r="H82"/>
  <c r="H83"/>
  <c r="H84"/>
  <c r="H86"/>
  <c r="H93"/>
  <c r="C32" i="3"/>
  <c r="B26"/>
  <c r="C26"/>
  <c r="C9"/>
  <c r="C6"/>
  <c r="B3"/>
  <c r="C4"/>
  <c r="F5" i="2"/>
  <c r="F6"/>
  <c r="F7"/>
  <c r="F8"/>
  <c r="F9"/>
  <c r="F10"/>
  <c r="F11"/>
  <c r="F12"/>
  <c r="F13"/>
  <c r="F14"/>
  <c r="F15"/>
  <c r="F16"/>
  <c r="F17"/>
  <c r="F18"/>
  <c r="F19"/>
  <c r="F21"/>
  <c r="F22"/>
  <c r="F24"/>
  <c r="F25"/>
  <c r="F26"/>
  <c r="F27"/>
  <c r="F28"/>
  <c r="F29"/>
  <c r="M2"/>
  <c r="F30"/>
  <c r="F31"/>
  <c r="J31"/>
  <c r="F32"/>
  <c r="F33"/>
  <c r="J33"/>
  <c r="F34"/>
  <c r="F35"/>
  <c r="J35"/>
  <c r="F36"/>
  <c r="F37"/>
  <c r="J37"/>
  <c r="F38"/>
  <c r="F40"/>
  <c r="J40"/>
  <c r="F41"/>
  <c r="F43"/>
  <c r="J43"/>
  <c r="F44"/>
  <c r="F45"/>
  <c r="J45"/>
  <c r="F46"/>
  <c r="F47"/>
  <c r="J47"/>
  <c r="F48"/>
  <c r="F49"/>
  <c r="J49"/>
  <c r="F50"/>
  <c r="F51"/>
  <c r="J51"/>
  <c r="F52"/>
  <c r="F53"/>
  <c r="J53"/>
  <c r="F54"/>
  <c r="M3"/>
  <c r="M4"/>
  <c r="F92"/>
  <c r="F55"/>
  <c r="F56"/>
  <c r="F57"/>
  <c r="F58"/>
  <c r="F59"/>
  <c r="F60"/>
  <c r="F61"/>
  <c r="F63"/>
  <c r="F64"/>
  <c r="F68"/>
  <c r="F69"/>
  <c r="F71"/>
  <c r="F72"/>
  <c r="F73"/>
  <c r="F74"/>
  <c r="F75"/>
  <c r="F76"/>
  <c r="F78"/>
  <c r="F80"/>
  <c r="F82"/>
  <c r="F83"/>
  <c r="F84"/>
  <c r="F86"/>
  <c r="J96"/>
  <c r="J98"/>
  <c r="J100"/>
  <c r="J102"/>
  <c r="J104"/>
  <c r="J106"/>
  <c r="J109"/>
  <c r="J108"/>
  <c r="I108"/>
  <c r="I106"/>
  <c r="I104"/>
  <c r="I102"/>
  <c r="I100"/>
  <c r="I98"/>
  <c r="I96"/>
  <c r="I92"/>
  <c r="J5"/>
  <c r="J6"/>
  <c r="J7"/>
  <c r="J8"/>
  <c r="J9"/>
  <c r="J10"/>
  <c r="J11"/>
  <c r="J12"/>
  <c r="J13"/>
  <c r="J14"/>
  <c r="J15"/>
  <c r="J16"/>
  <c r="J17"/>
  <c r="J18"/>
  <c r="J19"/>
  <c r="J21"/>
  <c r="J22"/>
  <c r="J24"/>
  <c r="J25"/>
  <c r="J26"/>
  <c r="J27"/>
  <c r="J28"/>
  <c r="J29"/>
  <c r="J30"/>
  <c r="J32"/>
  <c r="J34"/>
  <c r="J36"/>
  <c r="J38"/>
  <c r="J41"/>
  <c r="J44"/>
  <c r="J46"/>
  <c r="J48"/>
  <c r="J50"/>
  <c r="J52"/>
  <c r="J54"/>
  <c r="J55"/>
  <c r="J56"/>
  <c r="J57"/>
  <c r="J58"/>
  <c r="J59"/>
  <c r="J60"/>
  <c r="J61"/>
  <c r="J63"/>
  <c r="J64"/>
  <c r="F66"/>
  <c r="J66"/>
  <c r="F67"/>
  <c r="J67"/>
  <c r="J68"/>
  <c r="J69"/>
  <c r="J71"/>
  <c r="J72"/>
  <c r="J73"/>
  <c r="J74"/>
  <c r="J75"/>
  <c r="J76"/>
  <c r="J78"/>
  <c r="J80"/>
  <c r="J82"/>
  <c r="J83"/>
  <c r="J84"/>
  <c r="J86"/>
  <c r="J88"/>
  <c r="I90"/>
  <c r="F90"/>
  <c r="J90"/>
  <c r="I88"/>
  <c r="I86"/>
  <c r="I84"/>
  <c r="I83"/>
  <c r="I82"/>
  <c r="I80"/>
  <c r="I78"/>
  <c r="I76"/>
  <c r="I75"/>
  <c r="I74"/>
  <c r="I73"/>
  <c r="I72"/>
  <c r="I71"/>
  <c r="I69"/>
  <c r="I68"/>
  <c r="I67"/>
  <c r="I66"/>
  <c r="I64"/>
  <c r="I63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1"/>
  <c r="I40"/>
  <c r="I38"/>
  <c r="I37"/>
  <c r="I36"/>
  <c r="I35"/>
  <c r="I34"/>
  <c r="I33"/>
  <c r="I32"/>
  <c r="I31"/>
  <c r="I30"/>
  <c r="I29"/>
  <c r="I28"/>
  <c r="I27"/>
  <c r="I26"/>
  <c r="I25"/>
  <c r="I24"/>
  <c r="I22"/>
  <c r="I21"/>
  <c r="I19"/>
  <c r="I18"/>
  <c r="I17"/>
  <c r="I16"/>
  <c r="I15"/>
  <c r="I14"/>
  <c r="I13"/>
  <c r="I12"/>
  <c r="I11"/>
  <c r="I10"/>
  <c r="I9"/>
  <c r="I8"/>
  <c r="I7"/>
  <c r="I6"/>
  <c r="I5"/>
  <c r="J91"/>
  <c r="J92"/>
  <c r="J93"/>
  <c r="F93"/>
  <c r="C34" i="3"/>
  <c r="C10"/>
  <c r="C11"/>
  <c r="B4"/>
  <c r="B7"/>
  <c r="B32"/>
  <c r="C5"/>
  <c r="B12"/>
  <c r="C8"/>
  <c r="C7"/>
  <c r="C12"/>
  <c r="C15"/>
  <c r="C20"/>
  <c r="C19"/>
  <c r="C21"/>
  <c r="C13"/>
  <c r="C14"/>
  <c r="C16"/>
  <c r="C22"/>
  <c r="B25"/>
  <c r="C25"/>
  <c r="C24"/>
  <c r="C27"/>
  <c r="C29"/>
  <c r="C30"/>
</calcChain>
</file>

<file path=xl/sharedStrings.xml><?xml version="1.0" encoding="utf-8"?>
<sst xmlns="http://schemas.openxmlformats.org/spreadsheetml/2006/main" count="437" uniqueCount="246">
  <si>
    <t>Název</t>
  </si>
  <si>
    <t>Hodnota</t>
  </si>
  <si>
    <t>Nadpis rekapitulace</t>
  </si>
  <si>
    <t>Seznam prací a dodávek elektrotechnických zařízení</t>
  </si>
  <si>
    <t>Akce</t>
  </si>
  <si>
    <t/>
  </si>
  <si>
    <t>Projekt</t>
  </si>
  <si>
    <t>Investor</t>
  </si>
  <si>
    <t>Z. č.</t>
  </si>
  <si>
    <t>A. č.</t>
  </si>
  <si>
    <t>Smlouva</t>
  </si>
  <si>
    <t>Vypracoval</t>
  </si>
  <si>
    <t>Moravanský</t>
  </si>
  <si>
    <t>Kontroloval</t>
  </si>
  <si>
    <t>Datum</t>
  </si>
  <si>
    <t>Zpracovatel</t>
  </si>
  <si>
    <t>CÚ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</si>
  <si>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</si>
  <si>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</si>
  <si>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</si>
  <si>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</si>
  <si>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</si>
  <si>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</si>
  <si>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</si>
  <si>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</si>
  <si>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</si>
  <si>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</si>
  <si>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</si>
  <si>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</si>
  <si>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8,40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</si>
  <si>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</si>
  <si>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</si>
  <si>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</si>
  <si>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</si>
  <si>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</si>
  <si>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</si>
  <si>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</si>
  <si>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</si>
  <si>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</si>
  <si>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</si>
  <si>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</si>
  <si>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15</t>
  </si>
  <si>
    <t>Procento PM %</t>
  </si>
  <si>
    <t>Pozice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</si>
  <si>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</si>
  <si>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</si>
  <si>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</si>
  <si>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</si>
  <si>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</si>
  <si>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</si>
  <si>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</si>
  <si>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</si>
  <si>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Elektromontáže</t>
  </si>
  <si>
    <t>RM1.1</t>
  </si>
  <si>
    <t>1</t>
  </si>
  <si>
    <t>SD33/NKP9P+ZS16/16+MD kompaktní pilíř</t>
  </si>
  <si>
    <t>ks</t>
  </si>
  <si>
    <t>2</t>
  </si>
  <si>
    <t>MSO-80-3 Hlavní vypínač</t>
  </si>
  <si>
    <t>3</t>
  </si>
  <si>
    <t>LTN-10B-1 Jistič</t>
  </si>
  <si>
    <t>4</t>
  </si>
  <si>
    <t>LTN-16B-1 Jistič</t>
  </si>
  <si>
    <t>5</t>
  </si>
  <si>
    <t>LTN-4C-1 Jistič</t>
  </si>
  <si>
    <t>6</t>
  </si>
  <si>
    <t>LTN-16C-1 Jistič</t>
  </si>
  <si>
    <t>7</t>
  </si>
  <si>
    <t>LTN-16C-3 Jistič</t>
  </si>
  <si>
    <t>8</t>
  </si>
  <si>
    <t>LFN-40-4-030AC Proudový chránič</t>
  </si>
  <si>
    <t>9</t>
  </si>
  <si>
    <t>Stykačová kombinace LC3D09AP7, cívka 230V</t>
  </si>
  <si>
    <t>10</t>
  </si>
  <si>
    <t>GV2 ME20 motorový jistič s nadpr. a zkrat.ochr. 13-18A</t>
  </si>
  <si>
    <t>11</t>
  </si>
  <si>
    <t>Tlačítko iPB 1Z tlačítko šedé/zelená signálka 230VAC</t>
  </si>
  <si>
    <t>12</t>
  </si>
  <si>
    <t>Tlačítko iPB 1V tlačítko šedé</t>
  </si>
  <si>
    <t>13</t>
  </si>
  <si>
    <t>MSK-10-SE Kolébkový spínač</t>
  </si>
  <si>
    <t>14</t>
  </si>
  <si>
    <t>ZSE-03 Soklová zásuvka na DIN</t>
  </si>
  <si>
    <t>GSM GD04+zdroj</t>
  </si>
  <si>
    <t>16</t>
  </si>
  <si>
    <t>AYKY-J 3x240+120</t>
  </si>
  <si>
    <t>m</t>
  </si>
  <si>
    <t>17</t>
  </si>
  <si>
    <t>CYKY-J 7x2.5</t>
  </si>
  <si>
    <t>RM1.2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</si>
  <si>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</si>
  <si>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</si>
  <si>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</si>
  <si>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</si>
  <si>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</si>
  <si>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</si>
  <si>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</si>
  <si>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</si>
  <si>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</si>
  <si>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</si>
  <si>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</si>
  <si>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</si>
  <si>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</si>
  <si>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</si>
  <si>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</si>
  <si>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</si>
  <si>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RM2</t>
  </si>
  <si>
    <t>35</t>
  </si>
  <si>
    <t>36</t>
  </si>
  <si>
    <t>FH2-3A/F Pojistkový odpínač</t>
  </si>
  <si>
    <t>37</t>
  </si>
  <si>
    <t>ZP1 Zkratová propojka</t>
  </si>
  <si>
    <t>38</t>
  </si>
  <si>
    <t>39</t>
  </si>
  <si>
    <t>40</t>
  </si>
  <si>
    <t>41</t>
  </si>
  <si>
    <t>42</t>
  </si>
  <si>
    <t>43</t>
  </si>
  <si>
    <t>44</t>
  </si>
  <si>
    <t>OLI-16B-1N-030AC Proudový chránič s nadproudovou ochranou</t>
  </si>
  <si>
    <t>45</t>
  </si>
  <si>
    <t>Stykačová kombinace LC3D65AP7, cívka 230V</t>
  </si>
  <si>
    <t>46</t>
  </si>
  <si>
    <t>Jisticí tepelné relé pro stykače 48-65A</t>
  </si>
  <si>
    <t>47</t>
  </si>
  <si>
    <t>FH1-3A/F Pojistkový odpínač</t>
  </si>
  <si>
    <t>48</t>
  </si>
  <si>
    <t>125A gG Pojistková vložka</t>
  </si>
  <si>
    <t>49</t>
  </si>
  <si>
    <t>50</t>
  </si>
  <si>
    <t>51</t>
  </si>
  <si>
    <t>52</t>
  </si>
  <si>
    <t>53</t>
  </si>
  <si>
    <t>54</t>
  </si>
  <si>
    <t>55</t>
  </si>
  <si>
    <t>CYKY-J 4x50</t>
  </si>
  <si>
    <t>ER</t>
  </si>
  <si>
    <t>56</t>
  </si>
  <si>
    <t>NS212+202/NKF8D/NSX250A kompaktní pilíř</t>
  </si>
  <si>
    <t>57</t>
  </si>
  <si>
    <t>ES212+201NKP8W/80A kompaktní pilíř</t>
  </si>
  <si>
    <t>58</t>
  </si>
  <si>
    <t>PNA1 40A gG Pojistková vložka</t>
  </si>
  <si>
    <t>59</t>
  </si>
  <si>
    <t>PNA2 315A gG Pojistková vložka</t>
  </si>
  <si>
    <t>DOPLNĚNÍ ROZVODNY</t>
  </si>
  <si>
    <t>60</t>
  </si>
  <si>
    <t>BH630NE305+DTV3 Jistič</t>
  </si>
  <si>
    <t>61</t>
  </si>
  <si>
    <t>PNA3 400A gG Pojistková vložka</t>
  </si>
  <si>
    <t>62</t>
  </si>
  <si>
    <t>MTP měřící transformátor proudu, 400A/5A, 10VA, 0,5S</t>
  </si>
  <si>
    <t>63</t>
  </si>
  <si>
    <t>Zemnící svorkovnice ZS1b</t>
  </si>
  <si>
    <t>64</t>
  </si>
  <si>
    <t>OPVP10-3 Pojistkový odpínač</t>
  </si>
  <si>
    <t>65</t>
  </si>
  <si>
    <t>PVA10 2A gG Pojistková vložka</t>
  </si>
  <si>
    <t>66</t>
  </si>
  <si>
    <t>OCELOVÝ DRÁT POZINKOVANÝ</t>
  </si>
  <si>
    <t>67</t>
  </si>
  <si>
    <t>Drát 10 drát ø 10mm(0,62kg/m), pevně</t>
  </si>
  <si>
    <t>SVORKA UZEMŇOVACÍ</t>
  </si>
  <si>
    <t>68</t>
  </si>
  <si>
    <t>SP připojovací</t>
  </si>
  <si>
    <t>69</t>
  </si>
  <si>
    <t>SS spojovací</t>
  </si>
  <si>
    <t>70</t>
  </si>
  <si>
    <t>SU univerzální</t>
  </si>
  <si>
    <t>71</t>
  </si>
  <si>
    <t>KF 09110 TRUBKA KOPOFLEX 110</t>
  </si>
  <si>
    <t>KHS: Kalkulační hodinové sazby</t>
  </si>
  <si>
    <t>72</t>
  </si>
  <si>
    <t xml:space="preserve"> Napojeni na stavajici zarizeni</t>
  </si>
  <si>
    <t>hod</t>
  </si>
  <si>
    <t>Zkoušky a prohlídky elektrických rozvodů a zařízení celková prohlídka a vyhotovení revizní zprávy pro objem montážních prací</t>
  </si>
  <si>
    <t>73</t>
  </si>
  <si>
    <t xml:space="preserve"> do 500 tis.Kč</t>
  </si>
  <si>
    <t>KHS: Kalkulační hodinové sazby - celkem</t>
  </si>
  <si>
    <t>74</t>
  </si>
  <si>
    <t>Podružný materiál</t>
  </si>
  <si>
    <t>Zemní práce</t>
  </si>
  <si>
    <t>VYTÝČENÍ TRATI</t>
  </si>
  <si>
    <t>75</t>
  </si>
  <si>
    <t>Kabelové vedení ve volném terénu</t>
  </si>
  <si>
    <t>km</t>
  </si>
  <si>
    <t>HLOUBENÍ KABELOVÉ RÝHY</t>
  </si>
  <si>
    <t>76</t>
  </si>
  <si>
    <t xml:space="preserve"> Zemina třídy 4, šíře do 35cm, hloubka do 50cm</t>
  </si>
  <si>
    <t>ZŘÍZENÍ KABELOVÉHO LOŽE</t>
  </si>
  <si>
    <t>77</t>
  </si>
  <si>
    <t xml:space="preserve"> Z kopaného písku vrstvy 10cm se zakrytím kabelu PVC fólií ve směru kabelu</t>
  </si>
  <si>
    <t>FOLIE VÝSTRAŽNÁ Z PVC</t>
  </si>
  <si>
    <t>78</t>
  </si>
  <si>
    <t xml:space="preserve"> PVC fólie červená elektro</t>
  </si>
  <si>
    <t>ZÁHOZ KABELOVÉ RÝHY</t>
  </si>
  <si>
    <t>79</t>
  </si>
  <si>
    <t>NÁSYP ZEMINY VČETNĚ DUSÁNÍ</t>
  </si>
  <si>
    <t>80</t>
  </si>
  <si>
    <t xml:space="preserve"> Násyp v zemine třídy 3-4</t>
  </si>
  <si>
    <t>m3</t>
  </si>
  <si>
    <t>ÚPRAVA POVRCHU</t>
  </si>
  <si>
    <t>81</t>
  </si>
  <si>
    <t xml:space="preserve"> Provizorní úprava terénu v zemina třídy 4</t>
  </si>
  <si>
    <t>m2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</si>
  <si>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</si>
  <si>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</si>
  <si>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</si>
  <si>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</si>
  <si>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</si>
  <si>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</si>
  <si>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</si>
  <si>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</si>
  <si>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</si>
  <si>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</si>
  <si>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</si>
  <si>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</si>
  <si>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</si>
  <si>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</si>
  <si>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</si>
  <si>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</si>
  <si>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</si>
  <si>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8,40%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</si>
  <si>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</si>
  <si>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</si>
  <si>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</si>
  <si>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</si>
  <si>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</si>
  <si>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</si>
  <si>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</si>
  <si>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Roční nárůst cen 0,00%</t>
  </si>
  <si>
    <t>Součty odstavců</t>
  </si>
  <si>
    <t>REVIZE 2</t>
  </si>
  <si>
    <t>Biotechnologický systém ČDV z MR1</t>
  </si>
  <si>
    <t>PALIVOVÝ KOMBINÁT ÚSTÍ, státní podnik</t>
  </si>
  <si>
    <t>C46M Zemní práce</t>
  </si>
  <si>
    <t>C46M Zemní práce - celkem</t>
  </si>
  <si>
    <t>C21M Elektromontáže - celkem</t>
  </si>
  <si>
    <t>C21M Elektromontáže</t>
  </si>
  <si>
    <t>KABEL SILOVÝ,IZOLACE PVC, Z RM1.2</t>
  </si>
  <si>
    <t>KABEL SILOVÝ,IZOLACE PVC, Z RM2</t>
  </si>
  <si>
    <t>KABEL SILOVÝ,IZOLACE PVC, Z RM1.1</t>
  </si>
  <si>
    <t>KABEL SILOVÝ,IZOLACE PVC, Z ROZVODNY</t>
  </si>
  <si>
    <t>15.11.2017</t>
  </si>
  <si>
    <t>CHRÁNIČKA KABELOVÁ</t>
  </si>
  <si>
    <t>PS 03 - přípojka NN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</si>
</sst>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9"/>
      <color indexed="8"/>
      <name val="敓潧⁥䥕ᬀ庱㰘L☸,_x0008_"/>
      <charset val="238"/>
    </font>
    <font>
      <b/>
      <sz val="11"/>
      <color indexed="8"/>
      <name val="敓潧⁥䥕ᬀ庱㰘L☸,_x0008_"/>
      <charset val="238"/>
    </font>
    <font>
      <b/>
      <sz val="10"/>
      <color indexed="8"/>
      <name val="敓潧⁥䥕ᬀ庱㰘L☸,_x0008_"/>
      <charset val="238"/>
    </font>
    <font>
      <b/>
      <sz val="9"/>
      <color indexed="8"/>
      <name val="敓潧⁥䥕ᬀ庱㰘L☸,_x0008_"/>
      <charset val="238"/>
    </font>
    <font>
      <i/>
      <sz val="10"/>
      <color indexed="8"/>
      <name val="敓潧⁥䥕ᬀ庱㰘L☸,_x0008_"/>
      <charset val="238"/>
    </font>
    <font>
      <sz val="9"/>
      <color indexed="10"/>
      <name val="敓潧⁥䥕ᬀ庱㰘L☸,_x0008_"/>
      <charset val="238"/>
    </font>
    <font>
      <i/>
      <sz val="10"/>
      <color indexed="10"/>
      <name val="敓潧⁥䥕ᬀ庱㰘L☸,_x0008_"/>
      <charset val="238"/>
    </font>
    <font>
      <sz val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2" fillId="3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/>
    </xf>
    <xf numFmtId="49" fontId="4" fillId="5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 wrapText="1"/>
    </xf>
    <xf numFmtId="0" fontId="0" fillId="0" borderId="0" xfId="0" applyProtection="1"/>
    <xf numFmtId="4" fontId="0" fillId="0" borderId="0" xfId="0" applyNumberFormat="1"/>
    <xf numFmtId="4" fontId="1" fillId="2" borderId="1" xfId="0" applyNumberFormat="1" applyFont="1" applyFill="1" applyBorder="1" applyAlignment="1">
      <alignment horizontal="left"/>
    </xf>
    <xf numFmtId="4" fontId="3" fillId="4" borderId="1" xfId="0" applyNumberFormat="1" applyFont="1" applyFill="1" applyBorder="1" applyAlignment="1">
      <alignment horizontal="right"/>
    </xf>
    <xf numFmtId="49" fontId="5" fillId="6" borderId="1" xfId="0" applyNumberFormat="1" applyFont="1" applyFill="1" applyBorder="1" applyAlignment="1">
      <alignment horizontal="left"/>
    </xf>
    <xf numFmtId="4" fontId="5" fillId="6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49" fontId="3" fillId="4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49" fontId="7" fillId="6" borderId="1" xfId="0" applyNumberFormat="1" applyFont="1" applyFill="1" applyBorder="1" applyAlignment="1">
      <alignment horizontal="left"/>
    </xf>
    <xf numFmtId="4" fontId="1" fillId="2" borderId="1" xfId="0" applyNumberFormat="1" applyFont="1" applyFill="1" applyBorder="1" applyAlignment="1" applyProtection="1">
      <alignment horizontal="right"/>
      <protection locked="0"/>
    </xf>
    <xf numFmtId="4" fontId="5" fillId="6" borderId="1" xfId="0" applyNumberFormat="1" applyFont="1" applyFill="1" applyBorder="1" applyAlignment="1" applyProtection="1">
      <alignment horizontal="right"/>
      <protection locked="0"/>
    </xf>
    <xf numFmtId="4" fontId="3" fillId="4" borderId="1" xfId="0" applyNumberFormat="1" applyFont="1" applyFill="1" applyBorder="1" applyAlignment="1" applyProtection="1">
      <alignment horizontal="right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Normal="100" workbookViewId="0">
      <selection activeCell="B35" sqref="B35"/>
    </sheetView>
  </sheetViews>
  <sheetFormatPr defaultRowHeight="15"/>
  <cols>
    <col min="1" max="1" width="39.28515625" style="1" bestFit="1" customWidth="1"/>
    <col min="2" max="2" width="15.140625" style="9" bestFit="1" customWidth="1"/>
    <col min="3" max="3" width="14.42578125" style="9" bestFit="1" customWidth="1"/>
    <col min="6" max="6" width="0" style="8" hidden="1" customWidth="1"/>
  </cols>
  <sheetData>
    <row r="1" spans="1:4">
      <c r="A1" s="2" t="s">
        <v>0</v>
      </c>
      <c r="B1" s="10" t="s">
        <v>205</v>
      </c>
      <c r="C1" s="10" t="s">
        <v>206</v>
      </c>
      <c r="D1" s="3"/>
    </row>
    <row r="2" spans="1:4">
      <c r="A2" s="5" t="s">
        <v>207</v>
      </c>
      <c r="B2" s="11"/>
      <c r="C2" s="11"/>
      <c r="D2" s="3"/>
    </row>
    <row r="3" spans="1:4">
      <c r="A3" s="2" t="s">
        <v>208</v>
      </c>
      <c r="B3" s="14">
        <f>0</f>
        <v>0</v>
      </c>
      <c r="C3" s="14"/>
      <c r="D3" s="3"/>
    </row>
    <row r="4" spans="1:4">
      <c r="A4" s="2" t="s">
        <v>209</v>
      </c>
      <c r="B4" s="14">
        <f ca="1">B3 * Parametry!B15 / 100</f>
        <v>0</v>
      </c>
      <c r="C4" s="14">
        <f ca="1">B3 * Parametry!B16 / 100</f>
        <v>0</v>
      </c>
      <c r="D4" s="3"/>
    </row>
    <row r="5" spans="1:4">
      <c r="A5" s="2" t="s">
        <v>210</v>
      </c>
      <c r="B5" s="14"/>
      <c r="C5" s="14">
        <f ca="1">(Rozpočet!F93) + 0</f>
        <v>0</v>
      </c>
      <c r="D5" s="3"/>
    </row>
    <row r="6" spans="1:4">
      <c r="A6" s="2" t="s">
        <v>211</v>
      </c>
      <c r="B6" s="14"/>
      <c r="C6" s="14">
        <f ca="1">0 + (Rozpočet!H93) + 0</f>
        <v>0</v>
      </c>
      <c r="D6" s="3"/>
    </row>
    <row r="7" spans="1:4">
      <c r="A7" s="6" t="s">
        <v>212</v>
      </c>
      <c r="B7" s="15">
        <f>B3 + B4</f>
        <v>0</v>
      </c>
      <c r="C7" s="15">
        <f>C3 + C4 + C5 + C6</f>
        <v>0</v>
      </c>
      <c r="D7" s="3"/>
    </row>
    <row r="8" spans="1:4">
      <c r="A8" s="2" t="s">
        <v>213</v>
      </c>
      <c r="B8" s="14"/>
      <c r="C8" s="14">
        <f ca="1">(C5 + C6) * Parametry!B17 / 100</f>
        <v>0</v>
      </c>
      <c r="D8" s="3"/>
    </row>
    <row r="9" spans="1:4">
      <c r="A9" s="2" t="s">
        <v>214</v>
      </c>
      <c r="B9" s="14"/>
      <c r="C9" s="14">
        <f ca="1">0 + 0</f>
        <v>0</v>
      </c>
      <c r="D9" s="3"/>
    </row>
    <row r="10" spans="1:4">
      <c r="A10" s="2" t="s">
        <v>181</v>
      </c>
      <c r="B10" s="14"/>
      <c r="C10" s="14">
        <f ca="1">(Rozpočet!F109) + (Rozpočet!H109)</f>
        <v>0</v>
      </c>
      <c r="D10" s="3"/>
    </row>
    <row r="11" spans="1:4">
      <c r="A11" s="2" t="s">
        <v>215</v>
      </c>
      <c r="B11" s="14"/>
      <c r="C11" s="14">
        <f ca="1">(C9 + C10) * Parametry!B18 / 100</f>
        <v>0</v>
      </c>
      <c r="D11" s="3"/>
    </row>
    <row r="12" spans="1:4">
      <c r="A12" s="6" t="s">
        <v>216</v>
      </c>
      <c r="B12" s="15">
        <f>B7</f>
        <v>0</v>
      </c>
      <c r="C12" s="15">
        <f ca="1">C7 + C8 + C9 + C10 + C11</f>
        <v>0</v>
      </c>
      <c r="D12" s="3"/>
    </row>
    <row r="13" spans="1:4">
      <c r="A13" s="2" t="s">
        <v>217</v>
      </c>
      <c r="B13" s="14"/>
      <c r="C13" s="14">
        <f ca="1">(B12 + C12) * Parametry!B19 / 100</f>
        <v>0</v>
      </c>
      <c r="D13" s="3"/>
    </row>
    <row r="14" spans="1:4">
      <c r="A14" s="2" t="s">
        <v>218</v>
      </c>
      <c r="B14" s="14"/>
      <c r="C14" s="14">
        <f ca="1">(B12 + C12) * Parametry!B20 / 100</f>
        <v>0</v>
      </c>
      <c r="D14" s="3"/>
    </row>
    <row r="15" spans="1:4">
      <c r="A15" s="2" t="s">
        <v>219</v>
      </c>
      <c r="B15" s="14"/>
      <c r="C15" s="14">
        <f ca="1">(B7 + C7) * Parametry!B21 / 100</f>
        <v>0</v>
      </c>
      <c r="D15" s="3"/>
    </row>
    <row r="16" spans="1:4">
      <c r="A16" s="5" t="s">
        <v>220</v>
      </c>
      <c r="B16" s="11"/>
      <c r="C16" s="11">
        <f>B12 + C12 + C13 + C14 + C15</f>
        <v>0</v>
      </c>
      <c r="D16" s="3"/>
    </row>
    <row r="17" spans="1:4">
      <c r="A17" s="2" t="s">
        <v>5</v>
      </c>
      <c r="B17" s="14"/>
      <c r="C17" s="14"/>
      <c r="D17" s="3"/>
    </row>
    <row r="18" spans="1:4">
      <c r="A18" s="5" t="s">
        <v>221</v>
      </c>
      <c r="B18" s="11"/>
      <c r="C18" s="11"/>
      <c r="D18" s="3"/>
    </row>
    <row r="19" spans="1:4">
      <c r="A19" s="2" t="s">
        <v>222</v>
      </c>
      <c r="B19" s="14"/>
      <c r="C19" s="14">
        <f ca="1">C12 * Parametry!B22 / 100</f>
        <v>0</v>
      </c>
      <c r="D19" s="3"/>
    </row>
    <row r="20" spans="1:4">
      <c r="A20" s="2" t="s">
        <v>223</v>
      </c>
      <c r="B20" s="14"/>
      <c r="C20" s="14">
        <f ca="1">C12 * Parametry!B23 / 100</f>
        <v>0</v>
      </c>
      <c r="D20" s="3"/>
    </row>
    <row r="21" spans="1:4">
      <c r="A21" s="5" t="s">
        <v>224</v>
      </c>
      <c r="B21" s="11"/>
      <c r="C21" s="11">
        <f ca="1">C19 + C20</f>
        <v>0</v>
      </c>
      <c r="D21" s="3"/>
    </row>
    <row r="22" spans="1:4">
      <c r="A22" s="2" t="s">
        <v>225</v>
      </c>
      <c r="B22" s="14"/>
      <c r="C22" s="14">
        <f ca="1">Parametry!B24 * Parametry!B27 * (C16 * Parametry!B26)^Parametry!B25</f>
        <v>0</v>
      </c>
      <c r="D22" s="3"/>
    </row>
    <row r="23" spans="1:4">
      <c r="A23" s="2" t="s">
        <v>5</v>
      </c>
      <c r="B23" s="14"/>
      <c r="C23" s="14"/>
      <c r="D23" s="3"/>
    </row>
    <row r="24" spans="1:4">
      <c r="A24" s="4" t="s">
        <v>226</v>
      </c>
      <c r="B24" s="16"/>
      <c r="C24" s="16">
        <f ca="1">C16 + C21 + C22</f>
        <v>0</v>
      </c>
      <c r="D24" s="3"/>
    </row>
    <row r="25" spans="1:4">
      <c r="A25" s="2" t="s">
        <v>227</v>
      </c>
      <c r="B25" s="14">
        <f ca="1">(SUM(Rozpočet!F4:F86,Rozpočet!F88:F90,Rozpočet!F92)+SUM(Rozpočet!F95:F108)) + (SUM(Rozpočet!H4:H86,Rozpočet!H88:H90)+SUM(Rozpočet!H95:H108)) + B4 + C4 + C8 + C11 + C13 + C14 + C15 + C21 + C22</f>
        <v>0</v>
      </c>
      <c r="C25" s="14">
        <f ca="1">B25 * Parametry!B30 / 100</f>
        <v>0</v>
      </c>
      <c r="D25" s="3"/>
    </row>
    <row r="26" spans="1:4">
      <c r="A26" s="2" t="s">
        <v>228</v>
      </c>
      <c r="B26" s="14">
        <f ca="1">(SUM(Rozpočet!F4,Rozpočet!F20,Rozpočet!F23,Rozpočet!F39,Rozpočet!F42,Rozpočet!F62,Rozpočet!F65,Rozpočet!F70,Rozpočet!F77,Rozpočet!F79,Rozpočet!F81,Rozpočet!F85,Rozpočet!F89)+SUM(Rozpočet!F95,Rozpočet!F97,Rozpočet!F99,Rozpočet!F101,Rozpočet!F103,Rozpočet!F105,Rozpočet!F107)) + (SUM(Rozpočet!H4,Rozpočet!H20,Rozpočet!H23,Rozpočet!H39,Rozpočet!H42,Rozpočet!H62,Rozpočet!H65,Rozpočet!H70,Rozpočet!H77,Rozpočet!H79,Rozpočet!H81,Rozpočet!H85,Rozpočet!H89)+SUM(Rozpočet!H95,Rozpočet!H97,Rozpočet!H99,Rozpočet!H101,Rozpočet!H103,Rozpočet!H105,Rozpočet!H107))</f>
        <v>0</v>
      </c>
      <c r="C26" s="14">
        <f ca="1">B26 * Parametry!B31 / 100</f>
        <v>0</v>
      </c>
      <c r="D26" s="3"/>
    </row>
    <row r="27" spans="1:4">
      <c r="A27" s="4" t="s">
        <v>229</v>
      </c>
      <c r="B27" s="16"/>
      <c r="C27" s="16">
        <f ca="1">C24 + C25 + C26</f>
        <v>0</v>
      </c>
      <c r="D27" s="3"/>
    </row>
    <row r="28" spans="1:4">
      <c r="A28" s="2" t="s">
        <v>5</v>
      </c>
      <c r="B28" s="14"/>
      <c r="C28" s="14"/>
      <c r="D28" s="3"/>
    </row>
    <row r="29" spans="1:4">
      <c r="A29" s="2" t="s">
        <v>230</v>
      </c>
      <c r="B29" s="14"/>
      <c r="C29" s="14">
        <f ca="1">C24 * Parametry!B28 / 100</f>
        <v>0</v>
      </c>
      <c r="D29" s="3"/>
    </row>
    <row r="30" spans="1:4">
      <c r="A30" s="2" t="s">
        <v>230</v>
      </c>
      <c r="B30" s="14"/>
      <c r="C30" s="14">
        <f ca="1">C24 * Parametry!B29 / 100</f>
        <v>0</v>
      </c>
      <c r="D30" s="3"/>
    </row>
    <row r="31" spans="1:4">
      <c r="A31" s="5" t="s">
        <v>231</v>
      </c>
      <c r="B31" s="17" t="s">
        <v>46</v>
      </c>
      <c r="C31" s="17" t="s">
        <v>48</v>
      </c>
      <c r="D31" s="3"/>
    </row>
    <row r="32" spans="1:4">
      <c r="A32" s="2" t="s">
        <v>52</v>
      </c>
      <c r="B32" s="14">
        <f ca="1">(Rozpočet!F93)</f>
        <v>0</v>
      </c>
      <c r="C32" s="14">
        <f ca="1">(Rozpočet!H93)</f>
        <v>0</v>
      </c>
      <c r="D32" s="3"/>
    </row>
    <row r="33" spans="1:4">
      <c r="A33" s="2" t="s">
        <v>171</v>
      </c>
      <c r="B33" s="14">
        <f ca="1">(Rozpočet!F91)</f>
        <v>0</v>
      </c>
      <c r="C33" s="14">
        <f ca="1">(Rozpočet!H91)</f>
        <v>0</v>
      </c>
      <c r="D33" s="3"/>
    </row>
    <row r="34" spans="1:4">
      <c r="A34" s="2" t="s">
        <v>181</v>
      </c>
      <c r="B34" s="14">
        <f ca="1">(Rozpočet!F109)</f>
        <v>0</v>
      </c>
      <c r="C34" s="14">
        <f ca="1">(Rozpočet!H109)</f>
        <v>0</v>
      </c>
      <c r="D34" s="3"/>
    </row>
    <row r="35" spans="1:4">
      <c r="A35" s="2" t="s">
        <v>5</v>
      </c>
      <c r="B35" s="14"/>
      <c r="C35" s="14"/>
      <c r="D35" s="3"/>
    </row>
  </sheetData>
  <phoneticPr fontId="8" type="noConversion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Normal="100" workbookViewId="0">
      <selection activeCell="B51" sqref="B51"/>
    </sheetView>
  </sheetViews>
  <sheetFormatPr defaultRowHeight="15"/>
  <cols>
    <col min="1" max="1" width="6.140625" style="1" bestFit="1" customWidth="1"/>
    <col min="2" max="2" width="109.28515625" style="1" bestFit="1" customWidth="1"/>
    <col min="3" max="3" width="4" style="1" bestFit="1" customWidth="1"/>
    <col min="4" max="4" width="7.85546875" style="9" bestFit="1" customWidth="1"/>
    <col min="5" max="5" width="8.85546875" style="9" bestFit="1" customWidth="1"/>
    <col min="6" max="6" width="13.42578125" style="9" bestFit="1" customWidth="1"/>
    <col min="7" max="7" width="7.85546875" style="9" bestFit="1" customWidth="1"/>
    <col min="8" max="8" width="12.5703125" style="9" bestFit="1" customWidth="1"/>
    <col min="9" max="9" width="8.85546875" style="9" bestFit="1" customWidth="1"/>
    <col min="10" max="10" width="11.7109375" style="9" bestFit="1" customWidth="1"/>
    <col min="13" max="13" width="9" style="8" hidden="1" customWidth="1"/>
  </cols>
  <sheetData>
    <row r="1" spans="1:13">
      <c r="B1" s="1" t="s">
        <v>245</v>
      </c>
    </row>
    <row r="2" spans="1:13">
      <c r="A2" s="2" t="s">
        <v>43</v>
      </c>
      <c r="B2" s="2" t="s">
        <v>0</v>
      </c>
      <c r="C2" s="2" t="s">
        <v>44</v>
      </c>
      <c r="D2" s="10" t="s">
        <v>45</v>
      </c>
      <c r="E2" s="10" t="s">
        <v>46</v>
      </c>
      <c r="F2" s="10" t="s">
        <v>47</v>
      </c>
      <c r="G2" s="10" t="s">
        <v>48</v>
      </c>
      <c r="H2" s="10" t="s">
        <v>49</v>
      </c>
      <c r="I2" s="10" t="s">
        <v>50</v>
      </c>
      <c r="J2" s="10" t="s">
        <v>51</v>
      </c>
      <c r="K2" s="3"/>
      <c r="L2" s="3"/>
      <c r="M2" s="8">
        <f ca="1">Parametry!B32/100*F5+Parametry!B32/100*F6+Parametry!B32/100*F7+Parametry!B32/100*F8+Parametry!B32/100*F9+Parametry!B32/100*F10+Parametry!B32/100*F11+Parametry!B32/100*F12+Parametry!B32/100*F13+Parametry!B32/100*F14+Parametry!B32/100*F15+Parametry!B32/100*F16+Parametry!B32/100*F17+Parametry!B32/100*F18+Parametry!B32/100*F19+Parametry!B32/100*F21+Parametry!B32/100*F22+Parametry!B32/100*F24+Parametry!B32/100*F25+Parametry!B32/100*F26+Parametry!B32/100*F27+Parametry!B32/100*F28+Parametry!B32/100*F29</f>
        <v>0</v>
      </c>
    </row>
    <row r="3" spans="1:13">
      <c r="A3" s="5" t="s">
        <v>5</v>
      </c>
      <c r="B3" s="5" t="s">
        <v>238</v>
      </c>
      <c r="C3" s="5" t="s">
        <v>5</v>
      </c>
      <c r="D3" s="11"/>
      <c r="E3" s="11"/>
      <c r="F3" s="11"/>
      <c r="G3" s="11"/>
      <c r="H3" s="11"/>
      <c r="I3" s="11"/>
      <c r="J3" s="11"/>
      <c r="K3" s="3"/>
      <c r="L3" s="3"/>
      <c r="M3" s="8">
        <f ca="1">M2+Parametry!B32/100*F30+Parametry!B32/100*F31+Parametry!B32/100*F32+Parametry!B32/100*F33+Parametry!B32/100*F34+Parametry!B32/100*F35+Parametry!B32/100*F36+Parametry!B32/100*F37+Parametry!B32/100*F38+Parametry!B32/100*F40+Parametry!B32/100*F41+Parametry!B32/100*F43+Parametry!B32/100*F44+Parametry!B32/100*F45+Parametry!B32/100*F46+Parametry!B32/100*F47+Parametry!B32/100*F48+Parametry!B32/100*F49+Parametry!B32/100*F50+Parametry!B32/100*F51+Parametry!B32/100*F52+Parametry!B32/100*F53+Parametry!B32/100*F54</f>
        <v>0</v>
      </c>
    </row>
    <row r="4" spans="1:13">
      <c r="A4" s="12" t="s">
        <v>5</v>
      </c>
      <c r="B4" s="12" t="s">
        <v>53</v>
      </c>
      <c r="C4" s="12" t="s">
        <v>5</v>
      </c>
      <c r="D4" s="13"/>
      <c r="E4" s="13"/>
      <c r="F4" s="13"/>
      <c r="G4" s="21"/>
      <c r="H4" s="13"/>
      <c r="I4" s="13"/>
      <c r="J4" s="13"/>
      <c r="K4" s="3"/>
      <c r="L4" s="3"/>
      <c r="M4" s="8">
        <f ca="1">M3+Parametry!B32/100*F55+Parametry!B32/100*F56+Parametry!B32/100*F57+Parametry!B32/100*F58+Parametry!B32/100*F59+Parametry!B32/100*F60+Parametry!B32/100*F61+Parametry!B32/100*F63+Parametry!B32/100*F64+Parametry!B32/100*F68+Parametry!B32/100*F69+Parametry!B32/100*F71+Parametry!B32/100*F72+Parametry!B32/100*F73+Parametry!B32/100*F74+Parametry!B32/100*F75+Parametry!B32/100*F76+Parametry!B32/100*F78+Parametry!B32/100*F80+Parametry!B32/100*F82+Parametry!B32/100*F83+Parametry!B32/100*F84+Parametry!B32/100*F86</f>
        <v>0</v>
      </c>
    </row>
    <row r="5" spans="1:13">
      <c r="A5" s="2" t="s">
        <v>54</v>
      </c>
      <c r="B5" s="18" t="s">
        <v>55</v>
      </c>
      <c r="C5" s="2" t="s">
        <v>56</v>
      </c>
      <c r="D5" s="14">
        <v>1</v>
      </c>
      <c r="E5" s="20"/>
      <c r="F5" s="14">
        <f t="shared" ref="F5:F19" si="0">D5*E5</f>
        <v>0</v>
      </c>
      <c r="G5" s="20"/>
      <c r="H5" s="14">
        <f t="shared" ref="H5:H19" si="1">D5*G5</f>
        <v>0</v>
      </c>
      <c r="I5" s="14">
        <f t="shared" ref="I5:I19" si="2">E5+G5</f>
        <v>0</v>
      </c>
      <c r="J5" s="14">
        <f t="shared" ref="J5:J19" si="3">F5+H5</f>
        <v>0</v>
      </c>
      <c r="K5" s="3"/>
      <c r="L5" s="3"/>
    </row>
    <row r="6" spans="1:13">
      <c r="A6" s="2" t="s">
        <v>57</v>
      </c>
      <c r="B6" s="2" t="s">
        <v>58</v>
      </c>
      <c r="C6" s="2" t="s">
        <v>56</v>
      </c>
      <c r="D6" s="14">
        <v>1</v>
      </c>
      <c r="E6" s="20"/>
      <c r="F6" s="14">
        <f t="shared" si="0"/>
        <v>0</v>
      </c>
      <c r="G6" s="20"/>
      <c r="H6" s="14">
        <f t="shared" si="1"/>
        <v>0</v>
      </c>
      <c r="I6" s="14">
        <f t="shared" si="2"/>
        <v>0</v>
      </c>
      <c r="J6" s="14">
        <f t="shared" si="3"/>
        <v>0</v>
      </c>
      <c r="K6" s="3"/>
      <c r="L6" s="3"/>
    </row>
    <row r="7" spans="1:13">
      <c r="A7" s="2" t="s">
        <v>59</v>
      </c>
      <c r="B7" s="2" t="s">
        <v>60</v>
      </c>
      <c r="C7" s="2" t="s">
        <v>56</v>
      </c>
      <c r="D7" s="14">
        <v>3</v>
      </c>
      <c r="E7" s="20"/>
      <c r="F7" s="14">
        <f t="shared" si="0"/>
        <v>0</v>
      </c>
      <c r="G7" s="20"/>
      <c r="H7" s="14">
        <f t="shared" si="1"/>
        <v>0</v>
      </c>
      <c r="I7" s="14">
        <f t="shared" si="2"/>
        <v>0</v>
      </c>
      <c r="J7" s="14">
        <f t="shared" si="3"/>
        <v>0</v>
      </c>
      <c r="K7" s="3"/>
      <c r="L7" s="3"/>
    </row>
    <row r="8" spans="1:13">
      <c r="A8" s="2" t="s">
        <v>61</v>
      </c>
      <c r="B8" s="2" t="s">
        <v>62</v>
      </c>
      <c r="C8" s="2" t="s">
        <v>56</v>
      </c>
      <c r="D8" s="14">
        <v>1</v>
      </c>
      <c r="E8" s="20"/>
      <c r="F8" s="14">
        <f t="shared" si="0"/>
        <v>0</v>
      </c>
      <c r="G8" s="20"/>
      <c r="H8" s="14">
        <f t="shared" si="1"/>
        <v>0</v>
      </c>
      <c r="I8" s="14">
        <f t="shared" si="2"/>
        <v>0</v>
      </c>
      <c r="J8" s="14">
        <f t="shared" si="3"/>
        <v>0</v>
      </c>
      <c r="K8" s="3"/>
      <c r="L8" s="3"/>
    </row>
    <row r="9" spans="1:13">
      <c r="A9" s="2" t="s">
        <v>63</v>
      </c>
      <c r="B9" s="2" t="s">
        <v>64</v>
      </c>
      <c r="C9" s="2" t="s">
        <v>56</v>
      </c>
      <c r="D9" s="14">
        <v>2</v>
      </c>
      <c r="E9" s="20"/>
      <c r="F9" s="14">
        <f t="shared" si="0"/>
        <v>0</v>
      </c>
      <c r="G9" s="20"/>
      <c r="H9" s="14">
        <f t="shared" si="1"/>
        <v>0</v>
      </c>
      <c r="I9" s="14">
        <f t="shared" si="2"/>
        <v>0</v>
      </c>
      <c r="J9" s="14">
        <f t="shared" si="3"/>
        <v>0</v>
      </c>
      <c r="K9" s="3"/>
      <c r="L9" s="3"/>
    </row>
    <row r="10" spans="1:13">
      <c r="A10" s="2" t="s">
        <v>65</v>
      </c>
      <c r="B10" s="2" t="s">
        <v>66</v>
      </c>
      <c r="C10" s="2" t="s">
        <v>56</v>
      </c>
      <c r="D10" s="14">
        <v>1</v>
      </c>
      <c r="E10" s="20"/>
      <c r="F10" s="14">
        <f t="shared" si="0"/>
        <v>0</v>
      </c>
      <c r="G10" s="20"/>
      <c r="H10" s="14">
        <f t="shared" si="1"/>
        <v>0</v>
      </c>
      <c r="I10" s="14">
        <f t="shared" si="2"/>
        <v>0</v>
      </c>
      <c r="J10" s="14">
        <f t="shared" si="3"/>
        <v>0</v>
      </c>
      <c r="K10" s="3"/>
      <c r="L10" s="3"/>
    </row>
    <row r="11" spans="1:13">
      <c r="A11" s="2" t="s">
        <v>67</v>
      </c>
      <c r="B11" s="2" t="s">
        <v>68</v>
      </c>
      <c r="C11" s="2" t="s">
        <v>56</v>
      </c>
      <c r="D11" s="14">
        <v>1</v>
      </c>
      <c r="E11" s="20"/>
      <c r="F11" s="14">
        <f t="shared" si="0"/>
        <v>0</v>
      </c>
      <c r="G11" s="20"/>
      <c r="H11" s="14">
        <f t="shared" si="1"/>
        <v>0</v>
      </c>
      <c r="I11" s="14">
        <f t="shared" si="2"/>
        <v>0</v>
      </c>
      <c r="J11" s="14">
        <f t="shared" si="3"/>
        <v>0</v>
      </c>
      <c r="K11" s="3"/>
      <c r="L11" s="3"/>
    </row>
    <row r="12" spans="1:13">
      <c r="A12" s="2" t="s">
        <v>69</v>
      </c>
      <c r="B12" s="2" t="s">
        <v>70</v>
      </c>
      <c r="C12" s="2" t="s">
        <v>56</v>
      </c>
      <c r="D12" s="14">
        <v>1</v>
      </c>
      <c r="E12" s="20"/>
      <c r="F12" s="14">
        <f t="shared" si="0"/>
        <v>0</v>
      </c>
      <c r="G12" s="20"/>
      <c r="H12" s="14">
        <f t="shared" si="1"/>
        <v>0</v>
      </c>
      <c r="I12" s="14">
        <f t="shared" si="2"/>
        <v>0</v>
      </c>
      <c r="J12" s="14">
        <f t="shared" si="3"/>
        <v>0</v>
      </c>
      <c r="K12" s="3"/>
      <c r="L12" s="3"/>
    </row>
    <row r="13" spans="1:13">
      <c r="A13" s="2" t="s">
        <v>71</v>
      </c>
      <c r="B13" s="2" t="s">
        <v>72</v>
      </c>
      <c r="C13" s="2" t="s">
        <v>56</v>
      </c>
      <c r="D13" s="14">
        <v>2</v>
      </c>
      <c r="E13" s="20"/>
      <c r="F13" s="14">
        <f t="shared" si="0"/>
        <v>0</v>
      </c>
      <c r="G13" s="20"/>
      <c r="H13" s="14">
        <f t="shared" si="1"/>
        <v>0</v>
      </c>
      <c r="I13" s="14">
        <f t="shared" si="2"/>
        <v>0</v>
      </c>
      <c r="J13" s="14">
        <f t="shared" si="3"/>
        <v>0</v>
      </c>
      <c r="K13" s="3"/>
      <c r="L13" s="3"/>
    </row>
    <row r="14" spans="1:13">
      <c r="A14" s="2" t="s">
        <v>73</v>
      </c>
      <c r="B14" s="2" t="s">
        <v>74</v>
      </c>
      <c r="C14" s="2" t="s">
        <v>56</v>
      </c>
      <c r="D14" s="14">
        <v>2</v>
      </c>
      <c r="E14" s="20"/>
      <c r="F14" s="14">
        <f t="shared" si="0"/>
        <v>0</v>
      </c>
      <c r="G14" s="20"/>
      <c r="H14" s="14">
        <f t="shared" si="1"/>
        <v>0</v>
      </c>
      <c r="I14" s="14">
        <f t="shared" si="2"/>
        <v>0</v>
      </c>
      <c r="J14" s="14">
        <f t="shared" si="3"/>
        <v>0</v>
      </c>
      <c r="K14" s="3"/>
      <c r="L14" s="3"/>
    </row>
    <row r="15" spans="1:13">
      <c r="A15" s="2" t="s">
        <v>75</v>
      </c>
      <c r="B15" s="2" t="s">
        <v>76</v>
      </c>
      <c r="C15" s="2" t="s">
        <v>56</v>
      </c>
      <c r="D15" s="14">
        <v>2</v>
      </c>
      <c r="E15" s="20"/>
      <c r="F15" s="14">
        <f t="shared" si="0"/>
        <v>0</v>
      </c>
      <c r="G15" s="20"/>
      <c r="H15" s="14">
        <f t="shared" si="1"/>
        <v>0</v>
      </c>
      <c r="I15" s="14">
        <f t="shared" si="2"/>
        <v>0</v>
      </c>
      <c r="J15" s="14">
        <f t="shared" si="3"/>
        <v>0</v>
      </c>
      <c r="K15" s="3"/>
      <c r="L15" s="3"/>
    </row>
    <row r="16" spans="1:13">
      <c r="A16" s="2" t="s">
        <v>77</v>
      </c>
      <c r="B16" s="2" t="s">
        <v>78</v>
      </c>
      <c r="C16" s="2" t="s">
        <v>56</v>
      </c>
      <c r="D16" s="14">
        <v>2</v>
      </c>
      <c r="E16" s="20"/>
      <c r="F16" s="14">
        <f t="shared" si="0"/>
        <v>0</v>
      </c>
      <c r="G16" s="20"/>
      <c r="H16" s="14">
        <f t="shared" si="1"/>
        <v>0</v>
      </c>
      <c r="I16" s="14">
        <f t="shared" si="2"/>
        <v>0</v>
      </c>
      <c r="J16" s="14">
        <f t="shared" si="3"/>
        <v>0</v>
      </c>
      <c r="K16" s="3"/>
      <c r="L16" s="3"/>
    </row>
    <row r="17" spans="1:12">
      <c r="A17" s="2" t="s">
        <v>79</v>
      </c>
      <c r="B17" s="2" t="s">
        <v>80</v>
      </c>
      <c r="C17" s="2" t="s">
        <v>56</v>
      </c>
      <c r="D17" s="14">
        <v>1</v>
      </c>
      <c r="E17" s="20"/>
      <c r="F17" s="14">
        <f t="shared" si="0"/>
        <v>0</v>
      </c>
      <c r="G17" s="20"/>
      <c r="H17" s="14">
        <f t="shared" si="1"/>
        <v>0</v>
      </c>
      <c r="I17" s="14">
        <f t="shared" si="2"/>
        <v>0</v>
      </c>
      <c r="J17" s="14">
        <f t="shared" si="3"/>
        <v>0</v>
      </c>
      <c r="K17" s="3"/>
      <c r="L17" s="3"/>
    </row>
    <row r="18" spans="1:12">
      <c r="A18" s="2" t="s">
        <v>81</v>
      </c>
      <c r="B18" s="2" t="s">
        <v>82</v>
      </c>
      <c r="C18" s="2" t="s">
        <v>56</v>
      </c>
      <c r="D18" s="14">
        <v>1</v>
      </c>
      <c r="E18" s="20"/>
      <c r="F18" s="14">
        <f t="shared" si="0"/>
        <v>0</v>
      </c>
      <c r="G18" s="20"/>
      <c r="H18" s="14">
        <f t="shared" si="1"/>
        <v>0</v>
      </c>
      <c r="I18" s="14">
        <f t="shared" si="2"/>
        <v>0</v>
      </c>
      <c r="J18" s="14">
        <f t="shared" si="3"/>
        <v>0</v>
      </c>
      <c r="K18" s="3"/>
      <c r="L18" s="3"/>
    </row>
    <row r="19" spans="1:12">
      <c r="A19" s="2" t="s">
        <v>41</v>
      </c>
      <c r="B19" s="2" t="s">
        <v>83</v>
      </c>
      <c r="C19" s="2" t="s">
        <v>56</v>
      </c>
      <c r="D19" s="14">
        <v>1</v>
      </c>
      <c r="E19" s="20"/>
      <c r="F19" s="14">
        <f t="shared" si="0"/>
        <v>0</v>
      </c>
      <c r="G19" s="20"/>
      <c r="H19" s="14">
        <f t="shared" si="1"/>
        <v>0</v>
      </c>
      <c r="I19" s="14">
        <f t="shared" si="2"/>
        <v>0</v>
      </c>
      <c r="J19" s="14">
        <f t="shared" si="3"/>
        <v>0</v>
      </c>
      <c r="K19" s="3"/>
      <c r="L19" s="3"/>
    </row>
    <row r="20" spans="1:12">
      <c r="A20" s="12" t="s">
        <v>5</v>
      </c>
      <c r="B20" s="19" t="s">
        <v>241</v>
      </c>
      <c r="C20" s="12" t="s">
        <v>5</v>
      </c>
      <c r="D20" s="13"/>
      <c r="E20" s="13"/>
      <c r="F20" s="13"/>
      <c r="G20" s="21"/>
      <c r="H20" s="13"/>
      <c r="I20" s="13"/>
      <c r="J20" s="13"/>
      <c r="K20" s="3"/>
      <c r="L20" s="3"/>
    </row>
    <row r="21" spans="1:12">
      <c r="A21" s="2" t="s">
        <v>84</v>
      </c>
      <c r="B21" s="2" t="s">
        <v>85</v>
      </c>
      <c r="C21" s="2" t="s">
        <v>86</v>
      </c>
      <c r="D21" s="14">
        <v>360</v>
      </c>
      <c r="E21" s="20"/>
      <c r="F21" s="14">
        <f>D21*E21</f>
        <v>0</v>
      </c>
      <c r="G21" s="20"/>
      <c r="H21" s="14">
        <f>D21*G21</f>
        <v>0</v>
      </c>
      <c r="I21" s="14">
        <f>E21+G21</f>
        <v>0</v>
      </c>
      <c r="J21" s="14">
        <f>F21+H21</f>
        <v>0</v>
      </c>
      <c r="K21" s="3"/>
      <c r="L21" s="3"/>
    </row>
    <row r="22" spans="1:12">
      <c r="A22" s="2" t="s">
        <v>87</v>
      </c>
      <c r="B22" s="2" t="s">
        <v>88</v>
      </c>
      <c r="C22" s="2" t="s">
        <v>86</v>
      </c>
      <c r="D22" s="14">
        <v>40</v>
      </c>
      <c r="E22" s="20"/>
      <c r="F22" s="14">
        <f>D22*E22</f>
        <v>0</v>
      </c>
      <c r="G22" s="20"/>
      <c r="H22" s="14">
        <f>D22*G22</f>
        <v>0</v>
      </c>
      <c r="I22" s="14">
        <f>E22+G22</f>
        <v>0</v>
      </c>
      <c r="J22" s="14">
        <f>F22+H22</f>
        <v>0</v>
      </c>
      <c r="K22" s="3"/>
      <c r="L22" s="3"/>
    </row>
    <row r="23" spans="1:12">
      <c r="A23" s="12" t="s">
        <v>5</v>
      </c>
      <c r="B23" s="12" t="s">
        <v>89</v>
      </c>
      <c r="C23" s="12" t="s">
        <v>5</v>
      </c>
      <c r="D23" s="13"/>
      <c r="E23" s="13"/>
      <c r="F23" s="13"/>
      <c r="G23" s="21"/>
      <c r="H23" s="13"/>
      <c r="I23" s="13"/>
      <c r="J23" s="13"/>
      <c r="K23" s="3"/>
      <c r="L23" s="3"/>
    </row>
    <row r="24" spans="1:12">
      <c r="A24" s="2" t="s">
        <v>90</v>
      </c>
      <c r="B24" s="18" t="s">
        <v>55</v>
      </c>
      <c r="C24" s="2" t="s">
        <v>56</v>
      </c>
      <c r="D24" s="14">
        <v>1</v>
      </c>
      <c r="E24" s="20"/>
      <c r="F24" s="14">
        <f t="shared" ref="F24:F38" si="4">D24*E24</f>
        <v>0</v>
      </c>
      <c r="G24" s="20"/>
      <c r="H24" s="14">
        <f t="shared" ref="H24:H38" si="5">D24*G24</f>
        <v>0</v>
      </c>
      <c r="I24" s="14">
        <f t="shared" ref="I24:I38" si="6">E24+G24</f>
        <v>0</v>
      </c>
      <c r="J24" s="14">
        <f t="shared" ref="J24:J38" si="7">F24+H24</f>
        <v>0</v>
      </c>
      <c r="K24" s="3"/>
      <c r="L24" s="3"/>
    </row>
    <row r="25" spans="1:12">
      <c r="A25" s="2" t="s">
        <v>91</v>
      </c>
      <c r="B25" s="2" t="s">
        <v>58</v>
      </c>
      <c r="C25" s="2" t="s">
        <v>56</v>
      </c>
      <c r="D25" s="14">
        <v>1</v>
      </c>
      <c r="E25" s="20"/>
      <c r="F25" s="14">
        <f t="shared" si="4"/>
        <v>0</v>
      </c>
      <c r="G25" s="20"/>
      <c r="H25" s="14">
        <f t="shared" si="5"/>
        <v>0</v>
      </c>
      <c r="I25" s="14">
        <f t="shared" si="6"/>
        <v>0</v>
      </c>
      <c r="J25" s="14">
        <f t="shared" si="7"/>
        <v>0</v>
      </c>
      <c r="K25" s="3"/>
      <c r="L25" s="3"/>
    </row>
    <row r="26" spans="1:12">
      <c r="A26" s="2" t="s">
        <v>92</v>
      </c>
      <c r="B26" s="2" t="s">
        <v>60</v>
      </c>
      <c r="C26" s="2" t="s">
        <v>56</v>
      </c>
      <c r="D26" s="14">
        <v>3</v>
      </c>
      <c r="E26" s="20"/>
      <c r="F26" s="14">
        <f t="shared" si="4"/>
        <v>0</v>
      </c>
      <c r="G26" s="20"/>
      <c r="H26" s="14">
        <f t="shared" si="5"/>
        <v>0</v>
      </c>
      <c r="I26" s="14">
        <f t="shared" si="6"/>
        <v>0</v>
      </c>
      <c r="J26" s="14">
        <f t="shared" si="7"/>
        <v>0</v>
      </c>
      <c r="K26" s="3"/>
      <c r="L26" s="3"/>
    </row>
    <row r="27" spans="1:12">
      <c r="A27" s="2" t="s">
        <v>39</v>
      </c>
      <c r="B27" s="2" t="s">
        <v>62</v>
      </c>
      <c r="C27" s="2" t="s">
        <v>56</v>
      </c>
      <c r="D27" s="14">
        <v>1</v>
      </c>
      <c r="E27" s="20"/>
      <c r="F27" s="14">
        <f t="shared" si="4"/>
        <v>0</v>
      </c>
      <c r="G27" s="20"/>
      <c r="H27" s="14">
        <f t="shared" si="5"/>
        <v>0</v>
      </c>
      <c r="I27" s="14">
        <f t="shared" si="6"/>
        <v>0</v>
      </c>
      <c r="J27" s="14">
        <f t="shared" si="7"/>
        <v>0</v>
      </c>
      <c r="K27" s="3"/>
      <c r="L27" s="3"/>
    </row>
    <row r="28" spans="1:12">
      <c r="A28" s="2" t="s">
        <v>93</v>
      </c>
      <c r="B28" s="2" t="s">
        <v>64</v>
      </c>
      <c r="C28" s="2" t="s">
        <v>56</v>
      </c>
      <c r="D28" s="14">
        <v>2</v>
      </c>
      <c r="E28" s="20"/>
      <c r="F28" s="14">
        <f t="shared" si="4"/>
        <v>0</v>
      </c>
      <c r="G28" s="20"/>
      <c r="H28" s="14">
        <f t="shared" si="5"/>
        <v>0</v>
      </c>
      <c r="I28" s="14">
        <f t="shared" si="6"/>
        <v>0</v>
      </c>
      <c r="J28" s="14">
        <f t="shared" si="7"/>
        <v>0</v>
      </c>
      <c r="K28" s="3"/>
      <c r="L28" s="3"/>
    </row>
    <row r="29" spans="1:12">
      <c r="A29" s="2" t="s">
        <v>94</v>
      </c>
      <c r="B29" s="2" t="s">
        <v>66</v>
      </c>
      <c r="C29" s="2" t="s">
        <v>56</v>
      </c>
      <c r="D29" s="14">
        <v>1</v>
      </c>
      <c r="E29" s="20"/>
      <c r="F29" s="14">
        <f t="shared" si="4"/>
        <v>0</v>
      </c>
      <c r="G29" s="20"/>
      <c r="H29" s="14">
        <f t="shared" si="5"/>
        <v>0</v>
      </c>
      <c r="I29" s="14">
        <f t="shared" si="6"/>
        <v>0</v>
      </c>
      <c r="J29" s="14">
        <f t="shared" si="7"/>
        <v>0</v>
      </c>
      <c r="K29" s="3"/>
      <c r="L29" s="3"/>
    </row>
    <row r="30" spans="1:12">
      <c r="A30" s="2" t="s">
        <v>95</v>
      </c>
      <c r="B30" s="2" t="s">
        <v>68</v>
      </c>
      <c r="C30" s="2" t="s">
        <v>56</v>
      </c>
      <c r="D30" s="14">
        <v>1</v>
      </c>
      <c r="E30" s="20"/>
      <c r="F30" s="14">
        <f t="shared" si="4"/>
        <v>0</v>
      </c>
      <c r="G30" s="20"/>
      <c r="H30" s="14">
        <f t="shared" si="5"/>
        <v>0</v>
      </c>
      <c r="I30" s="14">
        <f t="shared" si="6"/>
        <v>0</v>
      </c>
      <c r="J30" s="14">
        <f t="shared" si="7"/>
        <v>0</v>
      </c>
      <c r="K30" s="3"/>
      <c r="L30" s="3"/>
    </row>
    <row r="31" spans="1:12">
      <c r="A31" s="2" t="s">
        <v>96</v>
      </c>
      <c r="B31" s="2" t="s">
        <v>70</v>
      </c>
      <c r="C31" s="2" t="s">
        <v>56</v>
      </c>
      <c r="D31" s="14">
        <v>1</v>
      </c>
      <c r="E31" s="20"/>
      <c r="F31" s="14">
        <f t="shared" si="4"/>
        <v>0</v>
      </c>
      <c r="G31" s="20"/>
      <c r="H31" s="14">
        <f t="shared" si="5"/>
        <v>0</v>
      </c>
      <c r="I31" s="14">
        <f t="shared" si="6"/>
        <v>0</v>
      </c>
      <c r="J31" s="14">
        <f t="shared" si="7"/>
        <v>0</v>
      </c>
      <c r="K31" s="3"/>
      <c r="L31" s="3"/>
    </row>
    <row r="32" spans="1:12">
      <c r="A32" s="2" t="s">
        <v>97</v>
      </c>
      <c r="B32" s="2" t="s">
        <v>72</v>
      </c>
      <c r="C32" s="2" t="s">
        <v>56</v>
      </c>
      <c r="D32" s="14">
        <v>2</v>
      </c>
      <c r="E32" s="20"/>
      <c r="F32" s="14">
        <f t="shared" si="4"/>
        <v>0</v>
      </c>
      <c r="G32" s="20"/>
      <c r="H32" s="14">
        <f t="shared" si="5"/>
        <v>0</v>
      </c>
      <c r="I32" s="14">
        <f t="shared" si="6"/>
        <v>0</v>
      </c>
      <c r="J32" s="14">
        <f t="shared" si="7"/>
        <v>0</v>
      </c>
      <c r="K32" s="3"/>
      <c r="L32" s="3"/>
    </row>
    <row r="33" spans="1:12">
      <c r="A33" s="2" t="s">
        <v>98</v>
      </c>
      <c r="B33" s="2" t="s">
        <v>74</v>
      </c>
      <c r="C33" s="2" t="s">
        <v>56</v>
      </c>
      <c r="D33" s="14">
        <v>2</v>
      </c>
      <c r="E33" s="20"/>
      <c r="F33" s="14">
        <f t="shared" si="4"/>
        <v>0</v>
      </c>
      <c r="G33" s="20"/>
      <c r="H33" s="14">
        <f t="shared" si="5"/>
        <v>0</v>
      </c>
      <c r="I33" s="14">
        <f t="shared" si="6"/>
        <v>0</v>
      </c>
      <c r="J33" s="14">
        <f t="shared" si="7"/>
        <v>0</v>
      </c>
      <c r="K33" s="3"/>
      <c r="L33" s="3"/>
    </row>
    <row r="34" spans="1:12">
      <c r="A34" s="2" t="s">
        <v>99</v>
      </c>
      <c r="B34" s="2" t="s">
        <v>76</v>
      </c>
      <c r="C34" s="2" t="s">
        <v>56</v>
      </c>
      <c r="D34" s="14">
        <v>2</v>
      </c>
      <c r="E34" s="20"/>
      <c r="F34" s="14">
        <f t="shared" si="4"/>
        <v>0</v>
      </c>
      <c r="G34" s="20"/>
      <c r="H34" s="14">
        <f t="shared" si="5"/>
        <v>0</v>
      </c>
      <c r="I34" s="14">
        <f t="shared" si="6"/>
        <v>0</v>
      </c>
      <c r="J34" s="14">
        <f t="shared" si="7"/>
        <v>0</v>
      </c>
      <c r="K34" s="3"/>
      <c r="L34" s="3"/>
    </row>
    <row r="35" spans="1:12">
      <c r="A35" s="2" t="s">
        <v>100</v>
      </c>
      <c r="B35" s="2" t="s">
        <v>78</v>
      </c>
      <c r="C35" s="2" t="s">
        <v>56</v>
      </c>
      <c r="D35" s="14">
        <v>2</v>
      </c>
      <c r="E35" s="20"/>
      <c r="F35" s="14">
        <f t="shared" si="4"/>
        <v>0</v>
      </c>
      <c r="G35" s="20"/>
      <c r="H35" s="14">
        <f t="shared" si="5"/>
        <v>0</v>
      </c>
      <c r="I35" s="14">
        <f t="shared" si="6"/>
        <v>0</v>
      </c>
      <c r="J35" s="14">
        <f t="shared" si="7"/>
        <v>0</v>
      </c>
      <c r="K35" s="3"/>
      <c r="L35" s="3"/>
    </row>
    <row r="36" spans="1:12">
      <c r="A36" s="2" t="s">
        <v>101</v>
      </c>
      <c r="B36" s="2" t="s">
        <v>80</v>
      </c>
      <c r="C36" s="2" t="s">
        <v>56</v>
      </c>
      <c r="D36" s="14">
        <v>1</v>
      </c>
      <c r="E36" s="20"/>
      <c r="F36" s="14">
        <f t="shared" si="4"/>
        <v>0</v>
      </c>
      <c r="G36" s="20"/>
      <c r="H36" s="14">
        <f t="shared" si="5"/>
        <v>0</v>
      </c>
      <c r="I36" s="14">
        <f t="shared" si="6"/>
        <v>0</v>
      </c>
      <c r="J36" s="14">
        <f t="shared" si="7"/>
        <v>0</v>
      </c>
      <c r="K36" s="3"/>
      <c r="L36" s="3"/>
    </row>
    <row r="37" spans="1:12">
      <c r="A37" s="2" t="s">
        <v>102</v>
      </c>
      <c r="B37" s="2" t="s">
        <v>82</v>
      </c>
      <c r="C37" s="2" t="s">
        <v>56</v>
      </c>
      <c r="D37" s="14">
        <v>1</v>
      </c>
      <c r="E37" s="20"/>
      <c r="F37" s="14">
        <f t="shared" si="4"/>
        <v>0</v>
      </c>
      <c r="G37" s="20"/>
      <c r="H37" s="14">
        <f t="shared" si="5"/>
        <v>0</v>
      </c>
      <c r="I37" s="14">
        <f t="shared" si="6"/>
        <v>0</v>
      </c>
      <c r="J37" s="14">
        <f t="shared" si="7"/>
        <v>0</v>
      </c>
      <c r="K37" s="3"/>
      <c r="L37" s="3"/>
    </row>
    <row r="38" spans="1:12">
      <c r="A38" s="2" t="s">
        <v>103</v>
      </c>
      <c r="B38" s="2" t="s">
        <v>83</v>
      </c>
      <c r="C38" s="2" t="s">
        <v>56</v>
      </c>
      <c r="D38" s="14">
        <v>1</v>
      </c>
      <c r="E38" s="20"/>
      <c r="F38" s="14">
        <f t="shared" si="4"/>
        <v>0</v>
      </c>
      <c r="G38" s="20"/>
      <c r="H38" s="14">
        <f t="shared" si="5"/>
        <v>0</v>
      </c>
      <c r="I38" s="14">
        <f t="shared" si="6"/>
        <v>0</v>
      </c>
      <c r="J38" s="14">
        <f t="shared" si="7"/>
        <v>0</v>
      </c>
      <c r="K38" s="3"/>
      <c r="L38" s="3"/>
    </row>
    <row r="39" spans="1:12">
      <c r="A39" s="12" t="s">
        <v>5</v>
      </c>
      <c r="B39" s="19" t="s">
        <v>239</v>
      </c>
      <c r="C39" s="12" t="s">
        <v>5</v>
      </c>
      <c r="D39" s="13"/>
      <c r="E39" s="13"/>
      <c r="F39" s="13"/>
      <c r="G39" s="21"/>
      <c r="H39" s="13"/>
      <c r="I39" s="13"/>
      <c r="J39" s="13"/>
      <c r="K39" s="3"/>
      <c r="L39" s="3"/>
    </row>
    <row r="40" spans="1:12">
      <c r="A40" s="2" t="s">
        <v>104</v>
      </c>
      <c r="B40" s="2" t="s">
        <v>85</v>
      </c>
      <c r="C40" s="2" t="s">
        <v>86</v>
      </c>
      <c r="D40" s="14">
        <v>600</v>
      </c>
      <c r="E40" s="20"/>
      <c r="F40" s="14">
        <f>D40*E40</f>
        <v>0</v>
      </c>
      <c r="G40" s="20"/>
      <c r="H40" s="14">
        <f>D40*G40</f>
        <v>0</v>
      </c>
      <c r="I40" s="14">
        <f>E40+G40</f>
        <v>0</v>
      </c>
      <c r="J40" s="14">
        <f>F40+H40</f>
        <v>0</v>
      </c>
      <c r="K40" s="3"/>
      <c r="L40" s="3"/>
    </row>
    <row r="41" spans="1:12">
      <c r="A41" s="2" t="s">
        <v>105</v>
      </c>
      <c r="B41" s="2" t="s">
        <v>88</v>
      </c>
      <c r="C41" s="2" t="s">
        <v>86</v>
      </c>
      <c r="D41" s="14">
        <v>40</v>
      </c>
      <c r="E41" s="20"/>
      <c r="F41" s="14">
        <f>D41*E41</f>
        <v>0</v>
      </c>
      <c r="G41" s="20"/>
      <c r="H41" s="14">
        <f>D41*G41</f>
        <v>0</v>
      </c>
      <c r="I41" s="14">
        <f>E41+G41</f>
        <v>0</v>
      </c>
      <c r="J41" s="14">
        <f>F41+H41</f>
        <v>0</v>
      </c>
      <c r="K41" s="3"/>
      <c r="L41" s="3"/>
    </row>
    <row r="42" spans="1:12">
      <c r="A42" s="12" t="s">
        <v>5</v>
      </c>
      <c r="B42" s="12" t="s">
        <v>106</v>
      </c>
      <c r="C42" s="12" t="s">
        <v>5</v>
      </c>
      <c r="D42" s="13"/>
      <c r="E42" s="13"/>
      <c r="F42" s="13"/>
      <c r="G42" s="21"/>
      <c r="H42" s="13"/>
      <c r="I42" s="13"/>
      <c r="J42" s="13"/>
      <c r="K42" s="3"/>
      <c r="L42" s="3"/>
    </row>
    <row r="43" spans="1:12">
      <c r="A43" s="2" t="s">
        <v>107</v>
      </c>
      <c r="B43" s="18" t="s">
        <v>55</v>
      </c>
      <c r="C43" s="2" t="s">
        <v>56</v>
      </c>
      <c r="D43" s="14">
        <v>1</v>
      </c>
      <c r="E43" s="20"/>
      <c r="F43" s="14">
        <f t="shared" ref="F43:F61" si="8">D43*E43</f>
        <v>0</v>
      </c>
      <c r="G43" s="20"/>
      <c r="H43" s="14">
        <f t="shared" ref="H43:H61" si="9">D43*G43</f>
        <v>0</v>
      </c>
      <c r="I43" s="14">
        <f t="shared" ref="I43:I61" si="10">E43+G43</f>
        <v>0</v>
      </c>
      <c r="J43" s="14">
        <f t="shared" ref="J43:J61" si="11">F43+H43</f>
        <v>0</v>
      </c>
      <c r="K43" s="3"/>
      <c r="L43" s="3"/>
    </row>
    <row r="44" spans="1:12">
      <c r="A44" s="2" t="s">
        <v>108</v>
      </c>
      <c r="B44" s="2" t="s">
        <v>109</v>
      </c>
      <c r="C44" s="2" t="s">
        <v>56</v>
      </c>
      <c r="D44" s="14">
        <v>1</v>
      </c>
      <c r="E44" s="20"/>
      <c r="F44" s="14">
        <f t="shared" si="8"/>
        <v>0</v>
      </c>
      <c r="G44" s="20"/>
      <c r="H44" s="14">
        <f t="shared" si="9"/>
        <v>0</v>
      </c>
      <c r="I44" s="14">
        <f t="shared" si="10"/>
        <v>0</v>
      </c>
      <c r="J44" s="14">
        <f t="shared" si="11"/>
        <v>0</v>
      </c>
      <c r="K44" s="3"/>
      <c r="L44" s="3"/>
    </row>
    <row r="45" spans="1:12">
      <c r="A45" s="2" t="s">
        <v>110</v>
      </c>
      <c r="B45" s="2" t="s">
        <v>111</v>
      </c>
      <c r="C45" s="2" t="s">
        <v>56</v>
      </c>
      <c r="D45" s="14">
        <v>3</v>
      </c>
      <c r="E45" s="20"/>
      <c r="F45" s="14">
        <f t="shared" si="8"/>
        <v>0</v>
      </c>
      <c r="G45" s="20"/>
      <c r="H45" s="14">
        <f t="shared" si="9"/>
        <v>0</v>
      </c>
      <c r="I45" s="14">
        <f t="shared" si="10"/>
        <v>0</v>
      </c>
      <c r="J45" s="14">
        <f t="shared" si="11"/>
        <v>0</v>
      </c>
      <c r="K45" s="3"/>
      <c r="L45" s="3"/>
    </row>
    <row r="46" spans="1:12">
      <c r="A46" s="2" t="s">
        <v>112</v>
      </c>
      <c r="B46" s="2" t="s">
        <v>60</v>
      </c>
      <c r="C46" s="2" t="s">
        <v>56</v>
      </c>
      <c r="D46" s="14">
        <v>3</v>
      </c>
      <c r="E46" s="20"/>
      <c r="F46" s="14">
        <f t="shared" si="8"/>
        <v>0</v>
      </c>
      <c r="G46" s="20"/>
      <c r="H46" s="14">
        <f t="shared" si="9"/>
        <v>0</v>
      </c>
      <c r="I46" s="14">
        <f t="shared" si="10"/>
        <v>0</v>
      </c>
      <c r="J46" s="14">
        <f t="shared" si="11"/>
        <v>0</v>
      </c>
      <c r="K46" s="3"/>
      <c r="L46" s="3"/>
    </row>
    <row r="47" spans="1:12">
      <c r="A47" s="2" t="s">
        <v>113</v>
      </c>
      <c r="B47" s="2" t="s">
        <v>62</v>
      </c>
      <c r="C47" s="2" t="s">
        <v>56</v>
      </c>
      <c r="D47" s="14">
        <v>1</v>
      </c>
      <c r="E47" s="20"/>
      <c r="F47" s="14">
        <f t="shared" si="8"/>
        <v>0</v>
      </c>
      <c r="G47" s="20"/>
      <c r="H47" s="14">
        <f t="shared" si="9"/>
        <v>0</v>
      </c>
      <c r="I47" s="14">
        <f t="shared" si="10"/>
        <v>0</v>
      </c>
      <c r="J47" s="14">
        <f t="shared" si="11"/>
        <v>0</v>
      </c>
      <c r="K47" s="3"/>
      <c r="L47" s="3"/>
    </row>
    <row r="48" spans="1:12">
      <c r="A48" s="2" t="s">
        <v>114</v>
      </c>
      <c r="B48" s="2" t="s">
        <v>64</v>
      </c>
      <c r="C48" s="2" t="s">
        <v>56</v>
      </c>
      <c r="D48" s="14">
        <v>2</v>
      </c>
      <c r="E48" s="20"/>
      <c r="F48" s="14">
        <f t="shared" si="8"/>
        <v>0</v>
      </c>
      <c r="G48" s="20"/>
      <c r="H48" s="14">
        <f t="shared" si="9"/>
        <v>0</v>
      </c>
      <c r="I48" s="14">
        <f t="shared" si="10"/>
        <v>0</v>
      </c>
      <c r="J48" s="14">
        <f t="shared" si="11"/>
        <v>0</v>
      </c>
      <c r="K48" s="3"/>
      <c r="L48" s="3"/>
    </row>
    <row r="49" spans="1:12">
      <c r="A49" s="2" t="s">
        <v>115</v>
      </c>
      <c r="B49" s="2" t="s">
        <v>66</v>
      </c>
      <c r="C49" s="2" t="s">
        <v>56</v>
      </c>
      <c r="D49" s="14">
        <v>1</v>
      </c>
      <c r="E49" s="20"/>
      <c r="F49" s="14">
        <f t="shared" si="8"/>
        <v>0</v>
      </c>
      <c r="G49" s="20"/>
      <c r="H49" s="14">
        <f t="shared" si="9"/>
        <v>0</v>
      </c>
      <c r="I49" s="14">
        <f t="shared" si="10"/>
        <v>0</v>
      </c>
      <c r="J49" s="14">
        <f t="shared" si="11"/>
        <v>0</v>
      </c>
      <c r="K49" s="3"/>
      <c r="L49" s="3"/>
    </row>
    <row r="50" spans="1:12">
      <c r="A50" s="2" t="s">
        <v>116</v>
      </c>
      <c r="B50" s="2" t="s">
        <v>68</v>
      </c>
      <c r="C50" s="2" t="s">
        <v>56</v>
      </c>
      <c r="D50" s="14">
        <v>1</v>
      </c>
      <c r="E50" s="20"/>
      <c r="F50" s="14">
        <f t="shared" si="8"/>
        <v>0</v>
      </c>
      <c r="G50" s="20"/>
      <c r="H50" s="14">
        <f t="shared" si="9"/>
        <v>0</v>
      </c>
      <c r="I50" s="14">
        <f t="shared" si="10"/>
        <v>0</v>
      </c>
      <c r="J50" s="14">
        <f t="shared" si="11"/>
        <v>0</v>
      </c>
      <c r="K50" s="3"/>
      <c r="L50" s="3"/>
    </row>
    <row r="51" spans="1:12">
      <c r="A51" s="2" t="s">
        <v>117</v>
      </c>
      <c r="B51" s="2" t="s">
        <v>70</v>
      </c>
      <c r="C51" s="2" t="s">
        <v>56</v>
      </c>
      <c r="D51" s="14">
        <v>1</v>
      </c>
      <c r="E51" s="20"/>
      <c r="F51" s="14">
        <f t="shared" si="8"/>
        <v>0</v>
      </c>
      <c r="G51" s="20"/>
      <c r="H51" s="14">
        <f t="shared" si="9"/>
        <v>0</v>
      </c>
      <c r="I51" s="14">
        <f t="shared" si="10"/>
        <v>0</v>
      </c>
      <c r="J51" s="14">
        <f t="shared" si="11"/>
        <v>0</v>
      </c>
      <c r="K51" s="3"/>
      <c r="L51" s="3"/>
    </row>
    <row r="52" spans="1:12">
      <c r="A52" s="2" t="s">
        <v>118</v>
      </c>
      <c r="B52" s="2" t="s">
        <v>119</v>
      </c>
      <c r="C52" s="2" t="s">
        <v>56</v>
      </c>
      <c r="D52" s="14">
        <v>1</v>
      </c>
      <c r="E52" s="20"/>
      <c r="F52" s="14">
        <f t="shared" si="8"/>
        <v>0</v>
      </c>
      <c r="G52" s="20"/>
      <c r="H52" s="14">
        <f t="shared" si="9"/>
        <v>0</v>
      </c>
      <c r="I52" s="14">
        <f t="shared" si="10"/>
        <v>0</v>
      </c>
      <c r="J52" s="14">
        <f t="shared" si="11"/>
        <v>0</v>
      </c>
      <c r="K52" s="3"/>
      <c r="L52" s="3"/>
    </row>
    <row r="53" spans="1:12">
      <c r="A53" s="2" t="s">
        <v>120</v>
      </c>
      <c r="B53" s="2" t="s">
        <v>121</v>
      </c>
      <c r="C53" s="2" t="s">
        <v>56</v>
      </c>
      <c r="D53" s="14">
        <v>2</v>
      </c>
      <c r="E53" s="20"/>
      <c r="F53" s="14">
        <f t="shared" si="8"/>
        <v>0</v>
      </c>
      <c r="G53" s="20"/>
      <c r="H53" s="14">
        <f t="shared" si="9"/>
        <v>0</v>
      </c>
      <c r="I53" s="14">
        <f t="shared" si="10"/>
        <v>0</v>
      </c>
      <c r="J53" s="14">
        <f t="shared" si="11"/>
        <v>0</v>
      </c>
      <c r="K53" s="3"/>
      <c r="L53" s="3"/>
    </row>
    <row r="54" spans="1:12">
      <c r="A54" s="2" t="s">
        <v>122</v>
      </c>
      <c r="B54" s="2" t="s">
        <v>123</v>
      </c>
      <c r="C54" s="2" t="s">
        <v>56</v>
      </c>
      <c r="D54" s="14">
        <v>2</v>
      </c>
      <c r="E54" s="20"/>
      <c r="F54" s="14">
        <f t="shared" si="8"/>
        <v>0</v>
      </c>
      <c r="G54" s="20"/>
      <c r="H54" s="14">
        <f t="shared" si="9"/>
        <v>0</v>
      </c>
      <c r="I54" s="14">
        <f t="shared" si="10"/>
        <v>0</v>
      </c>
      <c r="J54" s="14">
        <f t="shared" si="11"/>
        <v>0</v>
      </c>
      <c r="K54" s="3"/>
      <c r="L54" s="3"/>
    </row>
    <row r="55" spans="1:12">
      <c r="A55" s="2" t="s">
        <v>124</v>
      </c>
      <c r="B55" s="2" t="s">
        <v>125</v>
      </c>
      <c r="C55" s="2" t="s">
        <v>56</v>
      </c>
      <c r="D55" s="14">
        <v>2</v>
      </c>
      <c r="E55" s="20"/>
      <c r="F55" s="14">
        <f t="shared" si="8"/>
        <v>0</v>
      </c>
      <c r="G55" s="20"/>
      <c r="H55" s="14">
        <f t="shared" si="9"/>
        <v>0</v>
      </c>
      <c r="I55" s="14">
        <f t="shared" si="10"/>
        <v>0</v>
      </c>
      <c r="J55" s="14">
        <f t="shared" si="11"/>
        <v>0</v>
      </c>
      <c r="K55" s="3"/>
      <c r="L55" s="3"/>
    </row>
    <row r="56" spans="1:12">
      <c r="A56" s="2" t="s">
        <v>126</v>
      </c>
      <c r="B56" s="2" t="s">
        <v>127</v>
      </c>
      <c r="C56" s="2" t="s">
        <v>56</v>
      </c>
      <c r="D56" s="14">
        <v>6</v>
      </c>
      <c r="E56" s="20"/>
      <c r="F56" s="14">
        <f t="shared" si="8"/>
        <v>0</v>
      </c>
      <c r="G56" s="20"/>
      <c r="H56" s="14">
        <f t="shared" si="9"/>
        <v>0</v>
      </c>
      <c r="I56" s="14">
        <f t="shared" si="10"/>
        <v>0</v>
      </c>
      <c r="J56" s="14">
        <f t="shared" si="11"/>
        <v>0</v>
      </c>
      <c r="K56" s="3"/>
      <c r="L56" s="3"/>
    </row>
    <row r="57" spans="1:12">
      <c r="A57" s="2" t="s">
        <v>128</v>
      </c>
      <c r="B57" s="2" t="s">
        <v>76</v>
      </c>
      <c r="C57" s="2" t="s">
        <v>56</v>
      </c>
      <c r="D57" s="14">
        <v>2</v>
      </c>
      <c r="E57" s="20"/>
      <c r="F57" s="14">
        <f t="shared" si="8"/>
        <v>0</v>
      </c>
      <c r="G57" s="20"/>
      <c r="H57" s="14">
        <f t="shared" si="9"/>
        <v>0</v>
      </c>
      <c r="I57" s="14">
        <f t="shared" si="10"/>
        <v>0</v>
      </c>
      <c r="J57" s="14">
        <f t="shared" si="11"/>
        <v>0</v>
      </c>
      <c r="K57" s="3"/>
      <c r="L57" s="3"/>
    </row>
    <row r="58" spans="1:12">
      <c r="A58" s="2" t="s">
        <v>129</v>
      </c>
      <c r="B58" s="2" t="s">
        <v>78</v>
      </c>
      <c r="C58" s="2" t="s">
        <v>56</v>
      </c>
      <c r="D58" s="14">
        <v>2</v>
      </c>
      <c r="E58" s="20"/>
      <c r="F58" s="14">
        <f t="shared" si="8"/>
        <v>0</v>
      </c>
      <c r="G58" s="20"/>
      <c r="H58" s="14">
        <f t="shared" si="9"/>
        <v>0</v>
      </c>
      <c r="I58" s="14">
        <f t="shared" si="10"/>
        <v>0</v>
      </c>
      <c r="J58" s="14">
        <f t="shared" si="11"/>
        <v>0</v>
      </c>
      <c r="K58" s="3"/>
      <c r="L58" s="3"/>
    </row>
    <row r="59" spans="1:12">
      <c r="A59" s="2" t="s">
        <v>130</v>
      </c>
      <c r="B59" s="2" t="s">
        <v>80</v>
      </c>
      <c r="C59" s="2" t="s">
        <v>56</v>
      </c>
      <c r="D59" s="14">
        <v>1</v>
      </c>
      <c r="E59" s="20"/>
      <c r="F59" s="14">
        <f t="shared" si="8"/>
        <v>0</v>
      </c>
      <c r="G59" s="20"/>
      <c r="H59" s="14">
        <f t="shared" si="9"/>
        <v>0</v>
      </c>
      <c r="I59" s="14">
        <f t="shared" si="10"/>
        <v>0</v>
      </c>
      <c r="J59" s="14">
        <f t="shared" si="11"/>
        <v>0</v>
      </c>
      <c r="K59" s="3"/>
      <c r="L59" s="3"/>
    </row>
    <row r="60" spans="1:12">
      <c r="A60" s="2" t="s">
        <v>131</v>
      </c>
      <c r="B60" s="2" t="s">
        <v>82</v>
      </c>
      <c r="C60" s="2" t="s">
        <v>56</v>
      </c>
      <c r="D60" s="14">
        <v>1</v>
      </c>
      <c r="E60" s="20"/>
      <c r="F60" s="14">
        <f t="shared" si="8"/>
        <v>0</v>
      </c>
      <c r="G60" s="20"/>
      <c r="H60" s="14">
        <f t="shared" si="9"/>
        <v>0</v>
      </c>
      <c r="I60" s="14">
        <f t="shared" si="10"/>
        <v>0</v>
      </c>
      <c r="J60" s="14">
        <f t="shared" si="11"/>
        <v>0</v>
      </c>
      <c r="K60" s="3"/>
      <c r="L60" s="3"/>
    </row>
    <row r="61" spans="1:12">
      <c r="A61" s="2" t="s">
        <v>132</v>
      </c>
      <c r="B61" s="2" t="s">
        <v>83</v>
      </c>
      <c r="C61" s="2" t="s">
        <v>56</v>
      </c>
      <c r="D61" s="14">
        <v>1</v>
      </c>
      <c r="E61" s="20"/>
      <c r="F61" s="14">
        <f t="shared" si="8"/>
        <v>0</v>
      </c>
      <c r="G61" s="20"/>
      <c r="H61" s="14">
        <f t="shared" si="9"/>
        <v>0</v>
      </c>
      <c r="I61" s="14">
        <f t="shared" si="10"/>
        <v>0</v>
      </c>
      <c r="J61" s="14">
        <f t="shared" si="11"/>
        <v>0</v>
      </c>
      <c r="K61" s="3"/>
      <c r="L61" s="3"/>
    </row>
    <row r="62" spans="1:12">
      <c r="A62" s="12" t="s">
        <v>5</v>
      </c>
      <c r="B62" s="19" t="s">
        <v>240</v>
      </c>
      <c r="C62" s="12" t="s">
        <v>5</v>
      </c>
      <c r="D62" s="13"/>
      <c r="E62" s="13"/>
      <c r="F62" s="13"/>
      <c r="G62" s="21"/>
      <c r="H62" s="13"/>
      <c r="I62" s="13"/>
      <c r="J62" s="13"/>
      <c r="K62" s="3"/>
      <c r="L62" s="3"/>
    </row>
    <row r="63" spans="1:12">
      <c r="A63" s="2" t="s">
        <v>133</v>
      </c>
      <c r="B63" s="2" t="s">
        <v>85</v>
      </c>
      <c r="C63" s="2" t="s">
        <v>86</v>
      </c>
      <c r="D63" s="14">
        <v>1400</v>
      </c>
      <c r="E63" s="20"/>
      <c r="F63" s="14">
        <f>D63*E63</f>
        <v>0</v>
      </c>
      <c r="G63" s="20"/>
      <c r="H63" s="14">
        <f>D63*G63</f>
        <v>0</v>
      </c>
      <c r="I63" s="14">
        <f>E63+G63</f>
        <v>0</v>
      </c>
      <c r="J63" s="14">
        <f>F63+H63</f>
        <v>0</v>
      </c>
      <c r="K63" s="3"/>
      <c r="L63" s="3"/>
    </row>
    <row r="64" spans="1:12">
      <c r="A64" s="2" t="s">
        <v>134</v>
      </c>
      <c r="B64" s="2" t="s">
        <v>135</v>
      </c>
      <c r="C64" s="2" t="s">
        <v>86</v>
      </c>
      <c r="D64" s="14">
        <v>80</v>
      </c>
      <c r="E64" s="20"/>
      <c r="F64" s="14">
        <f>D64*E64</f>
        <v>0</v>
      </c>
      <c r="G64" s="20"/>
      <c r="H64" s="14">
        <f>D64*G64</f>
        <v>0</v>
      </c>
      <c r="I64" s="14">
        <f>E64+G64</f>
        <v>0</v>
      </c>
      <c r="J64" s="14">
        <f>F64+H64</f>
        <v>0</v>
      </c>
      <c r="K64" s="3"/>
      <c r="L64" s="3"/>
    </row>
    <row r="65" spans="1:12">
      <c r="A65" s="12" t="s">
        <v>5</v>
      </c>
      <c r="B65" s="12" t="s">
        <v>136</v>
      </c>
      <c r="C65" s="12" t="s">
        <v>5</v>
      </c>
      <c r="D65" s="13"/>
      <c r="E65" s="13"/>
      <c r="F65" s="13"/>
      <c r="G65" s="21"/>
      <c r="H65" s="13"/>
      <c r="I65" s="13"/>
      <c r="J65" s="13"/>
      <c r="K65" s="3"/>
      <c r="L65" s="3"/>
    </row>
    <row r="66" spans="1:12">
      <c r="A66" s="2" t="s">
        <v>137</v>
      </c>
      <c r="B66" s="18" t="s">
        <v>138</v>
      </c>
      <c r="C66" s="2" t="s">
        <v>56</v>
      </c>
      <c r="D66" s="14">
        <v>1</v>
      </c>
      <c r="E66" s="20"/>
      <c r="F66" s="14">
        <f>D66*E66</f>
        <v>0</v>
      </c>
      <c r="G66" s="20"/>
      <c r="H66" s="14">
        <f>D66*G66</f>
        <v>0</v>
      </c>
      <c r="I66" s="14">
        <f t="shared" ref="I66:J69" si="12">E66+G66</f>
        <v>0</v>
      </c>
      <c r="J66" s="14">
        <f t="shared" si="12"/>
        <v>0</v>
      </c>
      <c r="K66" s="3"/>
      <c r="L66" s="3"/>
    </row>
    <row r="67" spans="1:12">
      <c r="A67" s="2" t="s">
        <v>139</v>
      </c>
      <c r="B67" s="18" t="s">
        <v>140</v>
      </c>
      <c r="C67" s="2" t="s">
        <v>56</v>
      </c>
      <c r="D67" s="14">
        <v>1</v>
      </c>
      <c r="E67" s="20"/>
      <c r="F67" s="14">
        <f>D67*E67</f>
        <v>0</v>
      </c>
      <c r="G67" s="20"/>
      <c r="H67" s="14">
        <f>D67*G67</f>
        <v>0</v>
      </c>
      <c r="I67" s="14">
        <f t="shared" si="12"/>
        <v>0</v>
      </c>
      <c r="J67" s="14">
        <f t="shared" si="12"/>
        <v>0</v>
      </c>
      <c r="K67" s="3"/>
      <c r="L67" s="3"/>
    </row>
    <row r="68" spans="1:12">
      <c r="A68" s="2" t="s">
        <v>141</v>
      </c>
      <c r="B68" s="2" t="s">
        <v>142</v>
      </c>
      <c r="C68" s="2" t="s">
        <v>56</v>
      </c>
      <c r="D68" s="14">
        <v>6</v>
      </c>
      <c r="E68" s="20"/>
      <c r="F68" s="14">
        <f>D68*E68</f>
        <v>0</v>
      </c>
      <c r="G68" s="20"/>
      <c r="H68" s="14">
        <f>D68*G68</f>
        <v>0</v>
      </c>
      <c r="I68" s="14">
        <f t="shared" si="12"/>
        <v>0</v>
      </c>
      <c r="J68" s="14">
        <f t="shared" si="12"/>
        <v>0</v>
      </c>
      <c r="K68" s="3"/>
      <c r="L68" s="3"/>
    </row>
    <row r="69" spans="1:12">
      <c r="A69" s="2" t="s">
        <v>143</v>
      </c>
      <c r="B69" s="2" t="s">
        <v>144</v>
      </c>
      <c r="C69" s="2" t="s">
        <v>56</v>
      </c>
      <c r="D69" s="14">
        <v>3</v>
      </c>
      <c r="E69" s="20"/>
      <c r="F69" s="14">
        <f>D69*E69</f>
        <v>0</v>
      </c>
      <c r="G69" s="20"/>
      <c r="H69" s="14">
        <f>D69*G69</f>
        <v>0</v>
      </c>
      <c r="I69" s="14">
        <f t="shared" si="12"/>
        <v>0</v>
      </c>
      <c r="J69" s="14">
        <f t="shared" si="12"/>
        <v>0</v>
      </c>
      <c r="K69" s="3"/>
      <c r="L69" s="3"/>
    </row>
    <row r="70" spans="1:12">
      <c r="A70" s="12" t="s">
        <v>5</v>
      </c>
      <c r="B70" s="12" t="s">
        <v>145</v>
      </c>
      <c r="C70" s="12" t="s">
        <v>5</v>
      </c>
      <c r="D70" s="13"/>
      <c r="E70" s="21"/>
      <c r="F70" s="13"/>
      <c r="G70" s="21"/>
      <c r="H70" s="13"/>
      <c r="I70" s="13"/>
      <c r="J70" s="13"/>
      <c r="K70" s="3"/>
      <c r="L70" s="3"/>
    </row>
    <row r="71" spans="1:12">
      <c r="A71" s="2" t="s">
        <v>146</v>
      </c>
      <c r="B71" s="2" t="s">
        <v>147</v>
      </c>
      <c r="C71" s="2" t="s">
        <v>56</v>
      </c>
      <c r="D71" s="14">
        <v>1</v>
      </c>
      <c r="E71" s="20"/>
      <c r="F71" s="14">
        <f t="shared" ref="F71:F76" si="13">D71*E71</f>
        <v>0</v>
      </c>
      <c r="G71" s="20"/>
      <c r="H71" s="14">
        <f t="shared" ref="H71:H76" si="14">D71*G71</f>
        <v>0</v>
      </c>
      <c r="I71" s="14">
        <f t="shared" ref="I71:J76" si="15">E71+G71</f>
        <v>0</v>
      </c>
      <c r="J71" s="14">
        <f t="shared" si="15"/>
        <v>0</v>
      </c>
      <c r="K71" s="3"/>
      <c r="L71" s="3"/>
    </row>
    <row r="72" spans="1:12">
      <c r="A72" s="2" t="s">
        <v>148</v>
      </c>
      <c r="B72" s="2" t="s">
        <v>149</v>
      </c>
      <c r="C72" s="2" t="s">
        <v>56</v>
      </c>
      <c r="D72" s="14">
        <v>3</v>
      </c>
      <c r="E72" s="20"/>
      <c r="F72" s="14">
        <f t="shared" si="13"/>
        <v>0</v>
      </c>
      <c r="G72" s="20"/>
      <c r="H72" s="14">
        <f t="shared" si="14"/>
        <v>0</v>
      </c>
      <c r="I72" s="14">
        <f t="shared" si="15"/>
        <v>0</v>
      </c>
      <c r="J72" s="14">
        <f t="shared" si="15"/>
        <v>0</v>
      </c>
      <c r="K72" s="3"/>
      <c r="L72" s="3"/>
    </row>
    <row r="73" spans="1:12">
      <c r="A73" s="2" t="s">
        <v>150</v>
      </c>
      <c r="B73" s="18" t="s">
        <v>151</v>
      </c>
      <c r="C73" s="2" t="s">
        <v>56</v>
      </c>
      <c r="D73" s="14">
        <v>3</v>
      </c>
      <c r="E73" s="20"/>
      <c r="F73" s="14">
        <f t="shared" si="13"/>
        <v>0</v>
      </c>
      <c r="G73" s="20"/>
      <c r="H73" s="14">
        <f t="shared" si="14"/>
        <v>0</v>
      </c>
      <c r="I73" s="14">
        <f t="shared" si="15"/>
        <v>0</v>
      </c>
      <c r="J73" s="14">
        <f t="shared" si="15"/>
        <v>0</v>
      </c>
      <c r="K73" s="3"/>
      <c r="L73" s="3"/>
    </row>
    <row r="74" spans="1:12">
      <c r="A74" s="2" t="s">
        <v>152</v>
      </c>
      <c r="B74" s="18" t="s">
        <v>153</v>
      </c>
      <c r="C74" s="2" t="s">
        <v>56</v>
      </c>
      <c r="D74" s="14">
        <v>1</v>
      </c>
      <c r="E74" s="20"/>
      <c r="F74" s="14">
        <f t="shared" si="13"/>
        <v>0</v>
      </c>
      <c r="G74" s="20"/>
      <c r="H74" s="14">
        <f t="shared" si="14"/>
        <v>0</v>
      </c>
      <c r="I74" s="14">
        <f t="shared" si="15"/>
        <v>0</v>
      </c>
      <c r="J74" s="14">
        <f t="shared" si="15"/>
        <v>0</v>
      </c>
      <c r="K74" s="3"/>
      <c r="L74" s="3"/>
    </row>
    <row r="75" spans="1:12">
      <c r="A75" s="2" t="s">
        <v>154</v>
      </c>
      <c r="B75" s="18" t="s">
        <v>155</v>
      </c>
      <c r="C75" s="2" t="s">
        <v>56</v>
      </c>
      <c r="D75" s="14">
        <v>1</v>
      </c>
      <c r="E75" s="20"/>
      <c r="F75" s="14">
        <f t="shared" si="13"/>
        <v>0</v>
      </c>
      <c r="G75" s="20"/>
      <c r="H75" s="14">
        <f t="shared" si="14"/>
        <v>0</v>
      </c>
      <c r="I75" s="14">
        <f t="shared" si="15"/>
        <v>0</v>
      </c>
      <c r="J75" s="14">
        <f t="shared" si="15"/>
        <v>0</v>
      </c>
      <c r="K75" s="3"/>
      <c r="L75" s="3"/>
    </row>
    <row r="76" spans="1:12">
      <c r="A76" s="2" t="s">
        <v>156</v>
      </c>
      <c r="B76" s="18" t="s">
        <v>157</v>
      </c>
      <c r="C76" s="2" t="s">
        <v>56</v>
      </c>
      <c r="D76" s="14">
        <v>3</v>
      </c>
      <c r="E76" s="20"/>
      <c r="F76" s="14">
        <f t="shared" si="13"/>
        <v>0</v>
      </c>
      <c r="G76" s="20"/>
      <c r="H76" s="14">
        <f t="shared" si="14"/>
        <v>0</v>
      </c>
      <c r="I76" s="14">
        <f t="shared" si="15"/>
        <v>0</v>
      </c>
      <c r="J76" s="14">
        <f t="shared" si="15"/>
        <v>0</v>
      </c>
      <c r="K76" s="3"/>
      <c r="L76" s="3"/>
    </row>
    <row r="77" spans="1:12">
      <c r="A77" s="12" t="s">
        <v>5</v>
      </c>
      <c r="B77" s="19" t="s">
        <v>242</v>
      </c>
      <c r="C77" s="12" t="s">
        <v>5</v>
      </c>
      <c r="D77" s="13"/>
      <c r="E77" s="21"/>
      <c r="F77" s="13"/>
      <c r="G77" s="21"/>
      <c r="H77" s="13"/>
      <c r="I77" s="13"/>
      <c r="J77" s="13"/>
      <c r="K77" s="3"/>
      <c r="L77" s="3"/>
    </row>
    <row r="78" spans="1:12">
      <c r="A78" s="2" t="s">
        <v>158</v>
      </c>
      <c r="B78" s="2" t="s">
        <v>85</v>
      </c>
      <c r="C78" s="2" t="s">
        <v>86</v>
      </c>
      <c r="D78" s="14">
        <v>1920</v>
      </c>
      <c r="E78" s="20"/>
      <c r="F78" s="14">
        <f>D78*E78</f>
        <v>0</v>
      </c>
      <c r="G78" s="20"/>
      <c r="H78" s="14">
        <f>D78*G78</f>
        <v>0</v>
      </c>
      <c r="I78" s="14">
        <f>E78+G78</f>
        <v>0</v>
      </c>
      <c r="J78" s="14">
        <f>F78+H78</f>
        <v>0</v>
      </c>
      <c r="K78" s="3"/>
      <c r="L78" s="3"/>
    </row>
    <row r="79" spans="1:12">
      <c r="A79" s="12" t="s">
        <v>5</v>
      </c>
      <c r="B79" s="12" t="s">
        <v>159</v>
      </c>
      <c r="C79" s="12" t="s">
        <v>5</v>
      </c>
      <c r="D79" s="13"/>
      <c r="E79" s="21"/>
      <c r="F79" s="13"/>
      <c r="G79" s="21"/>
      <c r="H79" s="13"/>
      <c r="I79" s="13"/>
      <c r="J79" s="13"/>
      <c r="K79" s="3"/>
      <c r="L79" s="3"/>
    </row>
    <row r="80" spans="1:12">
      <c r="A80" s="2" t="s">
        <v>160</v>
      </c>
      <c r="B80" s="2" t="s">
        <v>161</v>
      </c>
      <c r="C80" s="2" t="s">
        <v>86</v>
      </c>
      <c r="D80" s="14">
        <v>350</v>
      </c>
      <c r="E80" s="20"/>
      <c r="F80" s="14">
        <f>D80*E80</f>
        <v>0</v>
      </c>
      <c r="G80" s="20"/>
      <c r="H80" s="14">
        <f>D80*G80</f>
        <v>0</v>
      </c>
      <c r="I80" s="14">
        <f>E80+G80</f>
        <v>0</v>
      </c>
      <c r="J80" s="14">
        <f>F80+H80</f>
        <v>0</v>
      </c>
      <c r="K80" s="3"/>
      <c r="L80" s="3"/>
    </row>
    <row r="81" spans="1:12">
      <c r="A81" s="12" t="s">
        <v>5</v>
      </c>
      <c r="B81" s="12" t="s">
        <v>162</v>
      </c>
      <c r="C81" s="12" t="s">
        <v>5</v>
      </c>
      <c r="D81" s="13"/>
      <c r="E81" s="21"/>
      <c r="F81" s="13"/>
      <c r="G81" s="21"/>
      <c r="H81" s="13"/>
      <c r="I81" s="13"/>
      <c r="J81" s="13"/>
      <c r="K81" s="3"/>
      <c r="L81" s="3"/>
    </row>
    <row r="82" spans="1:12">
      <c r="A82" s="2" t="s">
        <v>163</v>
      </c>
      <c r="B82" s="2" t="s">
        <v>164</v>
      </c>
      <c r="C82" s="2" t="s">
        <v>56</v>
      </c>
      <c r="D82" s="14">
        <v>5</v>
      </c>
      <c r="E82" s="20"/>
      <c r="F82" s="14">
        <f>D82*E82</f>
        <v>0</v>
      </c>
      <c r="G82" s="20"/>
      <c r="H82" s="14">
        <f>D82*G82</f>
        <v>0</v>
      </c>
      <c r="I82" s="14">
        <f t="shared" ref="I82:J84" si="16">E82+G82</f>
        <v>0</v>
      </c>
      <c r="J82" s="14">
        <f t="shared" si="16"/>
        <v>0</v>
      </c>
      <c r="K82" s="3"/>
      <c r="L82" s="3"/>
    </row>
    <row r="83" spans="1:12">
      <c r="A83" s="2" t="s">
        <v>165</v>
      </c>
      <c r="B83" s="2" t="s">
        <v>166</v>
      </c>
      <c r="C83" s="2" t="s">
        <v>56</v>
      </c>
      <c r="D83" s="14">
        <v>6</v>
      </c>
      <c r="E83" s="20"/>
      <c r="F83" s="14">
        <f>D83*E83</f>
        <v>0</v>
      </c>
      <c r="G83" s="20"/>
      <c r="H83" s="14">
        <f>D83*G83</f>
        <v>0</v>
      </c>
      <c r="I83" s="14">
        <f t="shared" si="16"/>
        <v>0</v>
      </c>
      <c r="J83" s="14">
        <f t="shared" si="16"/>
        <v>0</v>
      </c>
      <c r="K83" s="3"/>
      <c r="L83" s="3"/>
    </row>
    <row r="84" spans="1:12">
      <c r="A84" s="2" t="s">
        <v>167</v>
      </c>
      <c r="B84" s="2" t="s">
        <v>168</v>
      </c>
      <c r="C84" s="2" t="s">
        <v>56</v>
      </c>
      <c r="D84" s="14">
        <v>4</v>
      </c>
      <c r="E84" s="20"/>
      <c r="F84" s="14">
        <f>D84*E84</f>
        <v>0</v>
      </c>
      <c r="G84" s="20"/>
      <c r="H84" s="14">
        <f>D84*G84</f>
        <v>0</v>
      </c>
      <c r="I84" s="14">
        <f t="shared" si="16"/>
        <v>0</v>
      </c>
      <c r="J84" s="14">
        <f t="shared" si="16"/>
        <v>0</v>
      </c>
      <c r="K84" s="3"/>
      <c r="L84" s="3"/>
    </row>
    <row r="85" spans="1:12">
      <c r="A85" s="12" t="s">
        <v>5</v>
      </c>
      <c r="B85" s="19" t="s">
        <v>244</v>
      </c>
      <c r="C85" s="12" t="s">
        <v>5</v>
      </c>
      <c r="D85" s="13"/>
      <c r="E85" s="21"/>
      <c r="F85" s="13"/>
      <c r="G85" s="21"/>
      <c r="H85" s="13"/>
      <c r="I85" s="13"/>
      <c r="J85" s="13"/>
      <c r="K85" s="3"/>
      <c r="L85" s="3"/>
    </row>
    <row r="86" spans="1:12">
      <c r="A86" s="2" t="s">
        <v>169</v>
      </c>
      <c r="B86" s="2" t="s">
        <v>170</v>
      </c>
      <c r="C86" s="2" t="s">
        <v>86</v>
      </c>
      <c r="D86" s="14">
        <v>50</v>
      </c>
      <c r="E86" s="20"/>
      <c r="F86" s="14">
        <f>D86*E86</f>
        <v>0</v>
      </c>
      <c r="G86" s="20"/>
      <c r="H86" s="14">
        <f>D86*G86</f>
        <v>0</v>
      </c>
      <c r="I86" s="14">
        <f>E86+G86</f>
        <v>0</v>
      </c>
      <c r="J86" s="14">
        <f>F86+H86</f>
        <v>0</v>
      </c>
      <c r="K86" s="3"/>
      <c r="L86" s="3"/>
    </row>
    <row r="87" spans="1:12">
      <c r="A87" s="5" t="s">
        <v>5</v>
      </c>
      <c r="B87" s="5" t="s">
        <v>171</v>
      </c>
      <c r="C87" s="5" t="s">
        <v>5</v>
      </c>
      <c r="D87" s="11"/>
      <c r="E87" s="22"/>
      <c r="F87" s="11"/>
      <c r="G87" s="22"/>
      <c r="H87" s="11"/>
      <c r="I87" s="11"/>
      <c r="J87" s="11"/>
      <c r="K87" s="3"/>
      <c r="L87" s="3"/>
    </row>
    <row r="88" spans="1:12">
      <c r="A88" s="2" t="s">
        <v>172</v>
      </c>
      <c r="B88" s="2" t="s">
        <v>173</v>
      </c>
      <c r="C88" s="2" t="s">
        <v>174</v>
      </c>
      <c r="D88" s="14">
        <v>16</v>
      </c>
      <c r="E88" s="20">
        <v>0</v>
      </c>
      <c r="F88" s="14">
        <f>D88*E88</f>
        <v>0</v>
      </c>
      <c r="G88" s="20"/>
      <c r="H88" s="14">
        <f>D88*G88</f>
        <v>0</v>
      </c>
      <c r="I88" s="14">
        <f>E88+G88</f>
        <v>0</v>
      </c>
      <c r="J88" s="14">
        <f>F88+H88</f>
        <v>0</v>
      </c>
      <c r="K88" s="3"/>
      <c r="L88" s="3"/>
    </row>
    <row r="89" spans="1:12">
      <c r="A89" s="12" t="s">
        <v>5</v>
      </c>
      <c r="B89" s="12" t="s">
        <v>175</v>
      </c>
      <c r="C89" s="12" t="s">
        <v>5</v>
      </c>
      <c r="D89" s="13"/>
      <c r="E89" s="21"/>
      <c r="F89" s="13"/>
      <c r="G89" s="21"/>
      <c r="H89" s="13"/>
      <c r="I89" s="13"/>
      <c r="J89" s="13"/>
      <c r="K89" s="3"/>
      <c r="L89" s="3"/>
    </row>
    <row r="90" spans="1:12">
      <c r="A90" s="2" t="s">
        <v>176</v>
      </c>
      <c r="B90" s="2" t="s">
        <v>177</v>
      </c>
      <c r="C90" s="2" t="s">
        <v>56</v>
      </c>
      <c r="D90" s="14">
        <v>1</v>
      </c>
      <c r="E90" s="20">
        <v>0</v>
      </c>
      <c r="F90" s="14">
        <f>D90*E90</f>
        <v>0</v>
      </c>
      <c r="G90" s="20"/>
      <c r="H90" s="14">
        <f>D90*G90</f>
        <v>0</v>
      </c>
      <c r="I90" s="14">
        <f>E90+G90</f>
        <v>0</v>
      </c>
      <c r="J90" s="14">
        <f>F90+H90</f>
        <v>0</v>
      </c>
      <c r="K90" s="3"/>
      <c r="L90" s="3"/>
    </row>
    <row r="91" spans="1:12">
      <c r="A91" s="5" t="s">
        <v>5</v>
      </c>
      <c r="B91" s="5" t="s">
        <v>178</v>
      </c>
      <c r="C91" s="5" t="s">
        <v>5</v>
      </c>
      <c r="D91" s="11"/>
      <c r="E91" s="22"/>
      <c r="F91" s="11">
        <f>SUM(F88:F90)</f>
        <v>0</v>
      </c>
      <c r="G91" s="22"/>
      <c r="H91" s="11">
        <f>SUM(H88:H90)</f>
        <v>0</v>
      </c>
      <c r="I91" s="11"/>
      <c r="J91" s="11">
        <f>SUM(J88:J90)</f>
        <v>0</v>
      </c>
      <c r="K91" s="3"/>
      <c r="L91" s="3"/>
    </row>
    <row r="92" spans="1:12">
      <c r="A92" s="2" t="s">
        <v>179</v>
      </c>
      <c r="B92" s="2" t="s">
        <v>180</v>
      </c>
      <c r="C92" s="2" t="s">
        <v>5</v>
      </c>
      <c r="D92" s="14"/>
      <c r="E92" s="20"/>
      <c r="F92" s="14">
        <f ca="1">M4+Parametry!B32/100*F88+Parametry!B32/100*F90</f>
        <v>0</v>
      </c>
      <c r="G92" s="20"/>
      <c r="H92" s="14"/>
      <c r="I92" s="14">
        <f>E92+G92</f>
        <v>0</v>
      </c>
      <c r="J92" s="14">
        <f>F92+H92</f>
        <v>0</v>
      </c>
      <c r="K92" s="3"/>
      <c r="L92" s="3"/>
    </row>
    <row r="93" spans="1:12">
      <c r="A93" s="5" t="s">
        <v>5</v>
      </c>
      <c r="B93" s="5" t="s">
        <v>237</v>
      </c>
      <c r="C93" s="5" t="s">
        <v>5</v>
      </c>
      <c r="D93" s="11"/>
      <c r="E93" s="22"/>
      <c r="F93" s="11">
        <f>SUM(F4:F86,F88:F90,F92:F92)</f>
        <v>0</v>
      </c>
      <c r="G93" s="22"/>
      <c r="H93" s="11">
        <f>SUM(H4:H86,H88:H90,H92:H92)</f>
        <v>0</v>
      </c>
      <c r="I93" s="11"/>
      <c r="J93" s="11">
        <f>SUM(J4:J86,J88:J90,J92:J92)</f>
        <v>0</v>
      </c>
      <c r="K93" s="3"/>
      <c r="L93" s="3"/>
    </row>
    <row r="94" spans="1:12">
      <c r="A94" s="5" t="s">
        <v>5</v>
      </c>
      <c r="B94" s="5" t="s">
        <v>235</v>
      </c>
      <c r="C94" s="5" t="s">
        <v>5</v>
      </c>
      <c r="D94" s="11"/>
      <c r="E94" s="22"/>
      <c r="F94" s="11"/>
      <c r="G94" s="22"/>
      <c r="H94" s="11"/>
      <c r="I94" s="11"/>
      <c r="J94" s="11"/>
      <c r="K94" s="3"/>
      <c r="L94" s="3"/>
    </row>
    <row r="95" spans="1:12">
      <c r="A95" s="12" t="s">
        <v>5</v>
      </c>
      <c r="B95" s="12" t="s">
        <v>182</v>
      </c>
      <c r="C95" s="12" t="s">
        <v>5</v>
      </c>
      <c r="D95" s="13"/>
      <c r="E95" s="21"/>
      <c r="F95" s="13"/>
      <c r="G95" s="21"/>
      <c r="H95" s="13"/>
      <c r="I95" s="13"/>
      <c r="J95" s="13"/>
      <c r="K95" s="3"/>
      <c r="L95" s="3"/>
    </row>
    <row r="96" spans="1:12">
      <c r="A96" s="2" t="s">
        <v>183</v>
      </c>
      <c r="B96" s="2" t="s">
        <v>184</v>
      </c>
      <c r="C96" s="2" t="s">
        <v>185</v>
      </c>
      <c r="D96" s="14">
        <v>0.7</v>
      </c>
      <c r="E96" s="20"/>
      <c r="F96" s="14">
        <f>D96*E96</f>
        <v>0</v>
      </c>
      <c r="G96" s="20"/>
      <c r="H96" s="14">
        <f>D96*G96</f>
        <v>0</v>
      </c>
      <c r="I96" s="14">
        <f>E96+G96</f>
        <v>0</v>
      </c>
      <c r="J96" s="14">
        <f>F96+H96</f>
        <v>0</v>
      </c>
      <c r="K96" s="3"/>
      <c r="L96" s="3"/>
    </row>
    <row r="97" spans="1:12">
      <c r="A97" s="12" t="s">
        <v>5</v>
      </c>
      <c r="B97" s="12" t="s">
        <v>186</v>
      </c>
      <c r="C97" s="12" t="s">
        <v>5</v>
      </c>
      <c r="D97" s="13"/>
      <c r="E97" s="21"/>
      <c r="F97" s="13"/>
      <c r="G97" s="21"/>
      <c r="H97" s="13"/>
      <c r="I97" s="13"/>
      <c r="J97" s="13"/>
      <c r="K97" s="3"/>
      <c r="L97" s="3"/>
    </row>
    <row r="98" spans="1:12">
      <c r="A98" s="2" t="s">
        <v>187</v>
      </c>
      <c r="B98" s="18" t="s">
        <v>188</v>
      </c>
      <c r="C98" s="2" t="s">
        <v>86</v>
      </c>
      <c r="D98" s="14">
        <v>700</v>
      </c>
      <c r="E98" s="20"/>
      <c r="F98" s="14">
        <f>D98*E98</f>
        <v>0</v>
      </c>
      <c r="G98" s="20"/>
      <c r="H98" s="14">
        <f>D98*G98</f>
        <v>0</v>
      </c>
      <c r="I98" s="14">
        <f>E98+G98</f>
        <v>0</v>
      </c>
      <c r="J98" s="14">
        <f>F98+H98</f>
        <v>0</v>
      </c>
      <c r="K98" s="3"/>
      <c r="L98" s="3"/>
    </row>
    <row r="99" spans="1:12">
      <c r="A99" s="12" t="s">
        <v>5</v>
      </c>
      <c r="B99" s="12" t="s">
        <v>189</v>
      </c>
      <c r="C99" s="12" t="s">
        <v>5</v>
      </c>
      <c r="D99" s="13"/>
      <c r="E99" s="21"/>
      <c r="F99" s="13"/>
      <c r="G99" s="21"/>
      <c r="H99" s="13"/>
      <c r="I99" s="13"/>
      <c r="J99" s="13"/>
      <c r="K99" s="3"/>
      <c r="L99" s="3"/>
    </row>
    <row r="100" spans="1:12">
      <c r="A100" s="2" t="s">
        <v>190</v>
      </c>
      <c r="B100" s="2" t="s">
        <v>191</v>
      </c>
      <c r="C100" s="2" t="s">
        <v>86</v>
      </c>
      <c r="D100" s="14">
        <v>700</v>
      </c>
      <c r="E100" s="20"/>
      <c r="F100" s="14">
        <f>D100*E100</f>
        <v>0</v>
      </c>
      <c r="G100" s="20"/>
      <c r="H100" s="14">
        <f>D100*G100</f>
        <v>0</v>
      </c>
      <c r="I100" s="14">
        <f>E100+G100</f>
        <v>0</v>
      </c>
      <c r="J100" s="14">
        <f>F100+H100</f>
        <v>0</v>
      </c>
      <c r="K100" s="3"/>
      <c r="L100" s="3"/>
    </row>
    <row r="101" spans="1:12">
      <c r="A101" s="12" t="s">
        <v>5</v>
      </c>
      <c r="B101" s="12" t="s">
        <v>192</v>
      </c>
      <c r="C101" s="12" t="s">
        <v>5</v>
      </c>
      <c r="D101" s="13"/>
      <c r="E101" s="21"/>
      <c r="F101" s="13"/>
      <c r="G101" s="21"/>
      <c r="H101" s="13"/>
      <c r="I101" s="13"/>
      <c r="J101" s="13"/>
      <c r="K101" s="3"/>
      <c r="L101" s="3"/>
    </row>
    <row r="102" spans="1:12">
      <c r="A102" s="2" t="s">
        <v>193</v>
      </c>
      <c r="B102" s="2" t="s">
        <v>194</v>
      </c>
      <c r="C102" s="2" t="s">
        <v>86</v>
      </c>
      <c r="D102" s="14">
        <v>700</v>
      </c>
      <c r="E102" s="20"/>
      <c r="F102" s="14">
        <f>D102*E102</f>
        <v>0</v>
      </c>
      <c r="G102" s="20"/>
      <c r="H102" s="14">
        <f>D102*G102</f>
        <v>0</v>
      </c>
      <c r="I102" s="14">
        <f>E102+G102</f>
        <v>0</v>
      </c>
      <c r="J102" s="14">
        <f>F102+H102</f>
        <v>0</v>
      </c>
      <c r="K102" s="3"/>
      <c r="L102" s="3"/>
    </row>
    <row r="103" spans="1:12">
      <c r="A103" s="12" t="s">
        <v>5</v>
      </c>
      <c r="B103" s="12" t="s">
        <v>195</v>
      </c>
      <c r="C103" s="12" t="s">
        <v>5</v>
      </c>
      <c r="D103" s="13"/>
      <c r="E103" s="21"/>
      <c r="F103" s="13"/>
      <c r="G103" s="21"/>
      <c r="H103" s="13"/>
      <c r="I103" s="13"/>
      <c r="J103" s="13"/>
      <c r="K103" s="3"/>
      <c r="L103" s="3"/>
    </row>
    <row r="104" spans="1:12">
      <c r="A104" s="2" t="s">
        <v>196</v>
      </c>
      <c r="B104" s="18" t="s">
        <v>188</v>
      </c>
      <c r="C104" s="2" t="s">
        <v>86</v>
      </c>
      <c r="D104" s="14">
        <v>700</v>
      </c>
      <c r="E104" s="20"/>
      <c r="F104" s="14">
        <f>D104*E104</f>
        <v>0</v>
      </c>
      <c r="G104" s="20"/>
      <c r="H104" s="14">
        <f>D104*G104</f>
        <v>0</v>
      </c>
      <c r="I104" s="14">
        <f>E104+G104</f>
        <v>0</v>
      </c>
      <c r="J104" s="14">
        <f>F104+H104</f>
        <v>0</v>
      </c>
      <c r="K104" s="3"/>
      <c r="L104" s="3"/>
    </row>
    <row r="105" spans="1:12">
      <c r="A105" s="12" t="s">
        <v>5</v>
      </c>
      <c r="B105" s="12" t="s">
        <v>197</v>
      </c>
      <c r="C105" s="12" t="s">
        <v>5</v>
      </c>
      <c r="D105" s="13"/>
      <c r="E105" s="21"/>
      <c r="F105" s="13"/>
      <c r="G105" s="21"/>
      <c r="H105" s="13"/>
      <c r="I105" s="13"/>
      <c r="J105" s="13"/>
      <c r="K105" s="3"/>
      <c r="L105" s="3"/>
    </row>
    <row r="106" spans="1:12">
      <c r="A106" s="2" t="s">
        <v>198</v>
      </c>
      <c r="B106" s="2" t="s">
        <v>199</v>
      </c>
      <c r="C106" s="2" t="s">
        <v>200</v>
      </c>
      <c r="D106" s="14">
        <v>250</v>
      </c>
      <c r="E106" s="20"/>
      <c r="F106" s="14">
        <f>D106*E106</f>
        <v>0</v>
      </c>
      <c r="G106" s="20"/>
      <c r="H106" s="14">
        <f>D106*G106</f>
        <v>0</v>
      </c>
      <c r="I106" s="14">
        <f>E106+G106</f>
        <v>0</v>
      </c>
      <c r="J106" s="14">
        <f>F106+H106</f>
        <v>0</v>
      </c>
      <c r="K106" s="3"/>
      <c r="L106" s="3"/>
    </row>
    <row r="107" spans="1:12">
      <c r="A107" s="12" t="s">
        <v>5</v>
      </c>
      <c r="B107" s="12" t="s">
        <v>201</v>
      </c>
      <c r="C107" s="12" t="s">
        <v>5</v>
      </c>
      <c r="D107" s="13"/>
      <c r="E107" s="21"/>
      <c r="F107" s="13"/>
      <c r="G107" s="21"/>
      <c r="H107" s="13"/>
      <c r="I107" s="13"/>
      <c r="J107" s="13"/>
      <c r="K107" s="3"/>
      <c r="L107" s="3"/>
    </row>
    <row r="108" spans="1:12">
      <c r="A108" s="2" t="s">
        <v>202</v>
      </c>
      <c r="B108" s="2" t="s">
        <v>203</v>
      </c>
      <c r="C108" s="2" t="s">
        <v>204</v>
      </c>
      <c r="D108" s="14">
        <v>50</v>
      </c>
      <c r="E108" s="20"/>
      <c r="F108" s="14">
        <f>D108*E108</f>
        <v>0</v>
      </c>
      <c r="G108" s="20"/>
      <c r="H108" s="14">
        <f>D108*G108</f>
        <v>0</v>
      </c>
      <c r="I108" s="14">
        <f>E108+G108</f>
        <v>0</v>
      </c>
      <c r="J108" s="14">
        <f>F108+H108</f>
        <v>0</v>
      </c>
      <c r="K108" s="3"/>
      <c r="L108" s="3"/>
    </row>
    <row r="109" spans="1:12">
      <c r="A109" s="5" t="s">
        <v>5</v>
      </c>
      <c r="B109" s="5" t="s">
        <v>236</v>
      </c>
      <c r="C109" s="5" t="s">
        <v>5</v>
      </c>
      <c r="D109" s="11"/>
      <c r="E109" s="22"/>
      <c r="F109" s="11">
        <f>SUM(F95:F108)</f>
        <v>0</v>
      </c>
      <c r="G109" s="22"/>
      <c r="H109" s="11">
        <f>SUM(H95:H108)</f>
        <v>0</v>
      </c>
      <c r="I109" s="11"/>
      <c r="J109" s="11">
        <f>SUM(J95:J108)</f>
        <v>0</v>
      </c>
      <c r="K109" s="3"/>
      <c r="L109" s="3"/>
    </row>
    <row r="110" spans="1:12">
      <c r="A110" s="2" t="s">
        <v>5</v>
      </c>
      <c r="B110" s="2" t="s">
        <v>5</v>
      </c>
      <c r="C110" s="2" t="s">
        <v>5</v>
      </c>
      <c r="D110" s="14"/>
      <c r="E110" s="14"/>
      <c r="F110" s="14"/>
      <c r="G110" s="14"/>
      <c r="H110" s="14"/>
      <c r="I110" s="14"/>
      <c r="J110" s="14"/>
      <c r="K110" s="3"/>
      <c r="L110" s="3"/>
    </row>
  </sheetData>
  <sheetProtection password="CC55" sheet="1"/>
  <phoneticPr fontId="8" type="noConversion"/>
  <pageMargins left="0.70866141732283472" right="0.70866141732283472" top="0.78740157480314965" bottom="0.78740157480314965" header="0.31496062992125984" footer="0.31496062992125984"/>
  <pageSetup paperSize="9" scale="68" fitToWidth="3" fitToHeight="3" orientation="landscape" r:id="rId1"/>
  <headerFooter>
    <oddHeader>&amp;LBiotechnologický systém ČDV z MR1&amp;CSpecifikace materiálu&amp;RPS03 ELEKTRO</oddHeader>
    <oddFooter>&amp;C&amp;P z &amp;N</oddFooter>
  </headerFooter>
  <rowBreaks count="1" manualBreakCount="1">
    <brk id="9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Normal="100" workbookViewId="0">
      <selection activeCell="A14" sqref="A14:IV14"/>
    </sheetView>
  </sheetViews>
  <sheetFormatPr defaultRowHeight="15"/>
  <cols>
    <col min="1" max="1" width="28.42578125" style="1" bestFit="1" customWidth="1"/>
    <col min="2" max="2" width="63.42578125" style="1" bestFit="1" customWidth="1"/>
    <col min="4" max="4" width="0" style="8" hidden="1" customWidth="1"/>
  </cols>
  <sheetData>
    <row r="1" spans="1:3">
      <c r="A1" s="2" t="s">
        <v>0</v>
      </c>
      <c r="B1" s="2" t="s">
        <v>1</v>
      </c>
      <c r="C1" s="3"/>
    </row>
    <row r="2" spans="1:3">
      <c r="A2" s="2" t="s">
        <v>2</v>
      </c>
      <c r="B2" s="4" t="s">
        <v>3</v>
      </c>
      <c r="C2" s="3"/>
    </row>
    <row r="3" spans="1:3">
      <c r="A3" s="2" t="s">
        <v>4</v>
      </c>
      <c r="B3" s="5" t="s">
        <v>232</v>
      </c>
      <c r="C3" s="3"/>
    </row>
    <row r="4" spans="1:3">
      <c r="A4" s="2" t="s">
        <v>6</v>
      </c>
      <c r="B4" s="5" t="s">
        <v>233</v>
      </c>
      <c r="C4" s="3"/>
    </row>
    <row r="5" spans="1:3">
      <c r="A5" s="2" t="s">
        <v>7</v>
      </c>
      <c r="B5" s="5" t="s">
        <v>234</v>
      </c>
      <c r="C5" s="3"/>
    </row>
    <row r="6" spans="1:3">
      <c r="A6" s="2" t="s">
        <v>8</v>
      </c>
      <c r="B6" s="5" t="s">
        <v>5</v>
      </c>
      <c r="C6" s="3"/>
    </row>
    <row r="7" spans="1:3">
      <c r="A7" s="2" t="s">
        <v>9</v>
      </c>
      <c r="B7" s="5" t="s">
        <v>5</v>
      </c>
      <c r="C7" s="3"/>
    </row>
    <row r="8" spans="1:3">
      <c r="A8" s="2" t="s">
        <v>10</v>
      </c>
      <c r="B8" s="5" t="s">
        <v>5</v>
      </c>
      <c r="C8" s="3"/>
    </row>
    <row r="9" spans="1:3">
      <c r="A9" s="2" t="s">
        <v>11</v>
      </c>
      <c r="B9" s="5" t="s">
        <v>12</v>
      </c>
      <c r="C9" s="3"/>
    </row>
    <row r="10" spans="1:3">
      <c r="A10" s="2" t="s">
        <v>13</v>
      </c>
      <c r="B10" s="5" t="s">
        <v>5</v>
      </c>
      <c r="C10" s="3"/>
    </row>
    <row r="11" spans="1:3">
      <c r="A11" s="2" t="s">
        <v>14</v>
      </c>
      <c r="B11" s="5" t="s">
        <v>243</v>
      </c>
      <c r="C11" s="3"/>
    </row>
    <row r="12" spans="1:3">
      <c r="A12" s="2" t="s">
        <v>15</v>
      </c>
      <c r="B12" s="5" t="s">
        <v>5</v>
      </c>
      <c r="C12" s="3"/>
    </row>
    <row r="13" spans="1:3">
      <c r="A13" s="2" t="s">
        <v>16</v>
      </c>
      <c r="B13" s="5" t="s">
        <v>5</v>
      </c>
      <c r="C13" s="3"/>
    </row>
    <row r="14" spans="1:3">
      <c r="A14" s="2" t="s">
        <v>5</v>
      </c>
      <c r="B14" s="2" t="s">
        <v>5</v>
      </c>
      <c r="C14" s="3"/>
    </row>
    <row r="15" spans="1:3">
      <c r="A15" s="2" t="s">
        <v>17</v>
      </c>
      <c r="B15" s="6" t="s">
        <v>18</v>
      </c>
      <c r="C15" s="3"/>
    </row>
    <row r="16" spans="1:3">
      <c r="A16" s="2" t="s">
        <v>19</v>
      </c>
      <c r="B16" s="6" t="s">
        <v>20</v>
      </c>
      <c r="C16" s="3"/>
    </row>
    <row r="17" spans="1:3">
      <c r="A17" s="2" t="s">
        <v>21</v>
      </c>
      <c r="B17" s="6" t="s">
        <v>22</v>
      </c>
      <c r="C17" s="3"/>
    </row>
    <row r="18" spans="1:3">
      <c r="A18" s="2" t="s">
        <v>23</v>
      </c>
      <c r="B18" s="6" t="s">
        <v>24</v>
      </c>
      <c r="C18" s="3"/>
    </row>
    <row r="19" spans="1:3">
      <c r="A19" s="2" t="s">
        <v>25</v>
      </c>
      <c r="B19" s="6" t="s">
        <v>24</v>
      </c>
      <c r="C19" s="3"/>
    </row>
    <row r="20" spans="1:3">
      <c r="A20" s="2" t="s">
        <v>26</v>
      </c>
      <c r="B20" s="6" t="s">
        <v>24</v>
      </c>
      <c r="C20" s="3"/>
    </row>
    <row r="21" spans="1:3">
      <c r="A21" s="2" t="s">
        <v>27</v>
      </c>
      <c r="B21" s="6" t="s">
        <v>24</v>
      </c>
      <c r="C21" s="3"/>
    </row>
    <row r="22" spans="1:3">
      <c r="A22" s="2" t="s">
        <v>28</v>
      </c>
      <c r="B22" s="6" t="s">
        <v>29</v>
      </c>
      <c r="C22" s="3"/>
    </row>
    <row r="23" spans="1:3">
      <c r="A23" s="2" t="s">
        <v>30</v>
      </c>
      <c r="B23" s="6" t="s">
        <v>24</v>
      </c>
      <c r="C23" s="3"/>
    </row>
    <row r="24" spans="1:3">
      <c r="A24" s="2" t="s">
        <v>31</v>
      </c>
      <c r="B24" s="6" t="s">
        <v>24</v>
      </c>
      <c r="C24" s="3"/>
    </row>
    <row r="25" spans="1:3">
      <c r="A25" s="2" t="s">
        <v>32</v>
      </c>
      <c r="B25" s="6" t="s">
        <v>33</v>
      </c>
      <c r="C25" s="3"/>
    </row>
    <row r="26" spans="1:3">
      <c r="A26" s="2" t="s">
        <v>34</v>
      </c>
      <c r="B26" s="6" t="s">
        <v>24</v>
      </c>
      <c r="C26" s="3"/>
    </row>
    <row r="27" spans="1:3">
      <c r="A27" s="2" t="s">
        <v>35</v>
      </c>
      <c r="B27" s="6" t="s">
        <v>24</v>
      </c>
      <c r="C27" s="3"/>
    </row>
    <row r="28" spans="1:3">
      <c r="A28" s="2" t="s">
        <v>36</v>
      </c>
      <c r="B28" s="6" t="s">
        <v>24</v>
      </c>
      <c r="C28" s="3"/>
    </row>
    <row r="29" spans="1:3">
      <c r="A29" s="2" t="s">
        <v>37</v>
      </c>
      <c r="B29" s="6" t="s">
        <v>24</v>
      </c>
      <c r="C29" s="3"/>
    </row>
    <row r="30" spans="1:3" ht="24.75">
      <c r="A30" s="7" t="s">
        <v>38</v>
      </c>
      <c r="B30" s="6" t="s">
        <v>39</v>
      </c>
      <c r="C30" s="3"/>
    </row>
    <row r="31" spans="1:3">
      <c r="A31" s="2" t="s">
        <v>40</v>
      </c>
      <c r="B31" s="6" t="s">
        <v>41</v>
      </c>
      <c r="C31" s="3"/>
    </row>
    <row r="32" spans="1:3">
      <c r="A32" s="1" t="s">
        <v>42</v>
      </c>
      <c r="B32" s="1">
        <v>5</v>
      </c>
    </row>
  </sheetData>
  <phoneticPr fontId="8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Rekapitulace</vt:lpstr>
      <vt:lpstr>Rozpočet</vt:lpstr>
      <vt:lpstr>Parametry</vt:lpstr>
      <vt:lpstr>Rozpočet!Názvy_tisku</vt:lpstr>
      <vt:lpstr>Parametry!Oblast_tisku</vt:lpstr>
      <vt:lpstr>Rekapitulace!Oblast_tisku</vt:lpstr>
      <vt:lpstr>Rozpočet!Oblast_tisku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</dc:creator>
  <cp:lastModifiedBy>13712</cp:lastModifiedBy>
  <cp:lastPrinted>2017-11-14T19:42:14Z</cp:lastPrinted>
  <dcterms:created xsi:type="dcterms:W3CDTF">2017-11-14T19:38:03Z</dcterms:created>
  <dcterms:modified xsi:type="dcterms:W3CDTF">2018-03-07T10:02:15Z</dcterms:modified>
</cp:coreProperties>
</file>