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480" yWindow="120" windowWidth="18195" windowHeight="11640" activeTab="0"/>
  </bookViews>
  <sheets>
    <sheet name="rozpočet oceněný" sheetId="5" r:id="rId1"/>
  </sheets>
  <definedNames/>
  <calcPr calcId="145621"/>
</workbook>
</file>

<file path=xl/sharedStrings.xml><?xml version="1.0" encoding="utf-8"?>
<sst xmlns="http://schemas.openxmlformats.org/spreadsheetml/2006/main" count="110" uniqueCount="62">
  <si>
    <t>položka</t>
  </si>
  <si>
    <t>jednotka</t>
  </si>
  <si>
    <t>počet jednotek</t>
  </si>
  <si>
    <t>cena za jednotku</t>
  </si>
  <si>
    <t>cena za položku</t>
  </si>
  <si>
    <t>Inženýrská část</t>
  </si>
  <si>
    <t>Přípravné práce</t>
  </si>
  <si>
    <t>zpracování RP supervize</t>
  </si>
  <si>
    <t>ks</t>
  </si>
  <si>
    <t>rešerše, seznámení se s podkladovými materiály</t>
  </si>
  <si>
    <t>hod</t>
  </si>
  <si>
    <t>Kontrola prací</t>
  </si>
  <si>
    <t>doprava</t>
  </si>
  <si>
    <t>Technická část</t>
  </si>
  <si>
    <t>rekognoskace a seznámení s projektem</t>
  </si>
  <si>
    <t>oponentura prováděcího projektu sanace</t>
  </si>
  <si>
    <t>stanoviska ke zprávám dodavatele</t>
  </si>
  <si>
    <t>kvartální zprávy supervize</t>
  </si>
  <si>
    <t>roční zprávy supervize</t>
  </si>
  <si>
    <t>závěrečná zpráva supervize</t>
  </si>
  <si>
    <t>databáze SEKM</t>
  </si>
  <si>
    <t xml:space="preserve">Monitoring sanace </t>
  </si>
  <si>
    <t>Zpracování zpráv, KD, doprava</t>
  </si>
  <si>
    <t>Projekt supervize sanace pro lokalitu ČS PHM Pardubice - Chrudimská společnosti UNIPETROL RPA, s. r. o.</t>
  </si>
  <si>
    <t>kontrola BOZP, výkon koordinátora BOZP</t>
  </si>
  <si>
    <t>pevné vzorky</t>
  </si>
  <si>
    <t>odpadní vody</t>
  </si>
  <si>
    <t>podzemní vody</t>
  </si>
  <si>
    <t>vzdušina</t>
  </si>
  <si>
    <t>NEL (pevná matrice)</t>
  </si>
  <si>
    <t>NEL (kapalná matrice)</t>
  </si>
  <si>
    <t>NEL (vzdušina)</t>
  </si>
  <si>
    <t>BTEX, MTBE (kapal.matrice)</t>
  </si>
  <si>
    <t xml:space="preserve"> C10-C40, AOX (kapal.matrice)</t>
  </si>
  <si>
    <t>NEL, BTEX (kapal.matrice)</t>
  </si>
  <si>
    <t xml:space="preserve"> Vyhl. 294/2005 Sb. - tab. 2.1, NEL, C10-C40, TOC</t>
  </si>
  <si>
    <t xml:space="preserve"> Vyhl. 294/2005 Sb. - tab. 2.1, tab. 4.1, tab. 10.1</t>
  </si>
  <si>
    <t>komplet</t>
  </si>
  <si>
    <t>CELKEM SUPERVIZNÍ ČINNOST - Kč bez DPH</t>
  </si>
  <si>
    <t>Výše DPH - Kč</t>
  </si>
  <si>
    <t>Sazba DPH - %</t>
  </si>
  <si>
    <t>Celková cena - Kč  vč. DPH</t>
  </si>
  <si>
    <t xml:space="preserve">          odběr vzorků </t>
  </si>
  <si>
    <t xml:space="preserve">          laboratorní rozbory</t>
  </si>
  <si>
    <t xml:space="preserve">          kontrola biodegradace in-situ</t>
  </si>
  <si>
    <t>aerob. a anaerob.mikrorganismy, NO2,NO3,celk. N a P,CHSKcr, TOC</t>
  </si>
  <si>
    <t>terénní měření (pH,teplota,ORP, rozp. kyslík)</t>
  </si>
  <si>
    <t>Rozpočet prací</t>
  </si>
  <si>
    <t>Postsanační monitoring</t>
  </si>
  <si>
    <t>terénní měření (mocnost fáze RU)</t>
  </si>
  <si>
    <t xml:space="preserve">     souhrnné položky</t>
  </si>
  <si>
    <t>závěrečná zpráva supervize - postsanační monitoring</t>
  </si>
  <si>
    <t>kontrola sanace saturované zóny (52 měs., insp.cesta 1x měs. á 6 hod.)</t>
  </si>
  <si>
    <t>kontrola promývání zemin (6 měs., insp.cesta 1x měs. á 8 hod.)</t>
  </si>
  <si>
    <t>kontrola ventingu a propařování zemin (39 měs., insp.cesta 1x měs. á 6 hod.)</t>
  </si>
  <si>
    <t>kontrola biodegradace in-situ (18 měs., insp.cesta 1x měs. á 8 hod.)</t>
  </si>
  <si>
    <t>kontrola monitoringu odpadů (48 měs., kontrola 1x měs. á 3 hod.)</t>
  </si>
  <si>
    <t>kontrola fakturace (60 měs., kontrola 1x měs. á 8 hod.)</t>
  </si>
  <si>
    <t>účast na KD, fakturačních dnech a technických poradách (68 měs., prům. 1x za 2 měs. á 8 hod.)</t>
  </si>
  <si>
    <t>účast na KD, fakturačních dnech a technických poradách (15 měs., 1x čtvrtletně á 8 hod.</t>
  </si>
  <si>
    <t>kontrola sanace nesaturované zóny (3 měs., insp.cesta 4x měs. á 8 hod.)</t>
  </si>
  <si>
    <t>kontrola přípravných prací (3 měs., Insp.cesta 2x měsíčně á 8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</si>
</sst>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\ &quot;Kč&quot;"/>
    <numFmt numFmtId="166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</font>
    <font>
      <b/>
      <sz val="12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/>
      <protection/>
    </xf>
    <xf numFmtId="1" fontId="6" fillId="0" borderId="5" xfId="0" applyNumberFormat="1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1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8" xfId="0" applyFont="1" applyBorder="1" applyAlignment="1" applyProtection="1">
      <alignment horizontal="center" vertical="center"/>
      <protection/>
    </xf>
    <xf numFmtId="1" fontId="6" fillId="0" borderId="8" xfId="0" applyNumberFormat="1" applyFont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165" fontId="6" fillId="0" borderId="5" xfId="0" applyNumberFormat="1" applyFont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8" xfId="0" applyNumberFormat="1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vertical="center" wrapText="1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4" fontId="5" fillId="2" borderId="12" xfId="0" applyNumberFormat="1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justify" vertical="center" wrapText="1"/>
      <protection/>
    </xf>
    <xf numFmtId="0" fontId="0" fillId="0" borderId="0" xfId="0" applyProtection="1">
      <protection/>
    </xf>
    <xf numFmtId="164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13" xfId="0" applyNumberFormat="1" applyFont="1" applyBorder="1" applyAlignment="1" applyProtection="1">
      <alignment horizontal="center" vertical="center" wrapText="1"/>
      <protection/>
    </xf>
    <xf numFmtId="164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Protection="1">
      <protection/>
    </xf>
    <xf numFmtId="164" fontId="5" fillId="2" borderId="12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165" fontId="6" fillId="0" borderId="5" xfId="0" applyNumberFormat="1" applyFont="1" applyFill="1" applyBorder="1" applyAlignment="1" applyProtection="1">
      <alignment horizontal="center" vertical="center" wrapText="1"/>
      <protection/>
    </xf>
    <xf numFmtId="165" fontId="2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/>
    </xf>
    <xf numFmtId="0" fontId="9" fillId="0" borderId="0" xfId="0" applyFont="1" applyProtection="1">
      <protection/>
    </xf>
    <xf numFmtId="0" fontId="10" fillId="0" borderId="6" xfId="0" applyFont="1" applyFill="1" applyBorder="1" applyAlignment="1" applyProtection="1">
      <alignment horizontal="justify" vertical="center" wrapText="1"/>
      <protection/>
    </xf>
    <xf numFmtId="0" fontId="2" fillId="0" borderId="6" xfId="0" applyFont="1" applyBorder="1" applyAlignment="1" applyProtection="1">
      <alignment horizontal="justify" vertical="center" wrapText="1"/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6" xfId="0" applyFill="1" applyBorder="1" applyProtection="1">
      <protection/>
    </xf>
    <xf numFmtId="166" fontId="5" fillId="2" borderId="14" xfId="0" applyNumberFormat="1" applyFont="1" applyFill="1" applyBorder="1" applyAlignment="1" applyProtection="1">
      <alignment horizontal="center" vertical="center" wrapText="1"/>
      <protection/>
    </xf>
    <xf numFmtId="166" fontId="3" fillId="3" borderId="15" xfId="0" applyNumberFormat="1" applyFont="1" applyFill="1" applyBorder="1" applyAlignment="1" applyProtection="1">
      <alignment horizontal="center" vertical="center" wrapText="1"/>
      <protection/>
    </xf>
    <xf numFmtId="166" fontId="6" fillId="0" borderId="16" xfId="0" applyNumberFormat="1" applyFont="1" applyBorder="1" applyAlignment="1" applyProtection="1">
      <alignment vertical="center"/>
      <protection/>
    </xf>
    <xf numFmtId="166" fontId="6" fillId="0" borderId="16" xfId="0" applyNumberFormat="1" applyFont="1" applyFill="1" applyBorder="1" applyAlignment="1" applyProtection="1">
      <alignment vertical="center"/>
      <protection/>
    </xf>
    <xf numFmtId="166" fontId="6" fillId="0" borderId="17" xfId="0" applyNumberFormat="1" applyFont="1" applyBorder="1" applyAlignment="1" applyProtection="1">
      <alignment vertical="center"/>
      <protection/>
    </xf>
    <xf numFmtId="166" fontId="3" fillId="3" borderId="15" xfId="0" applyNumberFormat="1" applyFont="1" applyFill="1" applyBorder="1" applyAlignment="1" applyProtection="1">
      <alignment horizontal="center" vertical="center"/>
      <protection/>
    </xf>
    <xf numFmtId="166" fontId="3" fillId="3" borderId="14" xfId="0" applyNumberFormat="1" applyFont="1" applyFill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 applyProtection="1">
      <alignment vertical="center"/>
      <protection/>
    </xf>
    <xf numFmtId="166" fontId="5" fillId="2" borderId="19" xfId="0" applyNumberFormat="1" applyFont="1" applyFill="1" applyBorder="1" applyAlignment="1" applyProtection="1">
      <alignment horizontal="center" vertical="center" wrapText="1"/>
      <protection/>
    </xf>
    <xf numFmtId="166" fontId="5" fillId="3" borderId="20" xfId="0" applyNumberFormat="1" applyFont="1" applyFill="1" applyBorder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right" vertical="center" wrapText="1"/>
      <protection/>
    </xf>
    <xf numFmtId="166" fontId="0" fillId="0" borderId="21" xfId="0" applyNumberFormat="1" applyBorder="1" applyAlignment="1" applyProtection="1">
      <alignment horizontal="center"/>
      <protection/>
    </xf>
    <xf numFmtId="0" fontId="8" fillId="0" borderId="9" xfId="0" applyFont="1" applyFill="1" applyBorder="1" applyProtection="1">
      <protection/>
    </xf>
    <xf numFmtId="0" fontId="8" fillId="0" borderId="10" xfId="0" applyFont="1" applyBorder="1" applyProtection="1">
      <protection/>
    </xf>
    <xf numFmtId="166" fontId="8" fillId="0" borderId="22" xfId="0" applyNumberFormat="1" applyFont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2" fillId="0" borderId="6" xfId="0" applyFont="1" applyBorder="1" applyProtection="1">
      <protection/>
    </xf>
    <xf numFmtId="3" fontId="0" fillId="0" borderId="21" xfId="0" applyNumberFormat="1" applyBorder="1" applyAlignment="1" applyProtection="1">
      <alignment horizontal="center"/>
      <protection/>
    </xf>
    <xf numFmtId="166" fontId="6" fillId="0" borderId="18" xfId="0" applyNumberFormat="1" applyFont="1" applyFill="1" applyBorder="1" applyAlignment="1" applyProtection="1">
      <alignment horizontal="right" vertical="center" wrapText="1"/>
      <protection/>
    </xf>
    <xf numFmtId="166" fontId="11" fillId="2" borderId="23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wrapText="1"/>
      <protection/>
    </xf>
    <xf numFmtId="0" fontId="0" fillId="0" borderId="8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165" fontId="0" fillId="0" borderId="5" xfId="0" applyNumberFormat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Protection="1">
      <protection/>
    </xf>
    <xf numFmtId="1" fontId="6" fillId="0" borderId="8" xfId="0" applyNumberFormat="1" applyFont="1" applyFill="1" applyBorder="1" applyAlignment="1" applyProtection="1">
      <alignment horizontal="center" vertical="center"/>
      <protection/>
    </xf>
    <xf numFmtId="164" fontId="11" fillId="2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Protection="1">
      <protection/>
    </xf>
    <xf numFmtId="0" fontId="8" fillId="0" borderId="17" xfId="0" applyFont="1" applyBorder="1" applyProtection="1"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4" fillId="0" borderId="6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0" fontId="6" fillId="0" borderId="7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Protection="1">
      <protection/>
    </xf>
    <xf numFmtId="165" fontId="2" fillId="0" borderId="5" xfId="0" applyNumberFormat="1" applyFont="1" applyBorder="1" applyAlignment="1" applyProtection="1">
      <alignment horizontal="center" vertical="center" wrapText="1"/>
      <protection/>
    </xf>
    <xf numFmtId="165" fontId="2" fillId="0" borderId="8" xfId="0" applyNumberFormat="1" applyFont="1" applyBorder="1" applyAlignment="1" applyProtection="1">
      <alignment horizontal="center" vertical="center" wrapText="1"/>
      <protection/>
    </xf>
    <xf numFmtId="165" fontId="0" fillId="0" borderId="8" xfId="0" applyNumberFormat="1" applyBorder="1" applyAlignment="1" applyProtection="1">
      <alignment horizontal="center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5" fillId="3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5" fillId="3" borderId="28" xfId="0" applyFont="1" applyFill="1" applyBorder="1" applyAlignment="1" applyProtection="1">
      <alignment horizontal="center" vertical="center" wrapText="1"/>
      <protection/>
    </xf>
    <xf numFmtId="0" fontId="5" fillId="3" borderId="29" xfId="0" applyFont="1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 applyProtection="1">
      <alignment horizontal="center" vertical="center" wrapText="1"/>
      <protection/>
    </xf>
    <xf numFmtId="0" fontId="11" fillId="2" borderId="11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3" fillId="4" borderId="28" xfId="0" applyFont="1" applyFill="1" applyBorder="1" applyAlignment="1" applyProtection="1">
      <alignment horizontal="center" wrapText="1"/>
      <protection/>
    </xf>
    <xf numFmtId="0" fontId="13" fillId="4" borderId="29" xfId="0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90" zoomScaleNormal="90" workbookViewId="0" topLeftCell="A1">
      <selection activeCell="I57" sqref="I57"/>
    </sheetView>
  </sheetViews>
  <sheetFormatPr defaultColWidth="9.140625" defaultRowHeight="15"/>
  <cols>
    <col min="1" max="1" width="4.8515625" style="25" customWidth="1"/>
    <col min="2" max="2" width="71.57421875" style="25" customWidth="1"/>
    <col min="3" max="3" width="11.7109375" style="25" customWidth="1"/>
    <col min="4" max="4" width="16.7109375" style="25" customWidth="1"/>
    <col min="5" max="5" width="18.421875" style="25" customWidth="1"/>
    <col min="6" max="6" width="25.28125" style="25" customWidth="1"/>
    <col min="7" max="16384" width="9.140625" style="25" customWidth="1"/>
  </cols>
  <sheetData>
    <row r="1" ht="18.75">
      <c r="B1" s="35" t="s">
        <v>23</v>
      </c>
    </row>
    <row r="2" spans="1:6" ht="15.75">
      <c r="A2" s="79"/>
      <c r="F2" s="78"/>
    </row>
    <row r="3" spans="1:2" ht="18.75">
      <c r="A3" s="79"/>
      <c r="B3" s="35" t="s">
        <v>47</v>
      </c>
    </row>
    <row r="4" ht="15.75" thickBot="1"/>
    <row r="5" spans="2:6" ht="20.1" customHeight="1" thickBot="1">
      <c r="B5" s="1" t="s">
        <v>0</v>
      </c>
      <c r="C5" s="2" t="s">
        <v>1</v>
      </c>
      <c r="D5" s="2" t="s">
        <v>2</v>
      </c>
      <c r="E5" s="26" t="s">
        <v>3</v>
      </c>
      <c r="F5" s="27" t="s">
        <v>4</v>
      </c>
    </row>
    <row r="6" spans="2:6" ht="20.1" customHeight="1" thickBot="1">
      <c r="B6" s="3" t="s">
        <v>5</v>
      </c>
      <c r="C6" s="4"/>
      <c r="D6" s="4"/>
      <c r="E6" s="28"/>
      <c r="F6" s="41">
        <f>F7+F12+F22</f>
        <v>0</v>
      </c>
    </row>
    <row r="7" spans="2:6" ht="20.1" customHeight="1">
      <c r="B7" s="83" t="s">
        <v>6</v>
      </c>
      <c r="C7" s="84"/>
      <c r="D7" s="84"/>
      <c r="E7" s="84"/>
      <c r="F7" s="42">
        <f>F8+F9+F10+F11</f>
        <v>0</v>
      </c>
    </row>
    <row r="8" spans="2:6" ht="20.1" customHeight="1">
      <c r="B8" s="14" t="s">
        <v>14</v>
      </c>
      <c r="C8" s="5" t="s">
        <v>10</v>
      </c>
      <c r="D8" s="5">
        <v>24</v>
      </c>
      <c r="E8" s="19"/>
      <c r="F8" s="43">
        <f aca="true" t="shared" si="0" ref="F8:F11">E8*D8</f>
        <v>0</v>
      </c>
    </row>
    <row r="9" spans="2:6" ht="20.1" customHeight="1">
      <c r="B9" s="10" t="s">
        <v>9</v>
      </c>
      <c r="C9" s="6" t="s">
        <v>10</v>
      </c>
      <c r="D9" s="7">
        <v>16</v>
      </c>
      <c r="E9" s="19"/>
      <c r="F9" s="43">
        <f t="shared" si="0"/>
        <v>0</v>
      </c>
    </row>
    <row r="10" spans="2:6" ht="20.1" customHeight="1">
      <c r="B10" s="10" t="s">
        <v>7</v>
      </c>
      <c r="C10" s="6" t="s">
        <v>37</v>
      </c>
      <c r="D10" s="7">
        <v>1</v>
      </c>
      <c r="E10" s="19"/>
      <c r="F10" s="43">
        <f t="shared" si="0"/>
        <v>0</v>
      </c>
    </row>
    <row r="11" spans="2:6" ht="20.1" customHeight="1" thickBot="1">
      <c r="B11" s="29" t="s">
        <v>15</v>
      </c>
      <c r="C11" s="8" t="s">
        <v>10</v>
      </c>
      <c r="D11" s="9">
        <v>24</v>
      </c>
      <c r="E11" s="19"/>
      <c r="F11" s="44">
        <f t="shared" si="0"/>
        <v>0</v>
      </c>
    </row>
    <row r="12" spans="2:6" ht="20.1" customHeight="1">
      <c r="B12" s="85" t="s">
        <v>11</v>
      </c>
      <c r="C12" s="86"/>
      <c r="D12" s="86"/>
      <c r="E12" s="86"/>
      <c r="F12" s="46">
        <f>F13+F14+F15+F16+F17+F18+F19+F20+F21</f>
        <v>0</v>
      </c>
    </row>
    <row r="13" spans="2:6" ht="20.1" customHeight="1">
      <c r="B13" s="74" t="s">
        <v>61</v>
      </c>
      <c r="C13" s="6" t="s">
        <v>8</v>
      </c>
      <c r="D13" s="9">
        <v>6</v>
      </c>
      <c r="E13" s="18"/>
      <c r="F13" s="43">
        <f aca="true" t="shared" si="1" ref="F13:F20">E13*D13</f>
        <v>0</v>
      </c>
    </row>
    <row r="14" spans="2:6" ht="31.5" customHeight="1">
      <c r="B14" s="75" t="s">
        <v>60</v>
      </c>
      <c r="C14" s="6" t="s">
        <v>8</v>
      </c>
      <c r="D14" s="9">
        <v>12</v>
      </c>
      <c r="E14" s="18"/>
      <c r="F14" s="43">
        <f t="shared" si="1"/>
        <v>0</v>
      </c>
    </row>
    <row r="15" spans="2:6" ht="20.1" customHeight="1">
      <c r="B15" s="75" t="s">
        <v>52</v>
      </c>
      <c r="C15" s="6" t="s">
        <v>8</v>
      </c>
      <c r="D15" s="9">
        <v>52</v>
      </c>
      <c r="E15" s="18"/>
      <c r="F15" s="43">
        <f t="shared" si="1"/>
        <v>0</v>
      </c>
    </row>
    <row r="16" spans="2:6" ht="20.1" customHeight="1">
      <c r="B16" s="75" t="s">
        <v>53</v>
      </c>
      <c r="C16" s="6" t="s">
        <v>8</v>
      </c>
      <c r="D16" s="9">
        <v>6</v>
      </c>
      <c r="E16" s="18"/>
      <c r="F16" s="43">
        <f t="shared" si="1"/>
        <v>0</v>
      </c>
    </row>
    <row r="17" spans="2:6" ht="34.5" customHeight="1">
      <c r="B17" s="75" t="s">
        <v>54</v>
      </c>
      <c r="C17" s="6" t="s">
        <v>8</v>
      </c>
      <c r="D17" s="9">
        <v>39</v>
      </c>
      <c r="E17" s="18"/>
      <c r="F17" s="43">
        <f t="shared" si="1"/>
        <v>0</v>
      </c>
    </row>
    <row r="18" spans="2:14" ht="20.1" customHeight="1">
      <c r="B18" s="75" t="s">
        <v>55</v>
      </c>
      <c r="C18" s="6" t="s">
        <v>8</v>
      </c>
      <c r="D18" s="9">
        <v>18</v>
      </c>
      <c r="E18" s="18"/>
      <c r="F18" s="43">
        <f t="shared" si="1"/>
        <v>0</v>
      </c>
      <c r="I18" s="57"/>
      <c r="J18" s="57"/>
      <c r="K18" s="57"/>
      <c r="L18" s="57"/>
      <c r="M18" s="57"/>
      <c r="N18" s="57"/>
    </row>
    <row r="19" spans="2:14" ht="20.1" customHeight="1">
      <c r="B19" s="73" t="s">
        <v>24</v>
      </c>
      <c r="C19" s="6" t="s">
        <v>10</v>
      </c>
      <c r="D19" s="9">
        <v>350</v>
      </c>
      <c r="E19" s="18"/>
      <c r="F19" s="43">
        <f t="shared" si="1"/>
        <v>0</v>
      </c>
      <c r="I19" s="57"/>
      <c r="J19" s="57"/>
      <c r="K19" s="57"/>
      <c r="L19" s="57"/>
      <c r="M19" s="57"/>
      <c r="N19" s="57"/>
    </row>
    <row r="20" spans="2:6" ht="20.1" customHeight="1">
      <c r="B20" s="14" t="s">
        <v>56</v>
      </c>
      <c r="C20" s="6" t="s">
        <v>8</v>
      </c>
      <c r="D20" s="9">
        <v>48</v>
      </c>
      <c r="E20" s="18"/>
      <c r="F20" s="43">
        <f t="shared" si="1"/>
        <v>0</v>
      </c>
    </row>
    <row r="21" spans="2:6" ht="20.1" customHeight="1" thickBot="1">
      <c r="B21" s="76" t="s">
        <v>57</v>
      </c>
      <c r="C21" s="16" t="s">
        <v>8</v>
      </c>
      <c r="D21" s="56">
        <v>60</v>
      </c>
      <c r="E21" s="18"/>
      <c r="F21" s="45">
        <f>E21*D21</f>
        <v>0</v>
      </c>
    </row>
    <row r="22" spans="2:6" ht="20.1" customHeight="1" thickBot="1">
      <c r="B22" s="87" t="s">
        <v>22</v>
      </c>
      <c r="C22" s="88"/>
      <c r="D22" s="88"/>
      <c r="E22" s="88"/>
      <c r="F22" s="47">
        <f>F23+F24+F25+F26+F27+F28+F29</f>
        <v>0</v>
      </c>
    </row>
    <row r="23" spans="2:6" ht="20.1" customHeight="1">
      <c r="B23" s="11" t="s">
        <v>16</v>
      </c>
      <c r="C23" s="12" t="s">
        <v>10</v>
      </c>
      <c r="D23" s="13">
        <v>240</v>
      </c>
      <c r="E23" s="20"/>
      <c r="F23" s="48">
        <f aca="true" t="shared" si="2" ref="F23:F29">E23*D23</f>
        <v>0</v>
      </c>
    </row>
    <row r="24" spans="2:6" ht="31.5" customHeight="1">
      <c r="B24" s="77" t="s">
        <v>58</v>
      </c>
      <c r="C24" s="12" t="s">
        <v>8</v>
      </c>
      <c r="D24" s="13">
        <v>34</v>
      </c>
      <c r="E24" s="20"/>
      <c r="F24" s="48">
        <f t="shared" si="2"/>
        <v>0</v>
      </c>
    </row>
    <row r="25" spans="2:6" ht="20.1" customHeight="1">
      <c r="B25" s="11" t="s">
        <v>17</v>
      </c>
      <c r="C25" s="12" t="s">
        <v>8</v>
      </c>
      <c r="D25" s="13">
        <v>15</v>
      </c>
      <c r="E25" s="20"/>
      <c r="F25" s="48">
        <f t="shared" si="2"/>
        <v>0</v>
      </c>
    </row>
    <row r="26" spans="2:6" ht="20.1" customHeight="1">
      <c r="B26" s="11" t="s">
        <v>18</v>
      </c>
      <c r="C26" s="12" t="s">
        <v>8</v>
      </c>
      <c r="D26" s="13">
        <v>4</v>
      </c>
      <c r="E26" s="20"/>
      <c r="F26" s="48">
        <f t="shared" si="2"/>
        <v>0</v>
      </c>
    </row>
    <row r="27" spans="2:6" ht="20.1" customHeight="1">
      <c r="B27" s="11" t="s">
        <v>19</v>
      </c>
      <c r="C27" s="12" t="s">
        <v>8</v>
      </c>
      <c r="D27" s="13">
        <v>1</v>
      </c>
      <c r="E27" s="20"/>
      <c r="F27" s="48">
        <f t="shared" si="2"/>
        <v>0</v>
      </c>
    </row>
    <row r="28" spans="2:6" ht="20.1" customHeight="1">
      <c r="B28" s="11" t="s">
        <v>20</v>
      </c>
      <c r="C28" s="12" t="s">
        <v>37</v>
      </c>
      <c r="D28" s="13">
        <v>1</v>
      </c>
      <c r="E28" s="20"/>
      <c r="F28" s="48">
        <f t="shared" si="2"/>
        <v>0</v>
      </c>
    </row>
    <row r="29" spans="2:6" ht="20.1" customHeight="1" thickBot="1">
      <c r="B29" s="15" t="s">
        <v>12</v>
      </c>
      <c r="C29" s="16" t="s">
        <v>37</v>
      </c>
      <c r="D29" s="17">
        <v>1</v>
      </c>
      <c r="E29" s="20"/>
      <c r="F29" s="45">
        <f t="shared" si="2"/>
        <v>0</v>
      </c>
    </row>
    <row r="30" spans="2:6" ht="20.1" customHeight="1" thickBot="1">
      <c r="B30" s="21" t="s">
        <v>13</v>
      </c>
      <c r="C30" s="22"/>
      <c r="D30" s="23"/>
      <c r="E30" s="30"/>
      <c r="F30" s="49">
        <f>F31</f>
        <v>0</v>
      </c>
    </row>
    <row r="31" spans="2:6" ht="20.1" customHeight="1">
      <c r="B31" s="89" t="s">
        <v>21</v>
      </c>
      <c r="C31" s="90"/>
      <c r="D31" s="90"/>
      <c r="E31" s="91"/>
      <c r="F31" s="50">
        <f>SUM(F32:F47)</f>
        <v>0</v>
      </c>
    </row>
    <row r="32" spans="2:6" ht="20.1" customHeight="1">
      <c r="B32" s="36" t="s">
        <v>42</v>
      </c>
      <c r="C32" s="5"/>
      <c r="D32" s="5"/>
      <c r="E32" s="32"/>
      <c r="F32" s="51"/>
    </row>
    <row r="33" spans="2:6" ht="20.1" customHeight="1">
      <c r="B33" s="24" t="s">
        <v>25</v>
      </c>
      <c r="C33" s="5" t="s">
        <v>8</v>
      </c>
      <c r="D33" s="5">
        <v>25</v>
      </c>
      <c r="E33" s="19"/>
      <c r="F33" s="51">
        <f aca="true" t="shared" si="3" ref="F33:F44">SUM(D33*E33)</f>
        <v>0</v>
      </c>
    </row>
    <row r="34" spans="2:6" ht="20.1" customHeight="1">
      <c r="B34" s="24" t="s">
        <v>26</v>
      </c>
      <c r="C34" s="5" t="s">
        <v>8</v>
      </c>
      <c r="D34" s="5">
        <v>7</v>
      </c>
      <c r="E34" s="19"/>
      <c r="F34" s="51">
        <f t="shared" si="3"/>
        <v>0</v>
      </c>
    </row>
    <row r="35" spans="2:6" ht="20.1" customHeight="1">
      <c r="B35" s="24" t="s">
        <v>27</v>
      </c>
      <c r="C35" s="5" t="s">
        <v>8</v>
      </c>
      <c r="D35" s="5">
        <v>69</v>
      </c>
      <c r="E35" s="19"/>
      <c r="F35" s="51">
        <f t="shared" si="3"/>
        <v>0</v>
      </c>
    </row>
    <row r="36" spans="2:6" ht="20.1" customHeight="1">
      <c r="B36" s="24" t="s">
        <v>28</v>
      </c>
      <c r="C36" s="5" t="s">
        <v>8</v>
      </c>
      <c r="D36" s="5">
        <v>65</v>
      </c>
      <c r="E36" s="19"/>
      <c r="F36" s="51">
        <f t="shared" si="3"/>
        <v>0</v>
      </c>
    </row>
    <row r="37" spans="2:6" ht="20.1" customHeight="1">
      <c r="B37" s="36" t="s">
        <v>43</v>
      </c>
      <c r="C37" s="5"/>
      <c r="D37" s="5"/>
      <c r="E37" s="32"/>
      <c r="F37" s="51"/>
    </row>
    <row r="38" spans="2:6" ht="20.1" customHeight="1">
      <c r="B38" s="24" t="s">
        <v>29</v>
      </c>
      <c r="C38" s="5" t="s">
        <v>8</v>
      </c>
      <c r="D38" s="5">
        <v>19</v>
      </c>
      <c r="E38" s="19"/>
      <c r="F38" s="51">
        <f t="shared" si="3"/>
        <v>0</v>
      </c>
    </row>
    <row r="39" spans="2:6" ht="20.1" customHeight="1">
      <c r="B39" s="24" t="s">
        <v>30</v>
      </c>
      <c r="C39" s="5" t="s">
        <v>8</v>
      </c>
      <c r="D39" s="5">
        <v>40</v>
      </c>
      <c r="E39" s="19"/>
      <c r="F39" s="51">
        <f t="shared" si="3"/>
        <v>0</v>
      </c>
    </row>
    <row r="40" spans="2:6" ht="20.1" customHeight="1">
      <c r="B40" s="24" t="s">
        <v>31</v>
      </c>
      <c r="C40" s="5" t="s">
        <v>8</v>
      </c>
      <c r="D40" s="5">
        <v>65</v>
      </c>
      <c r="E40" s="19"/>
      <c r="F40" s="51">
        <f t="shared" si="3"/>
        <v>0</v>
      </c>
    </row>
    <row r="41" spans="2:6" ht="20.1" customHeight="1">
      <c r="B41" s="24" t="s">
        <v>32</v>
      </c>
      <c r="C41" s="5" t="s">
        <v>8</v>
      </c>
      <c r="D41" s="5">
        <v>25</v>
      </c>
      <c r="E41" s="19"/>
      <c r="F41" s="51">
        <f t="shared" si="3"/>
        <v>0</v>
      </c>
    </row>
    <row r="42" spans="2:6" ht="20.1" customHeight="1">
      <c r="B42" s="37" t="s">
        <v>33</v>
      </c>
      <c r="C42" s="5" t="s">
        <v>8</v>
      </c>
      <c r="D42" s="31">
        <v>2</v>
      </c>
      <c r="E42" s="33"/>
      <c r="F42" s="51">
        <f t="shared" si="3"/>
        <v>0</v>
      </c>
    </row>
    <row r="43" spans="2:6" ht="20.1" customHeight="1">
      <c r="B43" s="37" t="s">
        <v>34</v>
      </c>
      <c r="C43" s="5" t="s">
        <v>8</v>
      </c>
      <c r="D43" s="31">
        <v>9</v>
      </c>
      <c r="E43" s="33"/>
      <c r="F43" s="51">
        <f t="shared" si="3"/>
        <v>0</v>
      </c>
    </row>
    <row r="44" spans="2:6" ht="20.1" customHeight="1">
      <c r="B44" s="29" t="s">
        <v>35</v>
      </c>
      <c r="C44" s="5" t="s">
        <v>8</v>
      </c>
      <c r="D44" s="31">
        <v>4</v>
      </c>
      <c r="E44" s="33"/>
      <c r="F44" s="51">
        <f t="shared" si="3"/>
        <v>0</v>
      </c>
    </row>
    <row r="45" spans="2:6" ht="20.1" customHeight="1">
      <c r="B45" s="29" t="s">
        <v>36</v>
      </c>
      <c r="C45" s="5" t="s">
        <v>8</v>
      </c>
      <c r="D45" s="5">
        <v>2</v>
      </c>
      <c r="E45" s="19"/>
      <c r="F45" s="51">
        <f>SUM(D45*E45)</f>
        <v>0</v>
      </c>
    </row>
    <row r="46" spans="2:6" ht="20.1" customHeight="1">
      <c r="B46" s="58" t="s">
        <v>44</v>
      </c>
      <c r="C46" s="5"/>
      <c r="D46" s="31"/>
      <c r="E46" s="80"/>
      <c r="F46" s="51"/>
    </row>
    <row r="47" spans="2:6" ht="20.1" customHeight="1">
      <c r="B47" s="29" t="s">
        <v>46</v>
      </c>
      <c r="C47" s="5" t="s">
        <v>8</v>
      </c>
      <c r="D47" s="31">
        <v>16</v>
      </c>
      <c r="E47" s="33"/>
      <c r="F47" s="51">
        <f aca="true" t="shared" si="4" ref="F47:F53">SUM(D47*E47)</f>
        <v>0</v>
      </c>
    </row>
    <row r="48" spans="2:6" ht="20.1" customHeight="1" thickBot="1">
      <c r="B48" s="62" t="s">
        <v>45</v>
      </c>
      <c r="C48" s="63" t="s">
        <v>8</v>
      </c>
      <c r="D48" s="63">
        <v>16</v>
      </c>
      <c r="E48" s="82"/>
      <c r="F48" s="60">
        <f t="shared" si="4"/>
        <v>0</v>
      </c>
    </row>
    <row r="49" spans="2:6" ht="20.1" customHeight="1">
      <c r="B49" s="94" t="s">
        <v>48</v>
      </c>
      <c r="C49" s="95"/>
      <c r="D49" s="95"/>
      <c r="E49" s="95"/>
      <c r="F49" s="50">
        <f>SUM(F50:F61)</f>
        <v>0</v>
      </c>
    </row>
    <row r="50" spans="2:6" ht="20.1" customHeight="1">
      <c r="B50" s="36" t="s">
        <v>42</v>
      </c>
      <c r="C50" s="64"/>
      <c r="D50" s="64"/>
      <c r="E50" s="65"/>
      <c r="F50" s="60"/>
    </row>
    <row r="51" spans="2:6" ht="20.1" customHeight="1">
      <c r="B51" s="24" t="s">
        <v>27</v>
      </c>
      <c r="C51" s="5" t="s">
        <v>8</v>
      </c>
      <c r="D51" s="5">
        <v>6</v>
      </c>
      <c r="E51" s="19"/>
      <c r="F51" s="51">
        <f t="shared" si="4"/>
        <v>0</v>
      </c>
    </row>
    <row r="52" spans="2:6" ht="20.1" customHeight="1">
      <c r="B52" s="36" t="s">
        <v>43</v>
      </c>
      <c r="C52" s="64"/>
      <c r="D52" s="64"/>
      <c r="E52" s="65"/>
      <c r="F52" s="60"/>
    </row>
    <row r="53" spans="2:6" ht="20.1" customHeight="1">
      <c r="B53" s="37" t="s">
        <v>34</v>
      </c>
      <c r="C53" s="5" t="s">
        <v>8</v>
      </c>
      <c r="D53" s="31">
        <v>6</v>
      </c>
      <c r="E53" s="33"/>
      <c r="F53" s="51">
        <f t="shared" si="4"/>
        <v>0</v>
      </c>
    </row>
    <row r="54" spans="2:6" ht="20.1" customHeight="1">
      <c r="B54" s="29" t="s">
        <v>49</v>
      </c>
      <c r="C54" s="5" t="s">
        <v>8</v>
      </c>
      <c r="D54" s="31">
        <v>6</v>
      </c>
      <c r="E54" s="33"/>
      <c r="F54" s="51">
        <f aca="true" t="shared" si="5" ref="F54">SUM(D54*E54)</f>
        <v>0</v>
      </c>
    </row>
    <row r="55" spans="2:6" ht="18.75" customHeight="1">
      <c r="B55" s="68" t="s">
        <v>50</v>
      </c>
      <c r="C55" s="66"/>
      <c r="D55" s="67"/>
      <c r="E55" s="81"/>
      <c r="F55" s="60"/>
    </row>
    <row r="56" spans="2:6" ht="20.1" customHeight="1">
      <c r="B56" s="11" t="s">
        <v>16</v>
      </c>
      <c r="C56" s="12" t="s">
        <v>10</v>
      </c>
      <c r="D56" s="69">
        <v>40</v>
      </c>
      <c r="E56" s="20"/>
      <c r="F56" s="48">
        <f aca="true" t="shared" si="6" ref="F56:F61">E56*D56</f>
        <v>0</v>
      </c>
    </row>
    <row r="57" spans="2:6" ht="35.25" customHeight="1">
      <c r="B57" s="77" t="s">
        <v>59</v>
      </c>
      <c r="C57" s="12" t="s">
        <v>8</v>
      </c>
      <c r="D57" s="69">
        <v>5</v>
      </c>
      <c r="E57" s="20"/>
      <c r="F57" s="48">
        <f t="shared" si="6"/>
        <v>0</v>
      </c>
    </row>
    <row r="58" spans="2:6" ht="20.1" customHeight="1">
      <c r="B58" s="11" t="s">
        <v>17</v>
      </c>
      <c r="C58" s="12" t="s">
        <v>8</v>
      </c>
      <c r="D58" s="69">
        <v>3</v>
      </c>
      <c r="E58" s="20"/>
      <c r="F58" s="48">
        <f t="shared" si="6"/>
        <v>0</v>
      </c>
    </row>
    <row r="59" spans="2:6" ht="20.1" customHeight="1">
      <c r="B59" s="11" t="s">
        <v>51</v>
      </c>
      <c r="C59" s="12" t="s">
        <v>8</v>
      </c>
      <c r="D59" s="69">
        <v>1</v>
      </c>
      <c r="E59" s="20"/>
      <c r="F59" s="48">
        <f t="shared" si="6"/>
        <v>0</v>
      </c>
    </row>
    <row r="60" spans="2:6" ht="20.1" customHeight="1">
      <c r="B60" s="11" t="s">
        <v>20</v>
      </c>
      <c r="C60" s="12" t="s">
        <v>37</v>
      </c>
      <c r="D60" s="69">
        <v>1</v>
      </c>
      <c r="E60" s="20"/>
      <c r="F60" s="48">
        <f t="shared" si="6"/>
        <v>0</v>
      </c>
    </row>
    <row r="61" spans="2:6" ht="20.1" customHeight="1" thickBot="1">
      <c r="B61" s="11" t="s">
        <v>12</v>
      </c>
      <c r="C61" s="12" t="s">
        <v>37</v>
      </c>
      <c r="D61" s="69">
        <v>1</v>
      </c>
      <c r="E61" s="20"/>
      <c r="F61" s="45">
        <f t="shared" si="6"/>
        <v>0</v>
      </c>
    </row>
    <row r="62" spans="2:6" s="34" customFormat="1" ht="20.1" customHeight="1">
      <c r="B62" s="92" t="s">
        <v>38</v>
      </c>
      <c r="C62" s="93"/>
      <c r="D62" s="93"/>
      <c r="E62" s="70"/>
      <c r="F62" s="61">
        <f>F30+F6+F49</f>
        <v>0</v>
      </c>
    </row>
    <row r="63" spans="2:6" ht="15">
      <c r="B63" s="39" t="s">
        <v>40</v>
      </c>
      <c r="C63" s="38"/>
      <c r="D63" s="38"/>
      <c r="E63" s="71"/>
      <c r="F63" s="59">
        <v>21</v>
      </c>
    </row>
    <row r="64" spans="2:6" ht="15">
      <c r="B64" s="40" t="s">
        <v>39</v>
      </c>
      <c r="C64" s="38"/>
      <c r="D64" s="38"/>
      <c r="E64" s="71"/>
      <c r="F64" s="52">
        <f>F62*0.21</f>
        <v>0</v>
      </c>
    </row>
    <row r="65" spans="2:6" s="34" customFormat="1" ht="16.5" thickBot="1">
      <c r="B65" s="53" t="s">
        <v>41</v>
      </c>
      <c r="C65" s="54"/>
      <c r="D65" s="54"/>
      <c r="E65" s="72"/>
      <c r="F65" s="55">
        <f>F62+F64</f>
        <v>0</v>
      </c>
    </row>
  </sheetData>
  <sheetProtection password="CB35" sheet="1" objects="1" scenarios="1"/>
  <mergeCells count="6">
    <mergeCell ref="B7:E7"/>
    <mergeCell ref="B12:E12"/>
    <mergeCell ref="B22:E22"/>
    <mergeCell ref="B31:E31"/>
    <mergeCell ref="B62:D62"/>
    <mergeCell ref="B49:E49"/>
  </mergeCells>
  <printOptions/>
  <pageMargins left="0.7" right="0.7" top="0.787401575" bottom="0.7874015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2016-02-01T06:17:15Z</cp:lastPrinted>
  <dcterms:created xsi:type="dcterms:W3CDTF">2015-12-04T13:37:35Z</dcterms:created>
  <dcterms:modified xsi:type="dcterms:W3CDTF">2018-03-26T08:26:56Z</dcterms:modified>
  <cp:category/>
  <cp:version/>
  <cp:contentType/>
  <cp:contentStatus/>
</cp:coreProperties>
</file>