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320" windowHeight="14040"/>
  </bookViews>
  <sheets>
    <sheet name="Rekapitulace stavby" sheetId="1" r:id="rId1"/>
    <sheet name="001 - IO 01 Oprava kanali..." sheetId="2" r:id="rId2"/>
    <sheet name="002 - Ostatní a vedlejší ..." sheetId="3" r:id="rId3"/>
    <sheet name="Pokyny pro vyplnění" sheetId="4" r:id="rId4"/>
  </sheets>
  <definedNames>
    <definedName name="_xlnm._FilterDatabase" localSheetId="1" hidden="1">'001 - IO 01 Oprava kanali...'!$C$90:$K$398</definedName>
    <definedName name="_xlnm._FilterDatabase" localSheetId="2" hidden="1">'002 - Ostatní a vedlejší ...'!$C$85:$K$147</definedName>
    <definedName name="_xlnm.Print_Titles" localSheetId="1">'001 - IO 01 Oprava kanali...'!$90:$90</definedName>
    <definedName name="_xlnm.Print_Titles" localSheetId="2">'002 - Ostatní a vedlejší ...'!$85:$85</definedName>
    <definedName name="_xlnm.Print_Titles" localSheetId="0">'Rekapitulace stavby'!$49:$49</definedName>
    <definedName name="_xlnm.Print_Area" localSheetId="1">'001 - IO 01 Oprava kanali...'!$C$4:$J$38,'001 - IO 01 Oprava kanali...'!$C$44:$J$70,'001 - IO 01 Oprava kanali...'!$C$76:$K$398</definedName>
    <definedName name="_xlnm.Print_Area" localSheetId="2">'002 - Ostatní a vedlejší ...'!$C$4:$J$38,'002 - Ostatní a vedlejší ...'!$C$44:$J$65,'002 - Ostatní a vedlejší ...'!$C$71:$K$147</definedName>
    <definedName name="_xlnm.Print_Area" localSheetId="3">'Pokyny pro vyplnění'!$B$2:$K$69,'Pokyny pro vyplnění'!$B$72:$K$116,'Pokyny pro vyplnění'!$B$119:$K$188,'Pokyny pro vyplnění'!$B$196:$K$216</definedName>
    <definedName name="_xlnm.Print_Area" localSheetId="0">'Rekapitulace stavby'!$D$4:$AO$33,'Rekapitulace stavby'!$C$39:$AQ$55</definedName>
  </definedNames>
  <calcPr calcId="114210" fullCalcOnLoad="1"/>
</workbook>
</file>

<file path=xl/calcChain.xml><?xml version="1.0" encoding="utf-8"?>
<calcChain xmlns="http://schemas.openxmlformats.org/spreadsheetml/2006/main">
  <c r="AY54" i="1"/>
  <c r="AX54"/>
  <c r="BI145" i="3"/>
  <c r="BH145"/>
  <c r="BG145"/>
  <c r="BF145"/>
  <c r="T145"/>
  <c r="T144"/>
  <c r="R145"/>
  <c r="R144"/>
  <c r="P145"/>
  <c r="P144"/>
  <c r="BK145"/>
  <c r="BK144"/>
  <c r="J144"/>
  <c r="J64"/>
  <c r="J145"/>
  <c r="BE145"/>
  <c r="BI141"/>
  <c r="BH141"/>
  <c r="BG141"/>
  <c r="BF141"/>
  <c r="T141"/>
  <c r="T140"/>
  <c r="R141"/>
  <c r="R140"/>
  <c r="P141"/>
  <c r="P140"/>
  <c r="BK141"/>
  <c r="BK140"/>
  <c r="J140"/>
  <c r="J63"/>
  <c r="J141"/>
  <c r="BE141"/>
  <c r="BI137"/>
  <c r="BH137"/>
  <c r="BG137"/>
  <c r="BF137"/>
  <c r="T137"/>
  <c r="R137"/>
  <c r="P137"/>
  <c r="BK137"/>
  <c r="J137"/>
  <c r="BE137"/>
  <c r="BI134"/>
  <c r="BH134"/>
  <c r="BG134"/>
  <c r="BF134"/>
  <c r="T134"/>
  <c r="R134"/>
  <c r="P134"/>
  <c r="BK134"/>
  <c r="J134"/>
  <c r="BE134"/>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5"/>
  <c r="BH95"/>
  <c r="BG95"/>
  <c r="BF95"/>
  <c r="T95"/>
  <c r="R95"/>
  <c r="P95"/>
  <c r="BK95"/>
  <c r="J95"/>
  <c r="BE95"/>
  <c r="BI92"/>
  <c r="BH92"/>
  <c r="BG92"/>
  <c r="BF92"/>
  <c r="T92"/>
  <c r="R92"/>
  <c r="P92"/>
  <c r="BK92"/>
  <c r="J92"/>
  <c r="BE92"/>
  <c r="BI89"/>
  <c r="BH89"/>
  <c r="F35"/>
  <c r="BC54" i="1"/>
  <c r="BG89" i="3"/>
  <c r="BF89"/>
  <c r="J33"/>
  <c r="AW54" i="1"/>
  <c r="F33" i="3"/>
  <c r="BA54" i="1"/>
  <c r="T89" i="3"/>
  <c r="T88"/>
  <c r="T87"/>
  <c r="T86"/>
  <c r="R89"/>
  <c r="R88"/>
  <c r="R87"/>
  <c r="R86"/>
  <c r="P89"/>
  <c r="P88"/>
  <c r="P87"/>
  <c r="P86"/>
  <c r="AU54" i="1"/>
  <c r="BK89" i="3"/>
  <c r="BK88"/>
  <c r="J88"/>
  <c r="J62"/>
  <c r="J89"/>
  <c r="BE89"/>
  <c r="F80"/>
  <c r="E78"/>
  <c r="F53"/>
  <c r="E51"/>
  <c r="J23"/>
  <c r="E23"/>
  <c r="J82"/>
  <c r="J55"/>
  <c r="J22"/>
  <c r="J20"/>
  <c r="E20"/>
  <c r="F83"/>
  <c r="J19"/>
  <c r="J17"/>
  <c r="E17"/>
  <c r="F82"/>
  <c r="F55"/>
  <c r="J16"/>
  <c r="J14"/>
  <c r="J80"/>
  <c r="J53"/>
  <c r="E7"/>
  <c r="E74"/>
  <c r="E47"/>
  <c r="AY53" i="1"/>
  <c r="AX53"/>
  <c r="BI397" i="2"/>
  <c r="BH397"/>
  <c r="BG397"/>
  <c r="BF397"/>
  <c r="T397"/>
  <c r="T396"/>
  <c r="R397"/>
  <c r="R396"/>
  <c r="P397"/>
  <c r="P396"/>
  <c r="BK397"/>
  <c r="BK396"/>
  <c r="J396"/>
  <c r="J397"/>
  <c r="BE397"/>
  <c r="J69"/>
  <c r="BI393"/>
  <c r="BH393"/>
  <c r="BG393"/>
  <c r="BF393"/>
  <c r="T393"/>
  <c r="R393"/>
  <c r="P393"/>
  <c r="BK393"/>
  <c r="J393"/>
  <c r="BE393"/>
  <c r="BI390"/>
  <c r="BH390"/>
  <c r="BG390"/>
  <c r="BF390"/>
  <c r="T390"/>
  <c r="R390"/>
  <c r="P390"/>
  <c r="BK390"/>
  <c r="J390"/>
  <c r="BE390"/>
  <c r="BI386"/>
  <c r="BH386"/>
  <c r="BG386"/>
  <c r="BF386"/>
  <c r="T386"/>
  <c r="R386"/>
  <c r="P386"/>
  <c r="BK386"/>
  <c r="J386"/>
  <c r="BE386"/>
  <c r="BI384"/>
  <c r="BH384"/>
  <c r="BG384"/>
  <c r="BF384"/>
  <c r="T384"/>
  <c r="R384"/>
  <c r="P384"/>
  <c r="BK384"/>
  <c r="J384"/>
  <c r="BE384"/>
  <c r="BI381"/>
  <c r="BH381"/>
  <c r="BG381"/>
  <c r="BF381"/>
  <c r="T381"/>
  <c r="R381"/>
  <c r="P381"/>
  <c r="BK381"/>
  <c r="J381"/>
  <c r="BE381"/>
  <c r="BI379"/>
  <c r="BH379"/>
  <c r="BG379"/>
  <c r="BF379"/>
  <c r="T379"/>
  <c r="T378"/>
  <c r="R379"/>
  <c r="R378"/>
  <c r="P379"/>
  <c r="P378"/>
  <c r="BK379"/>
  <c r="BK378"/>
  <c r="J378"/>
  <c r="J379"/>
  <c r="BE379"/>
  <c r="J68"/>
  <c r="BI374"/>
  <c r="BH374"/>
  <c r="BG374"/>
  <c r="BF374"/>
  <c r="T374"/>
  <c r="R374"/>
  <c r="P374"/>
  <c r="BK374"/>
  <c r="J374"/>
  <c r="BE374"/>
  <c r="BI370"/>
  <c r="BH370"/>
  <c r="BG370"/>
  <c r="BF370"/>
  <c r="T370"/>
  <c r="R370"/>
  <c r="P370"/>
  <c r="BK370"/>
  <c r="J370"/>
  <c r="BE370"/>
  <c r="BI366"/>
  <c r="BH366"/>
  <c r="BG366"/>
  <c r="BF366"/>
  <c r="T366"/>
  <c r="R366"/>
  <c r="P366"/>
  <c r="BK366"/>
  <c r="J366"/>
  <c r="BE366"/>
  <c r="BI362"/>
  <c r="BH362"/>
  <c r="BG362"/>
  <c r="BF362"/>
  <c r="T362"/>
  <c r="R362"/>
  <c r="P362"/>
  <c r="BK362"/>
  <c r="J362"/>
  <c r="BE362"/>
  <c r="BI360"/>
  <c r="BH360"/>
  <c r="BG360"/>
  <c r="BF360"/>
  <c r="T360"/>
  <c r="R360"/>
  <c r="P360"/>
  <c r="BK360"/>
  <c r="J360"/>
  <c r="BE360"/>
  <c r="BI356"/>
  <c r="BH356"/>
  <c r="BG356"/>
  <c r="BF356"/>
  <c r="T356"/>
  <c r="T355"/>
  <c r="R356"/>
  <c r="R355"/>
  <c r="P356"/>
  <c r="P355"/>
  <c r="BK356"/>
  <c r="BK355"/>
  <c r="J355"/>
  <c r="J356"/>
  <c r="BE356"/>
  <c r="J67"/>
  <c r="BI351"/>
  <c r="BH351"/>
  <c r="BG351"/>
  <c r="BF351"/>
  <c r="T351"/>
  <c r="R351"/>
  <c r="P351"/>
  <c r="BK351"/>
  <c r="J351"/>
  <c r="BE351"/>
  <c r="BI349"/>
  <c r="BH349"/>
  <c r="BG349"/>
  <c r="BF349"/>
  <c r="T349"/>
  <c r="R349"/>
  <c r="P349"/>
  <c r="BK349"/>
  <c r="J349"/>
  <c r="BE349"/>
  <c r="BI345"/>
  <c r="BH345"/>
  <c r="BG345"/>
  <c r="BF345"/>
  <c r="T345"/>
  <c r="R345"/>
  <c r="P345"/>
  <c r="BK345"/>
  <c r="J345"/>
  <c r="BE345"/>
  <c r="BI343"/>
  <c r="BH343"/>
  <c r="BG343"/>
  <c r="BF343"/>
  <c r="T343"/>
  <c r="R343"/>
  <c r="P343"/>
  <c r="BK343"/>
  <c r="J343"/>
  <c r="BE343"/>
  <c r="BI339"/>
  <c r="BH339"/>
  <c r="BG339"/>
  <c r="BF339"/>
  <c r="T339"/>
  <c r="R339"/>
  <c r="P339"/>
  <c r="BK339"/>
  <c r="J339"/>
  <c r="BE339"/>
  <c r="BI337"/>
  <c r="BH337"/>
  <c r="BG337"/>
  <c r="BF337"/>
  <c r="T337"/>
  <c r="R337"/>
  <c r="P337"/>
  <c r="BK337"/>
  <c r="J337"/>
  <c r="BE337"/>
  <c r="BI335"/>
  <c r="BH335"/>
  <c r="BG335"/>
  <c r="BF335"/>
  <c r="T335"/>
  <c r="R335"/>
  <c r="P335"/>
  <c r="BK335"/>
  <c r="J335"/>
  <c r="BE335"/>
  <c r="BI331"/>
  <c r="BH331"/>
  <c r="BG331"/>
  <c r="BF331"/>
  <c r="T331"/>
  <c r="R331"/>
  <c r="P331"/>
  <c r="BK331"/>
  <c r="J331"/>
  <c r="BE331"/>
  <c r="BI329"/>
  <c r="BH329"/>
  <c r="BG329"/>
  <c r="BF329"/>
  <c r="T329"/>
  <c r="R329"/>
  <c r="P329"/>
  <c r="BK329"/>
  <c r="J329"/>
  <c r="BE329"/>
  <c r="BI325"/>
  <c r="BH325"/>
  <c r="BG325"/>
  <c r="BF325"/>
  <c r="T325"/>
  <c r="R325"/>
  <c r="P325"/>
  <c r="BK325"/>
  <c r="J325"/>
  <c r="BE325"/>
  <c r="BI323"/>
  <c r="BH323"/>
  <c r="BG323"/>
  <c r="BF323"/>
  <c r="T323"/>
  <c r="R323"/>
  <c r="P323"/>
  <c r="BK323"/>
  <c r="J323"/>
  <c r="BE323"/>
  <c r="BI321"/>
  <c r="BH321"/>
  <c r="BG321"/>
  <c r="BF321"/>
  <c r="T321"/>
  <c r="R321"/>
  <c r="P321"/>
  <c r="BK321"/>
  <c r="J321"/>
  <c r="BE321"/>
  <c r="BI319"/>
  <c r="BH319"/>
  <c r="BG319"/>
  <c r="BF319"/>
  <c r="T319"/>
  <c r="R319"/>
  <c r="P319"/>
  <c r="BK319"/>
  <c r="J319"/>
  <c r="BE319"/>
  <c r="BI317"/>
  <c r="BH317"/>
  <c r="BG317"/>
  <c r="BF317"/>
  <c r="T317"/>
  <c r="R317"/>
  <c r="P317"/>
  <c r="BK317"/>
  <c r="J317"/>
  <c r="BE317"/>
  <c r="BI315"/>
  <c r="BH315"/>
  <c r="BG315"/>
  <c r="BF315"/>
  <c r="T315"/>
  <c r="R315"/>
  <c r="P315"/>
  <c r="BK315"/>
  <c r="J315"/>
  <c r="BE315"/>
  <c r="BI313"/>
  <c r="BH313"/>
  <c r="BG313"/>
  <c r="BF313"/>
  <c r="T313"/>
  <c r="R313"/>
  <c r="P313"/>
  <c r="BK313"/>
  <c r="J313"/>
  <c r="BE313"/>
  <c r="BI311"/>
  <c r="BH311"/>
  <c r="BG311"/>
  <c r="BF311"/>
  <c r="T311"/>
  <c r="R311"/>
  <c r="P311"/>
  <c r="BK311"/>
  <c r="J311"/>
  <c r="BE311"/>
  <c r="BI307"/>
  <c r="BH307"/>
  <c r="BG307"/>
  <c r="BF307"/>
  <c r="T307"/>
  <c r="R307"/>
  <c r="P307"/>
  <c r="BK307"/>
  <c r="J307"/>
  <c r="BE307"/>
  <c r="BI305"/>
  <c r="BH305"/>
  <c r="BG305"/>
  <c r="BF305"/>
  <c r="T305"/>
  <c r="R305"/>
  <c r="P305"/>
  <c r="BK305"/>
  <c r="J305"/>
  <c r="BE305"/>
  <c r="BI303"/>
  <c r="BH303"/>
  <c r="BG303"/>
  <c r="BF303"/>
  <c r="T303"/>
  <c r="R303"/>
  <c r="P303"/>
  <c r="BK303"/>
  <c r="J303"/>
  <c r="BE303"/>
  <c r="BI299"/>
  <c r="BH299"/>
  <c r="BG299"/>
  <c r="BF299"/>
  <c r="T299"/>
  <c r="R299"/>
  <c r="P299"/>
  <c r="BK299"/>
  <c r="J299"/>
  <c r="BE299"/>
  <c r="BI295"/>
  <c r="BH295"/>
  <c r="BG295"/>
  <c r="BF295"/>
  <c r="T295"/>
  <c r="R295"/>
  <c r="P295"/>
  <c r="BK295"/>
  <c r="J295"/>
  <c r="BE295"/>
  <c r="BI291"/>
  <c r="BH291"/>
  <c r="BG291"/>
  <c r="BF291"/>
  <c r="T291"/>
  <c r="R291"/>
  <c r="P291"/>
  <c r="BK291"/>
  <c r="J291"/>
  <c r="BE291"/>
  <c r="BI287"/>
  <c r="BH287"/>
  <c r="BG287"/>
  <c r="BF287"/>
  <c r="T287"/>
  <c r="R287"/>
  <c r="P287"/>
  <c r="BK287"/>
  <c r="J287"/>
  <c r="BE287"/>
  <c r="BI285"/>
  <c r="BH285"/>
  <c r="BG285"/>
  <c r="BF285"/>
  <c r="T285"/>
  <c r="R285"/>
  <c r="P285"/>
  <c r="BK285"/>
  <c r="J285"/>
  <c r="BE285"/>
  <c r="BI282"/>
  <c r="BH282"/>
  <c r="BG282"/>
  <c r="BF282"/>
  <c r="T282"/>
  <c r="R282"/>
  <c r="P282"/>
  <c r="BK282"/>
  <c r="J282"/>
  <c r="BE282"/>
  <c r="BI278"/>
  <c r="BH278"/>
  <c r="BG278"/>
  <c r="BF278"/>
  <c r="T278"/>
  <c r="R278"/>
  <c r="P278"/>
  <c r="BK278"/>
  <c r="J278"/>
  <c r="BE278"/>
  <c r="BI274"/>
  <c r="BH274"/>
  <c r="BG274"/>
  <c r="BF274"/>
  <c r="T274"/>
  <c r="R274"/>
  <c r="P274"/>
  <c r="BK274"/>
  <c r="J274"/>
  <c r="BE274"/>
  <c r="BI271"/>
  <c r="BH271"/>
  <c r="BG271"/>
  <c r="BF271"/>
  <c r="T271"/>
  <c r="R271"/>
  <c r="P271"/>
  <c r="BK271"/>
  <c r="J271"/>
  <c r="BE271"/>
  <c r="BI268"/>
  <c r="BH268"/>
  <c r="BG268"/>
  <c r="BF268"/>
  <c r="T268"/>
  <c r="R268"/>
  <c r="P268"/>
  <c r="BK268"/>
  <c r="J268"/>
  <c r="BE268"/>
  <c r="BI264"/>
  <c r="BH264"/>
  <c r="BG264"/>
  <c r="BF264"/>
  <c r="T264"/>
  <c r="R264"/>
  <c r="P264"/>
  <c r="BK264"/>
  <c r="J264"/>
  <c r="BE264"/>
  <c r="BI261"/>
  <c r="BH261"/>
  <c r="BG261"/>
  <c r="BF261"/>
  <c r="T261"/>
  <c r="R261"/>
  <c r="P261"/>
  <c r="BK261"/>
  <c r="J261"/>
  <c r="BE261"/>
  <c r="BI257"/>
  <c r="BH257"/>
  <c r="BG257"/>
  <c r="BF257"/>
  <c r="T257"/>
  <c r="R257"/>
  <c r="P257"/>
  <c r="BK257"/>
  <c r="J257"/>
  <c r="BE257"/>
  <c r="BI253"/>
  <c r="BH253"/>
  <c r="BG253"/>
  <c r="BF253"/>
  <c r="T253"/>
  <c r="R253"/>
  <c r="P253"/>
  <c r="BK253"/>
  <c r="J253"/>
  <c r="BE253"/>
  <c r="BI249"/>
  <c r="BH249"/>
  <c r="BG249"/>
  <c r="BF249"/>
  <c r="T249"/>
  <c r="R249"/>
  <c r="P249"/>
  <c r="BK249"/>
  <c r="J249"/>
  <c r="BE249"/>
  <c r="BI245"/>
  <c r="BH245"/>
  <c r="BG245"/>
  <c r="BF245"/>
  <c r="T245"/>
  <c r="R245"/>
  <c r="P245"/>
  <c r="BK245"/>
  <c r="J245"/>
  <c r="BE245"/>
  <c r="BI241"/>
  <c r="BH241"/>
  <c r="BG241"/>
  <c r="BF241"/>
  <c r="T241"/>
  <c r="R241"/>
  <c r="P241"/>
  <c r="BK241"/>
  <c r="J241"/>
  <c r="BE241"/>
  <c r="BI237"/>
  <c r="BH237"/>
  <c r="BG237"/>
  <c r="BF237"/>
  <c r="T237"/>
  <c r="T236"/>
  <c r="R237"/>
  <c r="R236"/>
  <c r="P237"/>
  <c r="P236"/>
  <c r="BK237"/>
  <c r="BK236"/>
  <c r="J236"/>
  <c r="J237"/>
  <c r="BE237"/>
  <c r="J66"/>
  <c r="BI232"/>
  <c r="BH232"/>
  <c r="BG232"/>
  <c r="BF232"/>
  <c r="T232"/>
  <c r="R232"/>
  <c r="P232"/>
  <c r="BK232"/>
  <c r="J232"/>
  <c r="BE232"/>
  <c r="BI230"/>
  <c r="BH230"/>
  <c r="BG230"/>
  <c r="BF230"/>
  <c r="T230"/>
  <c r="R230"/>
  <c r="P230"/>
  <c r="BK230"/>
  <c r="J230"/>
  <c r="BE230"/>
  <c r="BI226"/>
  <c r="BH226"/>
  <c r="BG226"/>
  <c r="BF226"/>
  <c r="T226"/>
  <c r="T225"/>
  <c r="R226"/>
  <c r="R225"/>
  <c r="P226"/>
  <c r="P225"/>
  <c r="BK226"/>
  <c r="BK225"/>
  <c r="J225"/>
  <c r="J226"/>
  <c r="BE226"/>
  <c r="J65"/>
  <c r="BI220"/>
  <c r="BH220"/>
  <c r="BG220"/>
  <c r="BF220"/>
  <c r="T220"/>
  <c r="R220"/>
  <c r="P220"/>
  <c r="BK220"/>
  <c r="J220"/>
  <c r="BE220"/>
  <c r="BI216"/>
  <c r="BH216"/>
  <c r="BG216"/>
  <c r="BF216"/>
  <c r="T216"/>
  <c r="R216"/>
  <c r="P216"/>
  <c r="BK216"/>
  <c r="J216"/>
  <c r="BE216"/>
  <c r="BI208"/>
  <c r="BH208"/>
  <c r="BG208"/>
  <c r="BF208"/>
  <c r="T208"/>
  <c r="R208"/>
  <c r="P208"/>
  <c r="BK208"/>
  <c r="J208"/>
  <c r="BE208"/>
  <c r="BI206"/>
  <c r="BH206"/>
  <c r="BG206"/>
  <c r="BF206"/>
  <c r="T206"/>
  <c r="R206"/>
  <c r="P206"/>
  <c r="BK206"/>
  <c r="J206"/>
  <c r="BE206"/>
  <c r="BI204"/>
  <c r="BH204"/>
  <c r="BG204"/>
  <c r="BF204"/>
  <c r="T204"/>
  <c r="R204"/>
  <c r="P204"/>
  <c r="BK204"/>
  <c r="J204"/>
  <c r="BE204"/>
  <c r="BI200"/>
  <c r="BH200"/>
  <c r="BG200"/>
  <c r="BF200"/>
  <c r="T200"/>
  <c r="R200"/>
  <c r="P200"/>
  <c r="BK200"/>
  <c r="J200"/>
  <c r="BE200"/>
  <c r="BI195"/>
  <c r="BH195"/>
  <c r="BG195"/>
  <c r="BF195"/>
  <c r="T195"/>
  <c r="T194"/>
  <c r="R195"/>
  <c r="R194"/>
  <c r="P195"/>
  <c r="P194"/>
  <c r="BK195"/>
  <c r="BK194"/>
  <c r="J194"/>
  <c r="J195"/>
  <c r="BE195"/>
  <c r="J64"/>
  <c r="BI188"/>
  <c r="BH188"/>
  <c r="BG188"/>
  <c r="BF188"/>
  <c r="T188"/>
  <c r="T187"/>
  <c r="R188"/>
  <c r="R187"/>
  <c r="P188"/>
  <c r="P187"/>
  <c r="BK188"/>
  <c r="BK187"/>
  <c r="J187"/>
  <c r="J188"/>
  <c r="BE188"/>
  <c r="J63"/>
  <c r="BI184"/>
  <c r="BH184"/>
  <c r="BG184"/>
  <c r="BF184"/>
  <c r="T184"/>
  <c r="R184"/>
  <c r="P184"/>
  <c r="BK184"/>
  <c r="J184"/>
  <c r="BE184"/>
  <c r="BI174"/>
  <c r="BH174"/>
  <c r="BG174"/>
  <c r="BF174"/>
  <c r="T174"/>
  <c r="R174"/>
  <c r="P174"/>
  <c r="BK174"/>
  <c r="J174"/>
  <c r="BE174"/>
  <c r="BI171"/>
  <c r="BH171"/>
  <c r="BG171"/>
  <c r="BF171"/>
  <c r="T171"/>
  <c r="R171"/>
  <c r="P171"/>
  <c r="BK171"/>
  <c r="J171"/>
  <c r="BE171"/>
  <c r="BI158"/>
  <c r="BH158"/>
  <c r="BG158"/>
  <c r="BF158"/>
  <c r="T158"/>
  <c r="R158"/>
  <c r="P158"/>
  <c r="BK158"/>
  <c r="J158"/>
  <c r="BE158"/>
  <c r="BI155"/>
  <c r="BH155"/>
  <c r="BG155"/>
  <c r="BF155"/>
  <c r="T155"/>
  <c r="R155"/>
  <c r="P155"/>
  <c r="BK155"/>
  <c r="J155"/>
  <c r="BE155"/>
  <c r="BI153"/>
  <c r="BH153"/>
  <c r="BG153"/>
  <c r="BF153"/>
  <c r="T153"/>
  <c r="R153"/>
  <c r="P153"/>
  <c r="BK153"/>
  <c r="J153"/>
  <c r="BE153"/>
  <c r="BI150"/>
  <c r="BH150"/>
  <c r="BG150"/>
  <c r="BF150"/>
  <c r="T150"/>
  <c r="R150"/>
  <c r="P150"/>
  <c r="BK150"/>
  <c r="J150"/>
  <c r="BE150"/>
  <c r="BI146"/>
  <c r="BH146"/>
  <c r="BG146"/>
  <c r="BF146"/>
  <c r="T146"/>
  <c r="R146"/>
  <c r="P146"/>
  <c r="BK146"/>
  <c r="J146"/>
  <c r="BE146"/>
  <c r="BI143"/>
  <c r="BH143"/>
  <c r="BG143"/>
  <c r="BF143"/>
  <c r="T143"/>
  <c r="R143"/>
  <c r="P143"/>
  <c r="BK143"/>
  <c r="J143"/>
  <c r="BE143"/>
  <c r="BI141"/>
  <c r="BH141"/>
  <c r="BG141"/>
  <c r="BF141"/>
  <c r="T141"/>
  <c r="R141"/>
  <c r="P141"/>
  <c r="BK141"/>
  <c r="J141"/>
  <c r="BE141"/>
  <c r="BI137"/>
  <c r="BH137"/>
  <c r="BG137"/>
  <c r="BF137"/>
  <c r="T137"/>
  <c r="R137"/>
  <c r="P137"/>
  <c r="BK137"/>
  <c r="J137"/>
  <c r="BE137"/>
  <c r="BI135"/>
  <c r="BH135"/>
  <c r="BG135"/>
  <c r="BF135"/>
  <c r="T135"/>
  <c r="R135"/>
  <c r="P135"/>
  <c r="BK135"/>
  <c r="J135"/>
  <c r="BE135"/>
  <c r="BI132"/>
  <c r="BH132"/>
  <c r="BG132"/>
  <c r="BF132"/>
  <c r="T132"/>
  <c r="R132"/>
  <c r="P132"/>
  <c r="BK132"/>
  <c r="J132"/>
  <c r="BE132"/>
  <c r="BI129"/>
  <c r="BH129"/>
  <c r="BG129"/>
  <c r="BF129"/>
  <c r="T129"/>
  <c r="R129"/>
  <c r="P129"/>
  <c r="BK129"/>
  <c r="J129"/>
  <c r="BE129"/>
  <c r="BI121"/>
  <c r="BH121"/>
  <c r="BG121"/>
  <c r="BF121"/>
  <c r="T121"/>
  <c r="R121"/>
  <c r="P121"/>
  <c r="BK121"/>
  <c r="J121"/>
  <c r="BE121"/>
  <c r="BI116"/>
  <c r="BH116"/>
  <c r="BG116"/>
  <c r="BF116"/>
  <c r="T116"/>
  <c r="R116"/>
  <c r="P116"/>
  <c r="BK116"/>
  <c r="J116"/>
  <c r="BE116"/>
  <c r="BI112"/>
  <c r="BH112"/>
  <c r="BG112"/>
  <c r="BF112"/>
  <c r="T112"/>
  <c r="R112"/>
  <c r="P112"/>
  <c r="BK112"/>
  <c r="J112"/>
  <c r="BE112"/>
  <c r="BI110"/>
  <c r="BH110"/>
  <c r="BG110"/>
  <c r="BF110"/>
  <c r="T110"/>
  <c r="R110"/>
  <c r="P110"/>
  <c r="BK110"/>
  <c r="J110"/>
  <c r="BE110"/>
  <c r="BI106"/>
  <c r="BH106"/>
  <c r="BG106"/>
  <c r="BF106"/>
  <c r="T106"/>
  <c r="R106"/>
  <c r="P106"/>
  <c r="BK106"/>
  <c r="J106"/>
  <c r="BE106"/>
  <c r="BI104"/>
  <c r="BH104"/>
  <c r="BG104"/>
  <c r="BF104"/>
  <c r="T104"/>
  <c r="R104"/>
  <c r="P104"/>
  <c r="BK104"/>
  <c r="J104"/>
  <c r="BE104"/>
  <c r="BI100"/>
  <c r="BH100"/>
  <c r="BG100"/>
  <c r="BF100"/>
  <c r="T100"/>
  <c r="R100"/>
  <c r="P100"/>
  <c r="BK100"/>
  <c r="J100"/>
  <c r="BE100"/>
  <c r="BI98"/>
  <c r="BH98"/>
  <c r="BG98"/>
  <c r="BF98"/>
  <c r="T98"/>
  <c r="R98"/>
  <c r="P98"/>
  <c r="BK98"/>
  <c r="J98"/>
  <c r="BE98"/>
  <c r="BI94"/>
  <c r="F36"/>
  <c r="BD53" i="1"/>
  <c r="BH94" i="2"/>
  <c r="BG94"/>
  <c r="F34"/>
  <c r="BB53" i="1"/>
  <c r="BF94" i="2"/>
  <c r="T94"/>
  <c r="T93"/>
  <c r="R94"/>
  <c r="R93"/>
  <c r="R92"/>
  <c r="R91"/>
  <c r="P94"/>
  <c r="P93"/>
  <c r="BK94"/>
  <c r="J94"/>
  <c r="BE94"/>
  <c r="J32"/>
  <c r="AV53" i="1"/>
  <c r="F32" i="2"/>
  <c r="AZ53" i="1"/>
  <c r="F85" i="2"/>
  <c r="E83"/>
  <c r="F53"/>
  <c r="E51"/>
  <c r="J23"/>
  <c r="E23"/>
  <c r="J87"/>
  <c r="J22"/>
  <c r="J20"/>
  <c r="E20"/>
  <c r="F88"/>
  <c r="F56"/>
  <c r="J19"/>
  <c r="J17"/>
  <c r="E17"/>
  <c r="F87"/>
  <c r="F55"/>
  <c r="J16"/>
  <c r="J14"/>
  <c r="J85"/>
  <c r="E7"/>
  <c r="E79"/>
  <c r="E47"/>
  <c r="AS52" i="1"/>
  <c r="AS51"/>
  <c r="L47"/>
  <c r="AM46"/>
  <c r="L46"/>
  <c r="AM44"/>
  <c r="L44"/>
  <c r="L42"/>
  <c r="L41"/>
  <c r="AW53"/>
  <c r="AT53"/>
  <c r="J32" i="3"/>
  <c r="AV54" i="1"/>
  <c r="AT54"/>
  <c r="F32" i="3"/>
  <c r="AZ54" i="1"/>
  <c r="AZ52"/>
  <c r="J53" i="2"/>
  <c r="J55"/>
  <c r="BK93"/>
  <c r="P92"/>
  <c r="P91"/>
  <c r="AU53" i="1"/>
  <c r="AU52"/>
  <c r="AU51"/>
  <c r="T92" i="2"/>
  <c r="T91"/>
  <c r="J33"/>
  <c r="F33"/>
  <c r="BA53" i="1"/>
  <c r="BA52"/>
  <c r="F35" i="2"/>
  <c r="BC53" i="1"/>
  <c r="BC52"/>
  <c r="F56" i="3"/>
  <c r="BK87"/>
  <c r="F34"/>
  <c r="BB54" i="1"/>
  <c r="BB52"/>
  <c r="F36" i="3"/>
  <c r="BD54" i="1"/>
  <c r="BD52"/>
  <c r="BD51"/>
  <c r="W30"/>
  <c r="AZ51"/>
  <c r="AV52"/>
  <c r="AW52"/>
  <c r="AT52"/>
  <c r="BB51"/>
  <c r="AX52"/>
  <c r="BA51"/>
  <c r="BK92" i="2"/>
  <c r="J93"/>
  <c r="J62"/>
  <c r="J87" i="3"/>
  <c r="J61"/>
  <c r="BK86"/>
  <c r="J86"/>
  <c r="AY52" i="1"/>
  <c r="BC51"/>
  <c r="AY51"/>
  <c r="W29"/>
  <c r="J29" i="3"/>
  <c r="J60"/>
  <c r="AW51" i="1"/>
  <c r="AK27"/>
  <c r="W27"/>
  <c r="BK91" i="2"/>
  <c r="J91"/>
  <c r="J92"/>
  <c r="J61"/>
  <c r="W28" i="1"/>
  <c r="AX51"/>
  <c r="AV51"/>
  <c r="W26"/>
  <c r="AK26"/>
  <c r="AT51"/>
  <c r="J60" i="2"/>
  <c r="J29"/>
  <c r="J38" i="3"/>
  <c r="AG54" i="1"/>
  <c r="AN54"/>
  <c r="AG53"/>
  <c r="J38" i="2"/>
  <c r="AN53" i="1"/>
  <c r="AG52"/>
  <c r="AG51"/>
  <c r="AN52"/>
  <c r="AK23"/>
  <c r="AK32"/>
  <c r="AN51"/>
</calcChain>
</file>

<file path=xl/sharedStrings.xml><?xml version="1.0" encoding="utf-8"?>
<sst xmlns="http://schemas.openxmlformats.org/spreadsheetml/2006/main" count="3934" uniqueCount="902">
  <si>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</si>
  <si>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</si>
  <si>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</si>
  <si>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</si>
  <si>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</si>
  <si>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</si>
  <si>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</si>
  <si>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</si>
  <si>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</si>
  <si>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</si>
  <si>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</si>
  <si>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</si>
  <si>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</si>
  <si>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</si>
  <si>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</si>
  <si>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</si>
  <si>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</si>
  <si>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</si>
  <si>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</si>
  <si>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</si>
  <si>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</si>
  <si>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</si>
  <si>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</si>
  <si>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</si>
  <si>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</si>
  <si>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</si>
  <si>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</si>
  <si>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</si>
  <si>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</si>
  <si>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</si>
  <si>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</si>
  <si>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</si>
  <si>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</si>
  <si>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</si>
  <si>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</si>
  <si>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</si>
  <si>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</si>
  <si>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</si>
  <si>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</si>
  <si>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</si>
  <si>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</si>
  <si>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</si>
  <si>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</si>
  <si>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</si>
  <si>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</si>
  <si>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</si>
  <si>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</si>
  <si>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</si>
  <si>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</si>
  <si>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</si>
  <si>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</si>
  <si>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</si>
  <si>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</si>
  <si>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</si>
  <si>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</si>
  <si>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</si>
  <si>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</si>
  <si>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</si>
  <si>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</si>
  <si>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</si>
  <si>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</si>
  <si>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</si>
  <si>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</si>
  <si>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</si>
  <si>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</si>
  <si>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</si>
  <si>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</si>
  <si>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</si>
  <si>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</si>
  <si>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</si>
  <si>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</si>
  <si>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</si>
  <si>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</si>
  <si>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</si>
  <si>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</si>
  <si>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</si>
  <si>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</si>
  <si>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</si>
  <si>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</si>
  <si>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</si>
  <si>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</si>
  <si>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</si>
  <si>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</si>
  <si>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</si>
  <si>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</si>
  <si>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</si>
  <si>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</si>
  <si>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</si>
  <si>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</si>
  <si>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</si>
  <si>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</si>
  <si>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</si>
  <si>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</si>
  <si>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</si>
  <si>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</si>
  <si>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</si>
  <si>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</si>
  <si>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</si>
  <si>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</si>
  <si>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</si>
  <si>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</si>
  <si>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</si>
  <si>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</si>
  <si>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</si>
  <si>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</si>
  <si>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</si>
  <si>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</si>
  <si>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</si>
  <si>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</si>
  <si>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</si>
  <si>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</si>
  <si>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</si>
  <si>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</si>
  <si>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</si>
  <si>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</si>
  <si>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</si>
  <si>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</si>
  <si>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</si>
  <si>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</si>
  <si>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</si>
  <si>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</si>
  <si>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</si>
  <si>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</si>
  <si>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</si>
  <si>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</si>
  <si>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</si>
  <si>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</si>
  <si>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</si>
  <si>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</si>
  <si>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</si>
  <si>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</si>
  <si>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</si>
  <si>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</si>
  <si>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</si>
  <si>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</si>
  <si>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</si>
  <si>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Cenová soustava: CS ÚRS 2018 01</t>
  </si>
  <si>
    <t xml:space="preserve">Sanace a rekonstrukce kanalizace na území negativně ovlivněné hornickou činností na katastru města Ostravy - Oprava kanalizace ulice Sklářova </t>
  </si>
  <si>
    <t>Export VZ</t>
  </si>
  <si>
    <t>List obsahuje:</t>
  </si>
  <si>
    <t>1) Rekapitulace stavby</t>
  </si>
  <si>
    <t>2) Rekapitulace objektů stavby a soupisů prací</t>
  </si>
  <si>
    <t>3.0</t>
  </si>
  <si>
    <t/>
  </si>
  <si>
    <t>False</t>
  </si>
  <si>
    <t>{ad6cda18-1736-4834-aa2a-0e59159d02b6}</t>
  </si>
  <si>
    <t>&gt;&gt;  skryté sloupce  &lt;&lt;</t>
  </si>
  <si>
    <t>0,01</t>
  </si>
  <si>
    <t>21</t>
  </si>
  <si>
    <t>15</t>
  </si>
  <si>
    <t>REKAPITULACE STAVBY</t>
  </si>
  <si>
    <t>v ---  níže se nacházejí doplnkové a pomocné údaje k sestavám  --- v</t>
  </si>
  <si>
    <t>Návod na vyplnění</t>
  </si>
  <si>
    <t>0,001</t>
  </si>
  <si>
    <t>Kód:</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</si>
  <si>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</si>
  <si>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</si>
  <si>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0,1</t>
  </si>
  <si>
    <t>KSO:</t>
  </si>
  <si>
    <t>CC-CZ:</t>
  </si>
  <si>
    <t>1</t>
  </si>
  <si>
    <t>Místo:</t>
  </si>
  <si>
    <t xml:space="preserve"> </t>
  </si>
  <si>
    <t>Datum:</t>
  </si>
  <si>
    <t>13. 3. 2018</t>
  </si>
  <si>
    <t>10</t>
  </si>
  <si>
    <t>100</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</si>
  <si>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</si>
  <si>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</si>
  <si>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</si>
  <si>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</si>
  <si>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</si>
  <si>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</si>
  <si>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</si>
  <si>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</si>
  <si>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</si>
  <si>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</si>
  <si>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</si>
  <si>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</si>
  <si>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</si>
  <si>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</si>
  <si>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</si>
  <si>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</si>
  <si>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</si>
  <si>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</si>
  <si>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</si>
  <si>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</si>
  <si>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</si>
  <si>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</si>
  <si>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</si>
  <si>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</si>
  <si>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</si>
  <si>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</si>
  <si>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</si>
  <si>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</si>
  <si>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</si>
  <si>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</si>
  <si>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</si>
  <si>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</si>
  <si>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</si>
  <si>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</si>
  <si>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</si>
  <si>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</si>
  <si>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</si>
  <si>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</si>
  <si>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</si>
  <si>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</si>
  <si>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</si>
  <si>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</si>
  <si>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</si>
  <si>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</si>
  <si>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</si>
  <si>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</si>
  <si>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</si>
  <si>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 xml:space="preserve">Oprava kanalizace ulice Sklářova </t>
  </si>
  <si>
    <t>STA</t>
  </si>
  <si>
    <t>{c7442249-b7b9-4b61-b0de-798c7ce9d438}</t>
  </si>
  <si>
    <t>2</t>
  </si>
  <si>
    <t>/</t>
  </si>
  <si>
    <t>001</t>
  </si>
  <si>
    <t>IO 01 Oprava kanalizace</t>
  </si>
  <si>
    <t>Soupis</t>
  </si>
  <si>
    <t>{daffd06a-fffa-4e9c-8e70-9a08ce36c3ea}</t>
  </si>
  <si>
    <t>002</t>
  </si>
  <si>
    <t>Ostatní a vedlejší náklady</t>
  </si>
  <si>
    <t>{5db6a308-07b6-490c-a75f-def8d0fff4fe}</t>
  </si>
  <si>
    <t>1) Krycí list soupisu</t>
  </si>
  <si>
    <t>2) Rekapitulace</t>
  </si>
  <si>
    <t>3) Soupis prací</t>
  </si>
  <si>
    <t>Zpět na list:</t>
  </si>
  <si>
    <t>Rekapitulace stavby</t>
  </si>
  <si>
    <t>KRYCÍ LIST SOUPISU</t>
  </si>
  <si>
    <t>Objekt:</t>
  </si>
  <si>
    <t xml:space="preserve">01 - Oprava kanalizace ulice Sklářova </t>
  </si>
  <si>
    <t>Soupis:</t>
  </si>
  <si>
    <t>001 - IO 01 Oprava kanalizace</t>
  </si>
  <si>
    <t>22122</t>
  </si>
  <si>
    <t>CZ-CPV:</t>
  </si>
  <si>
    <t>45232410-9</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</si>
  <si>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</si>
  <si>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</si>
  <si>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</si>
  <si>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</si>
  <si>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</si>
  <si>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</si>
  <si>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</si>
  <si>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</si>
  <si>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</si>
  <si>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</si>
  <si>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</si>
  <si>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</si>
  <si>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</si>
  <si>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</si>
  <si>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</si>
  <si>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</si>
  <si>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</si>
  <si>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</si>
  <si>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</si>
  <si>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</si>
  <si>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</si>
  <si>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</si>
  <si>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</si>
  <si>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</si>
  <si>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</si>
  <si>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</si>
  <si>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</si>
  <si>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</si>
  <si>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</si>
  <si>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</si>
  <si>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</si>
  <si>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</si>
  <si>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</si>
  <si>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113107124</t>
  </si>
  <si>
    <t>Odstranění podkladu pl do 50 m2 z kameniva drceného tl 400 mm</t>
  </si>
  <si>
    <t>m2</t>
  </si>
  <si>
    <t>4</t>
  </si>
  <si>
    <t>-768609634</t>
  </si>
  <si>
    <t>PP</t>
  </si>
  <si>
    <t>Odstranění podkladů nebo krytů s přemístěním hmot na skládku na vzdálenost do 3 m nebo s naložením na dopravní prostředek v ploše jednotlivě do 50 m2 z kameniva hrubého drceného, o tl. vrstvy přes 300 do 400 mm</t>
  </si>
  <si>
    <t>P</t>
  </si>
  <si>
    <t>Poznámka k položce:
TZ př.č. D.1.1-a1, specifikace materiálů D.1.1-c1 a v.č. D.1.1-b1 až b4</t>
  </si>
  <si>
    <t>VV</t>
  </si>
  <si>
    <t>173,6</t>
  </si>
  <si>
    <t>113107142</t>
  </si>
  <si>
    <t>Odstranění podkladu pl do 50 m2 živičných tl 100 mm - ACP tl.60mm</t>
  </si>
  <si>
    <t>-553071020</t>
  </si>
  <si>
    <t>Odstranění podkladů nebo krytů s přemístěním hmot na skládku na vzdálenost do 3 m nebo s naložením na dopravní prostředek v ploše jednotlivě do 50 m2 živičných, o tl. vrstvy přes 50 do 100 mm</t>
  </si>
  <si>
    <t>3</t>
  </si>
  <si>
    <t>113154122</t>
  </si>
  <si>
    <t>Frézování živičného krytu tl 40 mm pruh š 1 m pl do 500 m2 bez překážek v trase</t>
  </si>
  <si>
    <t>1130598771</t>
  </si>
  <si>
    <t>Frézování živičného podkladu nebo krytu s naložením na dopravní prostředek plochy do 500 m2 bez překážek v trase pruhu šířky přes 0,5 m do 1 m, tloušťky vrstvy 40 mm</t>
  </si>
  <si>
    <t>361</t>
  </si>
  <si>
    <t>115001101</t>
  </si>
  <si>
    <t>Převedení vody potrubím DN do 100</t>
  </si>
  <si>
    <t>m</t>
  </si>
  <si>
    <t>-99836322</t>
  </si>
  <si>
    <t>Převedení vody potrubím průměru DN do 100</t>
  </si>
  <si>
    <t>5</t>
  </si>
  <si>
    <t>115101201</t>
  </si>
  <si>
    <t>Čerpání vody na dopravní výšku do 10 m průměrný přítok do 500 l/min</t>
  </si>
  <si>
    <t>hod</t>
  </si>
  <si>
    <t>-940282043</t>
  </si>
  <si>
    <t>Čerpání vody na dopravní výšku do 10 m s uvažovaným průměrným přítokem do 500 l/min</t>
  </si>
  <si>
    <t>35*12</t>
  </si>
  <si>
    <t>6</t>
  </si>
  <si>
    <t>115101301</t>
  </si>
  <si>
    <t>Pohotovost čerpací soupravy pro dopravní výšku do 10 m přítok do 500 l/min</t>
  </si>
  <si>
    <t>den</t>
  </si>
  <si>
    <t>-292442467</t>
  </si>
  <si>
    <t>Pohotovost záložní čerpací soupravy pro dopravní výšku do 10 m s uvažovaným průměrným přítokem do 500 l/min</t>
  </si>
  <si>
    <t>7</t>
  </si>
  <si>
    <t>119001401</t>
  </si>
  <si>
    <t>Dočasné zajištění potrubí ocelového nebo litinového DN do 200</t>
  </si>
  <si>
    <t>1676426480</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</si>
  <si>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</si>
  <si>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8*1</t>
  </si>
  <si>
    <t>8</t>
  </si>
  <si>
    <t>130001101</t>
  </si>
  <si>
    <t>Příplatek za ztížení vykopávky v blízkosti podzemního vedení</t>
  </si>
  <si>
    <t>m3</t>
  </si>
  <si>
    <t>1500324219</t>
  </si>
  <si>
    <t>Příplatek k cenám hloubených vykopávek za ztížení vykopávky v blízkosti podzemního vedení nebo výbušnin pro jakoukoliv třídu horniny</t>
  </si>
  <si>
    <t>8*1*2,5</t>
  </si>
  <si>
    <t>Součet</t>
  </si>
  <si>
    <t>9</t>
  </si>
  <si>
    <t>132201202</t>
  </si>
  <si>
    <t>Hloubení rýh š do 2000 mm v hornině tř. 3 objemu do 1000 m3</t>
  </si>
  <si>
    <t>1719215519</t>
  </si>
  <si>
    <t>Hloubení zapažených i nezapažených rýh šířky přes 600 do 2 000 mm s urovnáním dna do předepsaného profilu a spádu v hornině tř. 3 přes 100 do 1 000 m3</t>
  </si>
  <si>
    <t>Poznámka k položce:
TZ př.č. D.1.1-a1, specifikace materiálů D.1.1-c1 a v.č. D.1.1-b1 až b4
50% tř.horn. III., 50% tř. horn. IV.</t>
  </si>
  <si>
    <t>stoka  tl. komuni.0,45m</t>
  </si>
  <si>
    <t>153,1*1*(2,5-0,45)/100*50</t>
  </si>
  <si>
    <t xml:space="preserve">přípojky </t>
  </si>
  <si>
    <t>15*0,9*(1,5-0,45)/100*50</t>
  </si>
  <si>
    <t>132201209</t>
  </si>
  <si>
    <t>Příplatek za lepivost k hloubení rýh š do 2000 mm v hornině tř. 3</t>
  </si>
  <si>
    <t>1847376946</t>
  </si>
  <si>
    <t>Hloubení zapažených i nezapažených rýh šířky přes 600 do 2 000 mm s urovnáním dna do předepsaného profilu a spádu v hornině tř. 3 Příplatek k cenám za lepivost horniny tř. 3</t>
  </si>
  <si>
    <t>164,016/2</t>
  </si>
  <si>
    <t>11</t>
  </si>
  <si>
    <t>132301202</t>
  </si>
  <si>
    <t>Hloubení rýh š do 2000 mm v hornině tř. 4 objemu do 1000 m3</t>
  </si>
  <si>
    <t>-677538501</t>
  </si>
  <si>
    <t>Hloubení zapažených i nezapažených rýh šířky přes 600 do 2 000 mm s urovnáním dna do předepsaného profilu a spádu v hornině tř. 4 přes 100 do 1 000 m3</t>
  </si>
  <si>
    <t>12</t>
  </si>
  <si>
    <t>132301209</t>
  </si>
  <si>
    <t>Příplatek za lepivost k hloubení rýh š do 2000 mm v hornině tř. 4</t>
  </si>
  <si>
    <t>1926234038</t>
  </si>
  <si>
    <t>Hloubení zapažených i nezapažených rýh šířky přes 600 do 2 000 mm s urovnáním dna do předepsaného profilu a spádu v hornině tř. 4 Příplatek k cenám za lepivost horniny tř. 4</t>
  </si>
  <si>
    <t>13</t>
  </si>
  <si>
    <t>151811131</t>
  </si>
  <si>
    <t>Osazení pažicího boxu hl výkopu do 4 m š do 1,2 m</t>
  </si>
  <si>
    <t>CS ÚRS 2018 01</t>
  </si>
  <si>
    <t>-1324583605</t>
  </si>
  <si>
    <t>Zřízení pažicích boxů pro pažení a rozepření stěn rýh podzemního vedení hloubka výkopu do 4 m, šířka do 1,2 m</t>
  </si>
  <si>
    <t>Poznámka k položce:
viz TZ př.č. D.1.1-a1, specifikace materiálů D.1.1-c1 a v.č. D.1.1-b1 až b3</t>
  </si>
  <si>
    <t>153,1*2,5*2</t>
  </si>
  <si>
    <t>14</t>
  </si>
  <si>
    <t>151811231</t>
  </si>
  <si>
    <t>Odstranění pažicího boxu hl výkopu do 4 m š do 1,2 m</t>
  </si>
  <si>
    <t>-137510106</t>
  </si>
  <si>
    <t>Odstranění pažicích boxů pro pažení a rozepření stěn rýh podzemního vedení hloubka výkopu do 4 m, šířka do 1,2 m</t>
  </si>
  <si>
    <t>161101102</t>
  </si>
  <si>
    <t>Svislé přemístění výkopku z horniny tř. 1 až 4 hl výkopu do 4 m</t>
  </si>
  <si>
    <t>1559775938</t>
  </si>
  <si>
    <t>Svislé přemístění výkopku bez naložení do dopravní nádoby avšak s vyprázdněním dopravní nádoby na hromadu nebo do dopravního prostředku z horniny tř. 1 až 4, při hloubce výkopu přes 2,5 do 4 m</t>
  </si>
  <si>
    <t>(164,016+164,016)*0,55</t>
  </si>
  <si>
    <t>16</t>
  </si>
  <si>
    <t>162701105</t>
  </si>
  <si>
    <t>Vodorovné přemístění do 10000 m výkopku/sypaniny z horniny tř. 1 až 4</t>
  </si>
  <si>
    <t>-685886105</t>
  </si>
  <si>
    <t>Vodorovné přemístění výkopku nebo sypaniny po suchu na obvyklém dopravním prostředku, bez naložení výkopku, avšak se složením bez rozhrnutí z horniny tř. 1 až 4 na vzdálenost přes 9 000 do 10 000 m</t>
  </si>
  <si>
    <t>výkop</t>
  </si>
  <si>
    <t>164,016+164,016</t>
  </si>
  <si>
    <t>17</t>
  </si>
  <si>
    <t>162701109</t>
  </si>
  <si>
    <t>Příplatek k vodorovnému přemístění výkopku/sypaniny z horniny tř. 1 až 4 ZKD 1000 m přes 10000 m</t>
  </si>
  <si>
    <t>798341378</t>
  </si>
  <si>
    <t>Vodorovné přemístění výkopku nebo sypaniny po suchu na obvyklém dopravním prostředku, bez naložení výkopku, avšak se složením bez rozhrnutí z horniny tř. 1 až 4 na vzdálenost Příplatek k ceně za každých dalších i započatých 1 000 m</t>
  </si>
  <si>
    <t>328,032*5 'Přepočtené koeficientem množství</t>
  </si>
  <si>
    <t>18</t>
  </si>
  <si>
    <t>171201201</t>
  </si>
  <si>
    <t>Uložení sypaniny na skládky</t>
  </si>
  <si>
    <t>-2124347929</t>
  </si>
  <si>
    <t>19</t>
  </si>
  <si>
    <t>171201211</t>
  </si>
  <si>
    <t>Poplatek za uložení odpadu ze sypaniny na skládce (skládkovné)</t>
  </si>
  <si>
    <t>t</t>
  </si>
  <si>
    <t>-2112672471</t>
  </si>
  <si>
    <t>Uložení sypaniny poplatek za uložení sypaniny na skládce (skládkovné)</t>
  </si>
  <si>
    <t>328,032*1,8 'Přepočtené koeficientem množství</t>
  </si>
  <si>
    <t>20</t>
  </si>
  <si>
    <t>174101101</t>
  </si>
  <si>
    <t>Zásyp jam, šachet rýh nebo kolem objektů sypaninou se zhutněním</t>
  </si>
  <si>
    <t>292336444</t>
  </si>
  <si>
    <t>Zásyp sypaninou z jakékoliv horniny s uložením výkopku ve vrstvách se zhutněním jam, šachet, rýh nebo kolem objektů v těchto vykopávkách</t>
  </si>
  <si>
    <t>lóže písek</t>
  </si>
  <si>
    <t>-3,609</t>
  </si>
  <si>
    <t>sedlo</t>
  </si>
  <si>
    <t>-23,424</t>
  </si>
  <si>
    <t>podkl. desky</t>
  </si>
  <si>
    <t>-16,017</t>
  </si>
  <si>
    <t>obsyp</t>
  </si>
  <si>
    <t>-112,11</t>
  </si>
  <si>
    <t>M</t>
  </si>
  <si>
    <t>583439590</t>
  </si>
  <si>
    <t>kamenivo přírodní drcené hrubé frakce 32-63</t>
  </si>
  <si>
    <t>256961017</t>
  </si>
  <si>
    <t>kamenivo přírodní drcené hutné pro stavební účely PDK (drobné, hrubé a štěrkodrť) kamenivo drcené hrubé d&gt;=2 a D&lt;=45 mm (ČSN EN 13043 ) d&gt;=2 a D&gt;=4 mm (ČSN EN 12620, ČSN EN 13139 ) d&gt;=1 a D&gt;=2 mm (ČSN EN 13242) frakce  32-63   
Nepřípustné jsou: popílek, hlušina (haldovina), struska a recykláty</t>
  </si>
  <si>
    <t>172,872*1,9 'Přepočtené koeficientem množství</t>
  </si>
  <si>
    <t>22</t>
  </si>
  <si>
    <t>175111101</t>
  </si>
  <si>
    <t>Obsypání potrubí ručně sypaninou bez prohození, uloženou do 3 m</t>
  </si>
  <si>
    <t>-327659005</t>
  </si>
  <si>
    <t>Obsypání potrubí ručně sypaninou z vhodných hornin tř. 1 až 4 nebo materiálem připraveným podél výkopu ve vzdálenosti do 3 m od jeho kraje, pro jakoukoliv hloubku výkopu a míru zhutnění bez prohození sypaniny</t>
  </si>
  <si>
    <t>stoka DN 300</t>
  </si>
  <si>
    <t>153,1*1*0,6</t>
  </si>
  <si>
    <t>přípojky DN 200,150,100</t>
  </si>
  <si>
    <t>10*0,9*0,5</t>
  </si>
  <si>
    <t>30*0,9*0,45</t>
  </si>
  <si>
    <t>10*0,9*0,4</t>
  </si>
  <si>
    <t>23</t>
  </si>
  <si>
    <t>583373030</t>
  </si>
  <si>
    <t>štěrkopísek frakce 4-8, max zrno 11mm</t>
  </si>
  <si>
    <t>1705164355</t>
  </si>
  <si>
    <t>kamenivo přírodní těžené pro stavební účely  PTK  (drobné, hrubé, štěrkopísky) štěrkopísky ČSN 72  1511-2 frakce   4-8 , max zrno 11mm</t>
  </si>
  <si>
    <t>112,11*2 'Přepočtené koeficientem množství</t>
  </si>
  <si>
    <t>Zakládání</t>
  </si>
  <si>
    <t>24</t>
  </si>
  <si>
    <t>215901101</t>
  </si>
  <si>
    <t>Zhutnění podloží z hornin soudržných do 92% PS nebo nesoudržných sypkých I(d) do 0,8</t>
  </si>
  <si>
    <t>-1922291741</t>
  </si>
  <si>
    <t>Zhutnění podloží pod násypy z rostlé horniny tř. 1 až 4 z hornin soudružných do 92 % PS a nesoudržných sypkých relativní ulehlosti I(d) do 0,8</t>
  </si>
  <si>
    <t>"stoka|" 153,1*1</t>
  </si>
  <si>
    <t>"přípojky" (10+30+10)*0,9</t>
  </si>
  <si>
    <t>Vodorovné konstrukce</t>
  </si>
  <si>
    <t>25</t>
  </si>
  <si>
    <t>451573111</t>
  </si>
  <si>
    <t>Lože pod potrubí otevřený výkop ze štěrkopísku</t>
  </si>
  <si>
    <t>1468366783</t>
  </si>
  <si>
    <t>Lože pod potrubí, stoky a drobné objekty v otevřeném výkopu z písku a štěrkopísku do 63 mm</t>
  </si>
  <si>
    <t>přípojky</t>
  </si>
  <si>
    <t>(10+30,10)*0,9*0,1</t>
  </si>
  <si>
    <t>26</t>
  </si>
  <si>
    <t>452112111</t>
  </si>
  <si>
    <t>Osazení betonových prstenců nebo rámů v do 100 mm</t>
  </si>
  <si>
    <t>kus</t>
  </si>
  <si>
    <t>1929334183</t>
  </si>
  <si>
    <t>Osazení betonových dílců prstenců nebo rámů pod poklopy a mříže, výšky do 100 mm</t>
  </si>
  <si>
    <t>2+1</t>
  </si>
  <si>
    <t>27</t>
  </si>
  <si>
    <t>59224175</t>
  </si>
  <si>
    <t>prstenec betonový vyrovnávací 62,5x6x12 cm</t>
  </si>
  <si>
    <t>-1618309134</t>
  </si>
  <si>
    <t>28</t>
  </si>
  <si>
    <t>59224176</t>
  </si>
  <si>
    <t>prstenec betonový vyrovnávací 62,5x8x12 cm</t>
  </si>
  <si>
    <t>113909778</t>
  </si>
  <si>
    <t>29</t>
  </si>
  <si>
    <t>452311131</t>
  </si>
  <si>
    <t>Podkladní desky z betonu prostého tř. C 12/15 otevřený výkop</t>
  </si>
  <si>
    <t>1108624974</t>
  </si>
  <si>
    <t>Podkladní a zajišťovací konstrukce z betonu prostého v otevřeném výkopu desky pod potrubí, stoky a drobné objekty z betonu tř. C 12/15</t>
  </si>
  <si>
    <t>stoka</t>
  </si>
  <si>
    <t>153,1*1*0,1</t>
  </si>
  <si>
    <t>šachty</t>
  </si>
  <si>
    <t>(3,14*0,75*0,75*0,1)*4</t>
  </si>
  <si>
    <t>30</t>
  </si>
  <si>
    <t>452312131</t>
  </si>
  <si>
    <t>Sedlové lože z betonu prostého tř. C 12/15 otevřený výkop</t>
  </si>
  <si>
    <t>-1319189711</t>
  </si>
  <si>
    <t>Podkladní a zajišťovací konstrukce z betonu prostého v otevřeném výkopu sedlové lože pod potrubí z betonu tř. C 12/15</t>
  </si>
  <si>
    <t>153,1*1*0,153</t>
  </si>
  <si>
    <t>31</t>
  </si>
  <si>
    <t>452351101</t>
  </si>
  <si>
    <t>Bednění podkladních desek nebo bloků nebo sedlového lože otevřený výkop</t>
  </si>
  <si>
    <t>-909466478</t>
  </si>
  <si>
    <t>Bednění podkladních a zajišťovacích konstrukcí v otevřeném výkopu desek nebo sedlových loží pod potrubí, stoky a drobné objekty</t>
  </si>
  <si>
    <t>kanalizační šachta</t>
  </si>
  <si>
    <t>(2*3,14*0,75*0,1)*4</t>
  </si>
  <si>
    <t>Komunikace pozemní</t>
  </si>
  <si>
    <t>32</t>
  </si>
  <si>
    <t>564871117</t>
  </si>
  <si>
    <t>Podklad ze štěrkodrtě ŠD tl. 350 mm</t>
  </si>
  <si>
    <t>-221938608</t>
  </si>
  <si>
    <t>Podklad ze štěrkodrti ŠD s rozprostřením a zhutněním, po zhutnění tl. 300 mm</t>
  </si>
  <si>
    <t>33</t>
  </si>
  <si>
    <t>565145111</t>
  </si>
  <si>
    <t>Asfaltový beton vrstva podkladní ACP 16 (obalované kamenivo OKS) tl 60 mm š do 3 m</t>
  </si>
  <si>
    <t>-964845976</t>
  </si>
  <si>
    <t>Asfaltový beton vrstva podkladní ACP 16 (obalované kamenivo střednězrnné - OKS) s rozprostřením a zhutněním v pruhu šířky do 3 m, po zhutnění tl. 60 mm</t>
  </si>
  <si>
    <t>34</t>
  </si>
  <si>
    <t>577134111</t>
  </si>
  <si>
    <t>Asfaltový beton vrstva obrusná ACO 11 (ABS) tř. I tl 40 mm š do 3 m z nemodifikovaného asfaltu</t>
  </si>
  <si>
    <t>-1468177976</t>
  </si>
  <si>
    <t>Asfaltový beton vrstva obrusná ACO 11 (ABS) s rozprostřením a se zhutněním z nemodifikovaného asfaltu v pruhu šířky do 3 m tř. I, po zhutnění tl. 40 mm</t>
  </si>
  <si>
    <t>Trubní vedení</t>
  </si>
  <si>
    <t>35</t>
  </si>
  <si>
    <t>831263195</t>
  </si>
  <si>
    <t>Příplatek za zřízení kanalizační přípojky DN 100 až 300</t>
  </si>
  <si>
    <t>856181072</t>
  </si>
  <si>
    <t>Montáž potrubí z trub kameninových hrdlových s integrovaným těsněním Příplatek k cenám za zřízení kanalizační přípojky DN od 100 do 300</t>
  </si>
  <si>
    <t>36</t>
  </si>
  <si>
    <t>831262193</t>
  </si>
  <si>
    <t>Příplatek k montáži kameninového potrubí za napojení dvou dříků trub pomocí převlečné manžety DN 100</t>
  </si>
  <si>
    <t>-1909177328</t>
  </si>
  <si>
    <t>Montáž potrubí z trub kameninových hrdlových s integrovaným těsněním Příplatek k cenám za napojení dvou dříků trub o stejném průměru (max. rozdíl 12 mm) pomocí převlečné manžety (manžeta zahrnuta v ceně) DN 100</t>
  </si>
  <si>
    <t>37</t>
  </si>
  <si>
    <t>831312193</t>
  </si>
  <si>
    <t>Příplatek k montáži kameninového potrubí za napojení dvou dříků trub pomocí převlečné manžety DN 150</t>
  </si>
  <si>
    <t>-1881656216</t>
  </si>
  <si>
    <t>Montáž potrubí z trub kameninových hrdlových s integrovaným těsněním Příplatek k cenám za napojení dvou dříků trub o stejném průměru (max. rozdíl 12 mm) pomocí převlečné manžety (manžeta zahrnuta v ceně) DN 150</t>
  </si>
  <si>
    <t>38</t>
  </si>
  <si>
    <t>831352193</t>
  </si>
  <si>
    <t>Příplatek k montáži kameninového potrubí za napojení dvou dříků trub pomocí převlečné manžety DN 200</t>
  </si>
  <si>
    <t>1223754992</t>
  </si>
  <si>
    <t>Montáž potrubí z trub kameninových hrdlových s integrovaným těsněním Příplatek k cenám za napojení dvou dříků trub o stejném průměru (max. rozdíl 12 mm) pomocí převlečné manžety (manžeta zahrnuta v ceně) DN 200</t>
  </si>
  <si>
    <t>39</t>
  </si>
  <si>
    <t>831372193</t>
  </si>
  <si>
    <t>Příplatek k montáži kameninového potrubí za napojení dvou dříků trub pomocí převlečné manžety DN 300</t>
  </si>
  <si>
    <t>-1644181541</t>
  </si>
  <si>
    <t>Montáž potrubí z trub kameninových hrdlových s integrovaným těsněním Příplatek k cenám za napojení dvou dříků trub o stejném průměru (max. rozdíl 12 mm) pomocí převlečné manžety (manžeta zahrnuta v ceně) DN 300</t>
  </si>
  <si>
    <t>40</t>
  </si>
  <si>
    <t>831372121</t>
  </si>
  <si>
    <t>Montáž potrubí z trub kameninových hrdlových s integrovaným těsněním výkop sklon do 20 % DN 300</t>
  </si>
  <si>
    <t>-1643777413</t>
  </si>
  <si>
    <t>Montáž potrubí z trub kameninových hrdlových s integrovaným těsněním v otevřeném výkopu ve sklonu do 20 % DN 300</t>
  </si>
  <si>
    <t>153,1</t>
  </si>
  <si>
    <t>41</t>
  </si>
  <si>
    <t>59710711</t>
  </si>
  <si>
    <t>trouba kameninová glazovaná DN300mm L2,50m spojovací systém C Třída 160</t>
  </si>
  <si>
    <t>1194585980</t>
  </si>
  <si>
    <t>trouby kameninové kanalizační hrdlové trouby kameninové glazované s integrovaným spojem stavební délka 2,50 m DN 300 mm     tř.160  C</t>
  </si>
  <si>
    <t>67*2,5</t>
  </si>
  <si>
    <t>42</t>
  </si>
  <si>
    <t>837371221</t>
  </si>
  <si>
    <t>Montáž kameninových tvarovek odbočných s integrovaným těsněním otevřený výkop DN 300</t>
  </si>
  <si>
    <t>1237896740</t>
  </si>
  <si>
    <t>Montáž kameninových tvarovek na potrubí z trub kameninových v otevřeném výkopu s integrovaným těsněním odbočných DN 300</t>
  </si>
  <si>
    <t>7+1</t>
  </si>
  <si>
    <t>43</t>
  </si>
  <si>
    <t>59711770</t>
  </si>
  <si>
    <t>odbočka kameninová glazovaná jednoduchá kolmá DN300/150 L50cm spojovací systém C/F tř.160/-</t>
  </si>
  <si>
    <t>24768474</t>
  </si>
  <si>
    <t>tvarovky kameninové kanalizační hrdlové s integrovaným spojem odbočky jednoduché kolmé (úhel 90°) DN 300/150 mm  L = 50 cm  C/F tř.160/-</t>
  </si>
  <si>
    <t>7*1,015 'Přepočtené koeficientem množství</t>
  </si>
  <si>
    <t>44</t>
  </si>
  <si>
    <t>59711773</t>
  </si>
  <si>
    <t>odbočka kameninová glazovaná jednoduchá kolmá DN300/200 L60cm spojovací systém F/F tř.160/160</t>
  </si>
  <si>
    <t>57634185</t>
  </si>
  <si>
    <t>tvarovky kameninové kanalizační hrdlové s integrovaným spojem odbočky jednoduché kolmé (úhel 90°) DN 300/200 mm  L = 60 cm  C/F tř.160/160</t>
  </si>
  <si>
    <t>1*1,015 'Přepočtené koeficientem množství</t>
  </si>
  <si>
    <t>45</t>
  </si>
  <si>
    <t>837372221</t>
  </si>
  <si>
    <t>Montáž kameninových tvarovek jednoosých s integrovaným těsněním otevřený výkop DN 300</t>
  </si>
  <si>
    <t>-965140365</t>
  </si>
  <si>
    <t>Montáž kameninových tvarovek na potrubí z trub kameninových v otevřeném výkopu s integrovaným těsněním jednoosých DN 300</t>
  </si>
  <si>
    <t>5+4</t>
  </si>
  <si>
    <t>46</t>
  </si>
  <si>
    <t>59710010</t>
  </si>
  <si>
    <t>trouba kameninová glazovaná zkrácená bez hrdla DN 300mm L 60(75)cm třída 160 spojovací systém C</t>
  </si>
  <si>
    <t>-524575755</t>
  </si>
  <si>
    <t>5*0,75</t>
  </si>
  <si>
    <t>3,75*1,015 'Přepočtené koeficientem množství</t>
  </si>
  <si>
    <t>47</t>
  </si>
  <si>
    <t>59710003</t>
  </si>
  <si>
    <t>trouba kameninová glazovaná zkrácená DN 300</t>
  </si>
  <si>
    <t>-994769754</t>
  </si>
  <si>
    <t>4*0,75</t>
  </si>
  <si>
    <t>48</t>
  </si>
  <si>
    <t>59713344</t>
  </si>
  <si>
    <t>P kroužky DN 300 třída 160</t>
  </si>
  <si>
    <t>-1895265000</t>
  </si>
  <si>
    <t>tvarovky kameninové kanalizační hrdlové s integrovaným spojem P kroužky DN 300 mm     tř. 160</t>
  </si>
  <si>
    <t>49</t>
  </si>
  <si>
    <t>871265221</t>
  </si>
  <si>
    <t>Kanalizační potrubí z tvrdého PVC-systém KG tuhost třídy SN10 DN100</t>
  </si>
  <si>
    <t>446115737</t>
  </si>
  <si>
    <t>Kanalizační potrubí z tvrdého PVC systém KG v otevřeném výkopu ve sklonu do 20 %, tuhost třídy SN 10 DN 100</t>
  </si>
  <si>
    <t>50</t>
  </si>
  <si>
    <t>871315221</t>
  </si>
  <si>
    <t>Kanalizační potrubí z tvrdého PVC-systém KG tuhost třídy SN10 DN150</t>
  </si>
  <si>
    <t>-2049348807</t>
  </si>
  <si>
    <t>Kanalizační potrubí z tvrdého PVC systém KG v otevřeném výkopu ve sklonu do 20 %, tuhost třídy SN 10 DN 150</t>
  </si>
  <si>
    <t>51</t>
  </si>
  <si>
    <t>871355221</t>
  </si>
  <si>
    <t>Kanalizační potrubí z tvrdého PVC-systém KG tuhost třídy SN10 DN200</t>
  </si>
  <si>
    <t>-1629159706</t>
  </si>
  <si>
    <t>Kanalizační potrubí z tvrdého PVC systém KG v otevřeném výkopu ve sklonu do 20 %, tuhost třídy SN 10 DN 200</t>
  </si>
  <si>
    <t>52</t>
  </si>
  <si>
    <t>877315211</t>
  </si>
  <si>
    <t>Montáž tvarovek z tvrdého PVC-systém KG nebo z polypropylenu-systém KG 2000 jednoosé DN 150</t>
  </si>
  <si>
    <t>2024729572</t>
  </si>
  <si>
    <t>Montáž tvarovek na kanalizačním potrubí z trub z plastu z tvrdého PVC systém KG nebo z polypropylenu systém KG 2000 v otevřeném výkopu jednoosých DN 150</t>
  </si>
  <si>
    <t>10+10</t>
  </si>
  <si>
    <t>53</t>
  </si>
  <si>
    <t>28611361</t>
  </si>
  <si>
    <t>koleno kanalizační PVC KG 150x45°</t>
  </si>
  <si>
    <t>45544994</t>
  </si>
  <si>
    <t>54</t>
  </si>
  <si>
    <t>28611970</t>
  </si>
  <si>
    <t>přesuvka kanalizace PVC KG DN 160</t>
  </si>
  <si>
    <t>-126133682</t>
  </si>
  <si>
    <t>55</t>
  </si>
  <si>
    <t>877355211</t>
  </si>
  <si>
    <t>Montáž tvarovek z tvrdého PVC-systém KG nebo z polypropylenu-systém KG 2000 jednoosé DN 200</t>
  </si>
  <si>
    <t>-1650183321</t>
  </si>
  <si>
    <t>Montáž tvarovek na kanalizačním potrubí z trub z plastu z tvrdého PVC systém KG nebo z polypropylenu systém KG 2000 v otevřeném výkopu jednoosých DN 200</t>
  </si>
  <si>
    <t>10+10+5+15</t>
  </si>
  <si>
    <t>56</t>
  </si>
  <si>
    <t>28611366</t>
  </si>
  <si>
    <t>koleno kanalizace plastové KG 200x45°</t>
  </si>
  <si>
    <t>399403046</t>
  </si>
  <si>
    <t>57</t>
  </si>
  <si>
    <t>28611972</t>
  </si>
  <si>
    <t>přesuvka kanalizace plastové PVC KG 200</t>
  </si>
  <si>
    <t>-951347668</t>
  </si>
  <si>
    <t>58</t>
  </si>
  <si>
    <t>28611938</t>
  </si>
  <si>
    <t>redukce kanalizační plastová nesouosá KG 200/150(100)</t>
  </si>
  <si>
    <t>-1539121548</t>
  </si>
  <si>
    <t>59</t>
  </si>
  <si>
    <t>28611530</t>
  </si>
  <si>
    <t>přechod kanalizační KG kamenina-plast DN 200 (150, 100)</t>
  </si>
  <si>
    <t>955381597</t>
  </si>
  <si>
    <t>60</t>
  </si>
  <si>
    <t>892,1-R</t>
  </si>
  <si>
    <t>Kamerová zkouška, vč. vyhotovení záznamu a protokolu o zkoušce</t>
  </si>
  <si>
    <t>-662288887</t>
  </si>
  <si>
    <t>61</t>
  </si>
  <si>
    <t>892372111</t>
  </si>
  <si>
    <t>Zabezpečení konců potrubí DN do 300 při tlakových zkouškách vodou</t>
  </si>
  <si>
    <t>2087469293</t>
  </si>
  <si>
    <t>Tlakové zkoušky vodou zabezpečení konců potrubí při tlakových zkouškách DN do 300</t>
  </si>
  <si>
    <t>62</t>
  </si>
  <si>
    <t>892381111</t>
  </si>
  <si>
    <t>Tlaková zkouška vodou potrubí DN 250, DN 300 nebo 350, vč. 2 ks kanal. šachet DN 1000</t>
  </si>
  <si>
    <t>1927367834</t>
  </si>
  <si>
    <t>Tlakové zkoušky vodou na potrubí DN 250, 300 nebo 350</t>
  </si>
  <si>
    <t>63</t>
  </si>
  <si>
    <t>894411311</t>
  </si>
  <si>
    <t>Osazení železobetonových dílců pro šachty skruží rovných, vč. elastomerového těsnění</t>
  </si>
  <si>
    <t>-959384019</t>
  </si>
  <si>
    <t>Osazení železobetonových dílců pro šachty skruží rovných</t>
  </si>
  <si>
    <t>"skruž" 4</t>
  </si>
  <si>
    <t>64</t>
  </si>
  <si>
    <t>59224161</t>
  </si>
  <si>
    <t>skruž kanalizační s ocelovými stupadly 100 x 50 x 12 cm, vč. povrchové úpravy</t>
  </si>
  <si>
    <t>804624162</t>
  </si>
  <si>
    <t>skruž kanalizační s ocelovými stupadly 100 x 50 x 12 cm</t>
  </si>
  <si>
    <t>65</t>
  </si>
  <si>
    <t>894414111</t>
  </si>
  <si>
    <t>Osazení železobetonových dílců pro šachty skruží základových, vč. elastomerového těsnění</t>
  </si>
  <si>
    <t>-1071042837</t>
  </si>
  <si>
    <t>Osazení železobetonových dílců pro šachty skruží základových</t>
  </si>
  <si>
    <t>66</t>
  </si>
  <si>
    <t>59224337</t>
  </si>
  <si>
    <t>dno betonové šachty kanalizační přímé 1000x720, DN 300, úprava kynety i nástupnice obkladem z kameniny v protizkluzové úpravě R11, s vodotěsnou úpravou</t>
  </si>
  <si>
    <t>-573846450</t>
  </si>
  <si>
    <t>prefabrikáty pro vstupní šachty a drenážní šachtice (betonové a železobetonové) šachty pro odpadní kanály a potrubí uložená v zemi dno šachty kanalizační přímé V - průměr odtoku dno betonové šachty kanalizační přímé 1000x720, DN 300, úprava kynety i nástupnice obkladem z kameniny v protizkluzové úpravě R11, s vodotěsnou úpravou</t>
  </si>
  <si>
    <t>67</t>
  </si>
  <si>
    <t>59224348</t>
  </si>
  <si>
    <t>těsnění elastomerové pro spojení šachetních dílů EMT DN 1000</t>
  </si>
  <si>
    <t>1396871282</t>
  </si>
  <si>
    <t>prefabrikáty pro vstupní šachty a drenážní šachtice (betonové a železobetonové) šachty pro odpadní kanály a potrubí uložená v zemi těsnění elastomerové pro spojení šachetních dílů EMT DN 1000</t>
  </si>
  <si>
    <t>68</t>
  </si>
  <si>
    <t>894412411</t>
  </si>
  <si>
    <t>Osazení železobetonových dílců pro šachty skruží přechodových</t>
  </si>
  <si>
    <t>-745612164</t>
  </si>
  <si>
    <t>69</t>
  </si>
  <si>
    <t>59224312</t>
  </si>
  <si>
    <t>konus šachetní betonový 1000/625x670 cm s vodotěsnou úpravou</t>
  </si>
  <si>
    <t>187467038</t>
  </si>
  <si>
    <t>prefabrikáty pro vstupní šachty a drenážní šachtice (betonové a železobetonové) šachty pro odpadní kanály a potrubí uložená v zemi konus šachetní (síla stěny 12 cm) KPS - kapsové plastové stupadlo 1000/625x670</t>
  </si>
  <si>
    <t>70</t>
  </si>
  <si>
    <t>899103111</t>
  </si>
  <si>
    <t>Osazení poklopů litinových nebo ocelových včetně rámů hmotnosti nad 100 do 150 kg</t>
  </si>
  <si>
    <t>1515552128</t>
  </si>
  <si>
    <t>Osazení poklopů litinových a ocelových včetně rámů hmotnosti jednotlivě přes 100 do 150 kg</t>
  </si>
  <si>
    <t>71</t>
  </si>
  <si>
    <t>592246610R</t>
  </si>
  <si>
    <t>poklop šachtový litinový  D 400, rám BEGU-R-1, s odvětráním, popř. s tlumící vložkou</t>
  </si>
  <si>
    <t>-1035126567</t>
  </si>
  <si>
    <t>prefabrikáty pro vstupní šachty a drenážní šachtice (betonové a železobetonové) poklopy šachtový litinový  D 400, rám BEGU-R-1, s odvětráním</t>
  </si>
  <si>
    <t>72</t>
  </si>
  <si>
    <t>899103211</t>
  </si>
  <si>
    <t>Demontáž poklopů litinových nebo ocelových včetně rámů hmotnosti přes 100 do 150 kg</t>
  </si>
  <si>
    <t>703307361</t>
  </si>
  <si>
    <t>Demontáž poklopů litinových a ocelových včetně rámů, hmotnosti jednotlivě přes 100 do 150 Kg</t>
  </si>
  <si>
    <t>Ostatní konstrukce a práce, bourání</t>
  </si>
  <si>
    <t>73</t>
  </si>
  <si>
    <t>900,2-R</t>
  </si>
  <si>
    <t>Napojení kanalizační stoky DN 300 do stávající betonové šachty Š01, vč. dodávky materiálů</t>
  </si>
  <si>
    <t>kpl</t>
  </si>
  <si>
    <t>1487423448</t>
  </si>
  <si>
    <t>Napojení kanalizační stoky DN 400 do stávající betonové šachty, vč. dodávky materiálů</t>
  </si>
  <si>
    <t>74</t>
  </si>
  <si>
    <t>919121111</t>
  </si>
  <si>
    <t>Těsnění spár zálivkou za studena pro komůrky š 10 mm hl 20 mm s těsnicím profilem</t>
  </si>
  <si>
    <t>-396240496</t>
  </si>
  <si>
    <t>Utěsnění dilatačních spár zálivkou za studena v cementobetonovém nebo živičném krytu včetně adhezního nátěru s těsnicím profilem pod zálivkou, pro komůrky šířky 10 mm, hloubky 20 mm</t>
  </si>
  <si>
    <t>75</t>
  </si>
  <si>
    <t>919735112</t>
  </si>
  <si>
    <t>Řezání stávajícího živičného krytu hl do 100 mm</t>
  </si>
  <si>
    <t>1467746679</t>
  </si>
  <si>
    <t>Řezání stávajícího živičného krytu nebo podkladu hloubky přes 50 do 100 mm</t>
  </si>
  <si>
    <t>300</t>
  </si>
  <si>
    <t>76</t>
  </si>
  <si>
    <t>969021131</t>
  </si>
  <si>
    <t>Vybourání kanalizačního potrubí DN do 300</t>
  </si>
  <si>
    <t>-727213222</t>
  </si>
  <si>
    <t>Vybourání kanalizačního potrubí DN do 300 mm</t>
  </si>
  <si>
    <t>77</t>
  </si>
  <si>
    <t>969111111R</t>
  </si>
  <si>
    <t>Demontáž betonové prefa šachty DN 1000 hl. do 4m, vč. odvozu a likvidace</t>
  </si>
  <si>
    <t>ks</t>
  </si>
  <si>
    <t>1213214348</t>
  </si>
  <si>
    <t>78</t>
  </si>
  <si>
    <t>969111112R</t>
  </si>
  <si>
    <t>Demontáž betonové prefa šachty Š01 DN 1000 hl. do 4m, její přesun blíž ke středu komunikace a zpětná montáž</t>
  </si>
  <si>
    <t>701008273</t>
  </si>
  <si>
    <t>Demontáž betonové prefa šachty DN 1000 hl. do 4m, její přesun blíž ke středu komunikace a zpětná montáž</t>
  </si>
  <si>
    <t>997</t>
  </si>
  <si>
    <t>Přesun sutě</t>
  </si>
  <si>
    <t>79</t>
  </si>
  <si>
    <t>997221551</t>
  </si>
  <si>
    <t>Vodorovná doprava suti ze sypkých materiálů do 1 km</t>
  </si>
  <si>
    <t>-452138175</t>
  </si>
  <si>
    <t>Vodorovná doprava suti bez naložení, ale se složením a s hrubým urovnáním ze sypkých materiálů, na vzdálenost do 1 km</t>
  </si>
  <si>
    <t>80</t>
  </si>
  <si>
    <t>997221559</t>
  </si>
  <si>
    <t>Příplatek ZKD 1 km u vodorovné dopravy suti ze sypkých materiálů</t>
  </si>
  <si>
    <t>1902402400</t>
  </si>
  <si>
    <t>Vodorovná doprava suti bez naložení, ale se složením a s hrubým urovnáním Příplatek k ceně za každý další i započatý 1 km přes 1 km</t>
  </si>
  <si>
    <t>219,406*14 'Přepočtené koeficientem množství</t>
  </si>
  <si>
    <t>81</t>
  </si>
  <si>
    <t>997221611</t>
  </si>
  <si>
    <t>Nakládání suti na dopravní prostředky pro vodorovnou dopravu</t>
  </si>
  <si>
    <t>-1150332299</t>
  </si>
  <si>
    <t>Nakládání na dopravní prostředky pro vodorovnou dopravu suti</t>
  </si>
  <si>
    <t>82</t>
  </si>
  <si>
    <t>997221815</t>
  </si>
  <si>
    <t>Poplatek za uložení na skládce (skládkovné) stavebního odpadu betonového kód odpadu 170 101</t>
  </si>
  <si>
    <t>1129773365</t>
  </si>
  <si>
    <t>Poplatek za uložení stavebního odpadu na skládce (skládkovné) z prostého betonu zatříděného do Katalogu odpadů pod kódem 170 101</t>
  </si>
  <si>
    <t>potrubí</t>
  </si>
  <si>
    <t>53,585</t>
  </si>
  <si>
    <t>83</t>
  </si>
  <si>
    <t>997221845</t>
  </si>
  <si>
    <t>Poplatek za uložení odpadu z asfaltových povrchů na skládce (skládkovné)</t>
  </si>
  <si>
    <t>-994447283</t>
  </si>
  <si>
    <t>Poplatek za uložení stavebního odpadu na skládce (skládkovné) z asfaltových povrchů</t>
  </si>
  <si>
    <t>31,422+37,183</t>
  </si>
  <si>
    <t>84</t>
  </si>
  <si>
    <t>997221855</t>
  </si>
  <si>
    <t>Poplatek za uložení odpadu z kameniva na skládce (skládkovné)</t>
  </si>
  <si>
    <t>934318260</t>
  </si>
  <si>
    <t>Poplatek za uložení stavebního odpadu na skládce (skládkovné) z kameniva</t>
  </si>
  <si>
    <t>97,216</t>
  </si>
  <si>
    <t>998</t>
  </si>
  <si>
    <t>Přesun hmot</t>
  </si>
  <si>
    <t>85</t>
  </si>
  <si>
    <t>998275101</t>
  </si>
  <si>
    <t>Přesun hmot pro trubní vedení z trub kameninových otevřený výkop</t>
  </si>
  <si>
    <t>-754047739</t>
  </si>
  <si>
    <t>Přesun hmot pro trubní vedení hloubené z trub kameninových pro kanalizace v otevřeném výkopu dopravní vzdálenost do 15 m</t>
  </si>
  <si>
    <t>002 - Ostatní a vedlejší náklady</t>
  </si>
  <si>
    <t>VRN - Vedlejší rozpočtové náklady</t>
  </si>
  <si>
    <t xml:space="preserve">    VRN1 - Přípravné a souvísející práce</t>
  </si>
  <si>
    <t xml:space="preserve">    VRN3 - Zařízení staveniště</t>
  </si>
  <si>
    <t xml:space="preserve">    VRN4 - Inženýrská činnost</t>
  </si>
  <si>
    <t>VRN</t>
  </si>
  <si>
    <t>Vedlejší rozpočtové náklady</t>
  </si>
  <si>
    <t>VRN1</t>
  </si>
  <si>
    <t>Přípravné a souvísející práce</t>
  </si>
  <si>
    <t>010001001</t>
  </si>
  <si>
    <t>Aktualizace vyjádření správců sítí</t>
  </si>
  <si>
    <t>Kpl</t>
  </si>
  <si>
    <t>1024</t>
  </si>
  <si>
    <t>-1238189626</t>
  </si>
  <si>
    <t xml:space="preserve">Zhotovitel  zajistí aktualizaci vyjádření majitelů všech stávajících inženýrských sítí </t>
  </si>
  <si>
    <t>Poznámka k položce:
TZ př.č. D.1.1-a1</t>
  </si>
  <si>
    <t>010001002</t>
  </si>
  <si>
    <t>Vytýčení stávajících podzemních sítí</t>
  </si>
  <si>
    <t>-1811825718</t>
  </si>
  <si>
    <t>Zhotovitel zajistí vytyčení všech stávajících inženýrských sítí na staveništi navrhované kanalizace u jednotlivých správců a majitelů</t>
  </si>
  <si>
    <t>010001003</t>
  </si>
  <si>
    <t>Vytýčení trasy opravované kanalizace</t>
  </si>
  <si>
    <t>1756907126</t>
  </si>
  <si>
    <t>Zhotovitel  zajistí geodetické zaměření oprávněným geodetem navrhnuté trasy kanalizace</t>
  </si>
  <si>
    <t>010001004</t>
  </si>
  <si>
    <t>Příplatek za provedení sondy dle TZ</t>
  </si>
  <si>
    <t>-404110025</t>
  </si>
  <si>
    <t>Příplatek za provedení sondy dle TZ př.č. D.1.1-a1</t>
  </si>
  <si>
    <t>010001005</t>
  </si>
  <si>
    <t>Náklady na aktualizace dopravního značení</t>
  </si>
  <si>
    <t>1893269387</t>
  </si>
  <si>
    <t>Zajištění vypracování aktualizace projektu dočasného dopravního značení včetně jeho projednání a schválení příslušnými orgány</t>
  </si>
  <si>
    <t>010001006</t>
  </si>
  <si>
    <t>Náklady na zajištění silničního provozu</t>
  </si>
  <si>
    <t>347397183</t>
  </si>
  <si>
    <t>010001007</t>
  </si>
  <si>
    <t>Náklady na dočasné dopravní značení</t>
  </si>
  <si>
    <t>-1044619164</t>
  </si>
  <si>
    <t>Dočasné dopravní značení vč. dopravních značek, jejich osazení a následného odstranění, převzetí komunikace jejich správci</t>
  </si>
  <si>
    <t>010001008</t>
  </si>
  <si>
    <t>Náklady na informační tabuli</t>
  </si>
  <si>
    <t>1544455844</t>
  </si>
  <si>
    <t>Informační tabule odolná proti povětrnostním vlivům</t>
  </si>
  <si>
    <t>010001009</t>
  </si>
  <si>
    <t>Geodetické zaměření skutečného provedení  stavby</t>
  </si>
  <si>
    <t>-1740634571</t>
  </si>
  <si>
    <t>Geodetické zaměření skutečného provedení stavby včetně zákresu tras a objektů - předmětem je zaměření veškerých nadzemních i podzemních objektů, veškerých potrubních vedení a veškerých elektro rozvodů. Dokumentace geometrického zaměření skutečného stavu bude ověřena a vyhotovena oprávněným geodetem, veškeré zaměřování se bude provádět před zásypem . Dokumentace bude vyhotovena 4x v tištěné verzi a 4x v digitální verzi na CD.</t>
  </si>
  <si>
    <t>010001009a</t>
  </si>
  <si>
    <t>Zákres skutečného provedení stavby do aktuální katastrální mapy</t>
  </si>
  <si>
    <t>-945004588</t>
  </si>
  <si>
    <t>Vypracování zákresu skutečného provedení kompletní stavby do katastrální mapy. Zákres skutečného provedení stavby do katastrální mapy bude vypracován 4x v tištěné verzi a 4x v digitální verzi na CD. Zákres skutečného provedení stavby bude ověřen odpovědným geodetem.</t>
  </si>
  <si>
    <t>010001010</t>
  </si>
  <si>
    <t>Dokumentace skutečného provedení, event. zákres skutečného provedení do ověřené dokumentace</t>
  </si>
  <si>
    <t>-711171261</t>
  </si>
  <si>
    <t>Vypracování dokumentace skutečného provedení  jednotlivých objektů včetně zakreslení skutečného provedení stavby do originálu ověřené dokumentace.  Dokumentace skutečného provedení bude vypracována 4x v tištěné verzi a 4x v digitální verzi na CD. Zákres skutečného porovedení stavyb bude ověřen odpovědným geodetem</t>
  </si>
  <si>
    <t>010001011</t>
  </si>
  <si>
    <t>Náklady na čištění komunikací a chodníků po celou dobu výstavby</t>
  </si>
  <si>
    <t>519069324</t>
  </si>
  <si>
    <t>Zajištění čištění komunikací a chodníků po celou dobu realizace stavby</t>
  </si>
  <si>
    <t>010001012</t>
  </si>
  <si>
    <t>Zkoušky zhutnění násypů a zásypů budou prováděny jako statické</t>
  </si>
  <si>
    <t>755342647</t>
  </si>
  <si>
    <t xml:space="preserve">Kontrolní zkoušky zhutnění zásypů a násypů.  Zkoušky zhutnění zásypů a násypů  se budou provádět na pláni a pod konstrukční vrstvou min po 50m Hutnění bude doloženo zkouškou hutnění metodou EDEF. Požadovaná hodnota únosnosti na pláni Mvd – 80 MPa, resp. pod konstrukční vrstvou Mvd - 100 MPa. </t>
  </si>
  <si>
    <t>010001014a</t>
  </si>
  <si>
    <t>Náklady na provizorní ohrazení výkopu</t>
  </si>
  <si>
    <t>779943838</t>
  </si>
  <si>
    <t>Náklady na provizorní ohrazení výkopu po celou dobu výstavby</t>
  </si>
  <si>
    <t>010001014b</t>
  </si>
  <si>
    <t>Náklady na provizorní přechody pro pěší a přejezdy</t>
  </si>
  <si>
    <t>1058224938</t>
  </si>
  <si>
    <t>010001015</t>
  </si>
  <si>
    <t>Náklady na zajištění vstupu  na pozemky majitelů</t>
  </si>
  <si>
    <t>-1319434570</t>
  </si>
  <si>
    <t>Zhotovitel  zajistí projednání a souhlasy se vstupy na pozemky s  majiteli dotčených pozemků (nad rámec schválené PD) a zajistí potřebná povolení pro realizaci stavby.  Součástí prací je i zajištění podpisu  protokolu o zpětném převzetí pozemku vlastníky příslušných pozemků</t>
  </si>
  <si>
    <t>010001016</t>
  </si>
  <si>
    <t>Zabezpečení podmínek dle plánu BOZP</t>
  </si>
  <si>
    <t>937838767</t>
  </si>
  <si>
    <t xml:space="preserve">Zabezpečení podmínek dle plánu BOZP, zajištění koordinace se zpracovatelem plánu BOZP, 
předání potřebných podkladů pro vypracování plánu BOZP a účinná spolupráce s koordinátorem BOZP. 
</t>
  </si>
  <si>
    <t>VRN3</t>
  </si>
  <si>
    <t>Zařízení staveniště</t>
  </si>
  <si>
    <t>030001000</t>
  </si>
  <si>
    <t>224728122</t>
  </si>
  <si>
    <t>Šatny, sociální objekty (mobilní WC...), kancelář pro stavbyvedoucího a mistra, kryté plechové uzamyk. sklady, volné sklady - potrubí, prefa díly, sypké materiály, apod. Oplocení, osvětlení, napojení na média, uvedení plochy do původního stavu apod., popř. poplatky majiteli veřejných pozemků za dočasný pronájem ploch pro zařízení staveniště, Položka zahrnuje napojení na energie a případné nutné poplatky
Pozn.: v případě dočasného pronájmu pozemků v majetku města Ostravy se přepokládají náklady za pronájem 0,0 Kč.</t>
  </si>
  <si>
    <t>VRN4</t>
  </si>
  <si>
    <t>Inženýrská činnost</t>
  </si>
  <si>
    <t>045002000</t>
  </si>
  <si>
    <t>Kompletační a koordinační činnost</t>
  </si>
  <si>
    <t>1423129622</t>
  </si>
  <si>
    <t>Zajištění a shromáždění všech dokladů potřebných k zahájení stavby, k vlastní realizaci stavby a k ukončení stavby včetně přípravy a shromáždění dokladů ke kolaudaci stavby a k předání stavby zadavateli.</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</si>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</sst>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Trebuchet MS"/>
      <family val="2"/>
    </font>
    <font>
      <sz val="8"/>
      <color indexed="55"/>
      <name val="Trebuchet MS"/>
      <family val="2"/>
      <charset val="238"/>
    </font>
    <font>
      <sz val="9"/>
      <name val="Trebuchet MS"/>
      <family val="2"/>
      <charset val="238"/>
    </font>
    <font>
      <b/>
      <sz val="12"/>
      <name val="Trebuchet MS"/>
      <family val="2"/>
      <charset val="238"/>
    </font>
    <font>
      <sz val="11"/>
      <name val="Trebuchet MS"/>
      <family val="2"/>
      <charset val="238"/>
    </font>
    <font>
      <sz val="10"/>
      <name val="Trebuchet MS"/>
      <family val="2"/>
      <charset val="238"/>
    </font>
    <font>
      <sz val="12"/>
      <color indexed="56"/>
      <name val="Trebuchet MS"/>
      <family val="2"/>
      <charset val="238"/>
    </font>
    <font>
      <sz val="10"/>
      <color indexed="56"/>
      <name val="Trebuchet MS"/>
      <family val="2"/>
      <charset val="238"/>
    </font>
    <font>
      <sz val="8"/>
      <color indexed="56"/>
      <name val="Trebuchet MS"/>
      <family val="2"/>
      <charset val="238"/>
    </font>
    <font>
      <sz val="8"/>
      <color indexed="63"/>
      <name val="Trebuchet MS"/>
      <family val="2"/>
      <charset val="238"/>
    </font>
    <font>
      <sz val="8"/>
      <color indexed="10"/>
      <name val="Trebuchet MS"/>
      <family val="2"/>
      <charset val="238"/>
    </font>
    <font>
      <sz val="8"/>
      <color indexed="20"/>
      <name val="Trebuchet MS"/>
      <family val="2"/>
      <charset val="238"/>
    </font>
    <font>
      <sz val="8"/>
      <color indexed="43"/>
      <name val="Trebuchet MS"/>
      <family val="2"/>
      <charset val="238"/>
    </font>
    <font>
      <sz val="10"/>
      <color indexed="16"/>
      <name val="Trebuchet MS"/>
      <family val="2"/>
      <charset val="238"/>
    </font>
    <font>
      <u/>
      <sz val="10"/>
      <color indexed="12"/>
      <name val="Trebuchet MS"/>
      <family val="2"/>
      <charset val="238"/>
    </font>
    <font>
      <sz val="8"/>
      <color indexed="48"/>
      <name val="Trebuchet MS"/>
      <family val="2"/>
      <charset val="238"/>
    </font>
    <font>
      <b/>
      <sz val="16"/>
      <name val="Trebuchet MS"/>
      <family val="2"/>
      <charset val="238"/>
    </font>
    <font>
      <b/>
      <sz val="12"/>
      <color indexed="55"/>
      <name val="Trebuchet MS"/>
      <family val="2"/>
      <charset val="238"/>
    </font>
    <font>
      <sz val="9"/>
      <color indexed="55"/>
      <name val="Trebuchet MS"/>
      <family val="2"/>
      <charset val="238"/>
    </font>
    <font>
      <b/>
      <sz val="8"/>
      <color indexed="55"/>
      <name val="Trebuchet MS"/>
      <family val="2"/>
      <charset val="238"/>
    </font>
    <font>
      <b/>
      <sz val="10"/>
      <name val="Trebuchet MS"/>
      <family val="2"/>
      <charset val="238"/>
    </font>
    <font>
      <b/>
      <sz val="9"/>
      <name val="Trebuchet MS"/>
      <family val="2"/>
      <charset val="238"/>
    </font>
    <font>
      <sz val="12"/>
      <color indexed="55"/>
      <name val="Trebuchet MS"/>
      <family val="2"/>
      <charset val="238"/>
    </font>
    <font>
      <b/>
      <sz val="12"/>
      <color indexed="16"/>
      <name val="Trebuchet MS"/>
      <family val="2"/>
      <charset val="238"/>
    </font>
    <font>
      <sz val="12"/>
      <name val="Trebuchet MS"/>
      <family val="2"/>
      <charset val="238"/>
    </font>
    <font>
      <b/>
      <sz val="11"/>
      <color indexed="56"/>
      <name val="Trebuchet MS"/>
      <family val="2"/>
      <charset val="238"/>
    </font>
    <font>
      <sz val="11"/>
      <color indexed="56"/>
      <name val="Trebuchet MS"/>
      <family val="2"/>
      <charset val="238"/>
    </font>
    <font>
      <b/>
      <sz val="11"/>
      <name val="Trebuchet MS"/>
      <family val="2"/>
      <charset val="238"/>
    </font>
    <font>
      <sz val="11"/>
      <color indexed="55"/>
      <name val="Trebuchet MS"/>
      <family val="2"/>
      <charset val="238"/>
    </font>
    <font>
      <sz val="18"/>
      <color indexed="12"/>
      <name val="Wingdings 2"/>
      <family val="1"/>
      <charset val="2"/>
    </font>
    <font>
      <b/>
      <sz val="10"/>
      <color indexed="56"/>
      <name val="Trebuchet MS"/>
      <family val="2"/>
      <charset val="238"/>
    </font>
    <font>
      <sz val="10"/>
      <color indexed="55"/>
      <name val="Trebuchet MS"/>
      <family val="2"/>
      <charset val="238"/>
    </font>
    <font>
      <sz val="10"/>
      <color indexed="12"/>
      <name val="Trebuchet MS"/>
      <family val="2"/>
      <charset val="238"/>
    </font>
    <font>
      <b/>
      <sz val="12"/>
      <color indexed="16"/>
      <name val="Trebuchet MS"/>
      <family val="2"/>
      <charset val="238"/>
    </font>
    <font>
      <sz val="8"/>
      <color indexed="16"/>
      <name val="Trebuchet MS"/>
      <family val="2"/>
      <charset val="238"/>
    </font>
    <font>
      <b/>
      <sz val="8"/>
      <name val="Trebuchet MS"/>
      <family val="2"/>
      <charset val="238"/>
    </font>
    <font>
      <sz val="7"/>
      <color indexed="55"/>
      <name val="Trebuchet MS"/>
      <family val="2"/>
      <charset val="238"/>
    </font>
    <font>
      <sz val="7"/>
      <name val="Trebuchet MS"/>
      <family val="2"/>
      <charset val="238"/>
    </font>
    <font>
      <i/>
      <sz val="7"/>
      <color indexed="55"/>
      <name val="Trebuchet MS"/>
      <family val="2"/>
      <charset val="238"/>
    </font>
    <font>
      <i/>
      <sz val="8"/>
      <color indexed="12"/>
      <name val="Trebuchet MS"/>
      <family val="2"/>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sz val="10"/>
      <name val="Trebuchet MS"/>
      <family val="2"/>
      <charset val="238"/>
    </font>
    <font>
      <sz val="11"/>
      <name val="Trebuchet MS"/>
      <family val="2"/>
      <charset val="238"/>
    </font>
    <font>
      <b/>
      <sz val="9"/>
      <name val="Trebuchet MS"/>
      <family val="2"/>
      <charset val="238"/>
    </font>
    <font>
      <i/>
      <sz val="9"/>
      <name val="Trebuchet MS"/>
      <family val="2"/>
      <charset val="238"/>
    </font>
    <font>
      <u/>
      <sz val="11"/>
      <color theme="10"/>
      <name val="Calibri"/>
      <family val="2"/>
      <charset val="238"/>
      <scheme val="minor"/>
    </font>
  </fonts>
  <fills count="6">
    <fill>
      <patternFill patternType="none"/>
    </fill>
    <fill>
      <patternFill patternType="gray125"/>
    </fill>
    <fill>
      <patternFill patternType="solid">
        <fgColor indexed="43"/>
      </patternFill>
    </fill>
    <fill>
      <patternFill patternType="solid">
        <fgColor indexed="26"/>
      </patternFill>
    </fill>
    <fill>
      <patternFill patternType="solid">
        <fgColor indexed="22"/>
      </patternFill>
    </fill>
    <fill>
      <patternFill patternType="solid">
        <fgColor indexed="50"/>
        <bgColor indexed="64"/>
      </patternFill>
    </fill>
  </fills>
  <borders count="36">
    <border>
      <left/>
      <right/>
      <top/>
      <bottom/>
      <diagonal/>
    </border>
    <border>
      <left style="hair">
        <color indexed="55"/>
      </left>
      <right style="hair">
        <color indexed="55"/>
      </right>
      <top style="hair">
        <color indexed="55"/>
      </top>
      <bottom style="hair">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hair">
        <color indexed="8"/>
      </top>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55"/>
      </top>
      <bottom/>
      <diagonal/>
    </border>
    <border>
      <left/>
      <right style="hair">
        <color indexed="55"/>
      </right>
      <top style="hair">
        <color indexed="55"/>
      </top>
      <bottom/>
      <diagonal/>
    </border>
    <border>
      <left/>
      <right style="hair">
        <color indexed="55"/>
      </right>
      <top/>
      <bottom/>
      <diagonal/>
    </border>
    <border>
      <left/>
      <right style="hair">
        <color indexed="8"/>
      </right>
      <top style="hair">
        <color indexed="8"/>
      </top>
      <bottom style="hair">
        <color indexed="8"/>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right style="thin">
        <color indexed="8"/>
      </right>
      <top style="hair">
        <color indexed="55"/>
      </top>
      <bottom/>
      <diagonal/>
    </border>
    <border>
      <left/>
      <right style="thin">
        <color indexed="8"/>
      </right>
      <top style="hair">
        <color indexed="8"/>
      </top>
      <bottom style="hair">
        <color indexed="8"/>
      </bottom>
      <diagonal/>
    </border>
  </borders>
  <cellStyleXfs count="2">
    <xf numFmtId="0" fontId="0" fillId="0" borderId="0"/>
    <xf numFmtId="0" fontId="48" fillId="0" borderId="0" applyNumberFormat="0" applyFill="0" applyBorder="0" applyAlignment="0" applyProtection="0"/>
  </cellStyleXfs>
  <cellXfs count="347">
    <xf numFmtId="0" fontId="0" fillId="0" borderId="0" xfId="0"/>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5"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8" fillId="0" borderId="0" xfId="0" applyFont="1" applyAlignment="1" applyProtection="1">
      <protection locked="0"/>
    </xf>
    <xf numFmtId="4" fontId="0" fillId="3" borderId="1"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4" fontId="39" fillId="3" borderId="1"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40" fillId="0" borderId="2" xfId="0" applyFont="1" applyBorder="1" applyAlignment="1" applyProtection="1">
      <alignment vertical="center" wrapText="1"/>
      <protection locked="0"/>
    </xf>
    <xf numFmtId="0" fontId="40" fillId="0" borderId="3" xfId="0" applyFont="1" applyBorder="1" applyAlignment="1" applyProtection="1">
      <alignment vertical="center" wrapText="1"/>
      <protection locked="0"/>
    </xf>
    <xf numFmtId="0" fontId="40" fillId="0" borderId="4" xfId="0" applyFont="1" applyBorder="1" applyAlignment="1" applyProtection="1">
      <alignment vertical="center" wrapText="1"/>
      <protection locked="0"/>
    </xf>
    <xf numFmtId="0" fontId="40" fillId="0" borderId="5" xfId="0" applyFont="1" applyBorder="1" applyAlignment="1" applyProtection="1">
      <alignment horizontal="center" vertical="center" wrapText="1"/>
      <protection locked="0"/>
    </xf>
    <xf numFmtId="0" fontId="40" fillId="0" borderId="6" xfId="0" applyFont="1" applyBorder="1" applyAlignment="1" applyProtection="1">
      <alignment horizontal="center" vertical="center" wrapText="1"/>
      <protection locked="0"/>
    </xf>
    <xf numFmtId="0" fontId="40" fillId="0" borderId="5" xfId="0" applyFont="1" applyBorder="1" applyAlignment="1" applyProtection="1">
      <alignment vertical="center" wrapText="1"/>
      <protection locked="0"/>
    </xf>
    <xf numFmtId="0" fontId="40" fillId="0" borderId="6" xfId="0" applyFont="1" applyBorder="1" applyAlignment="1" applyProtection="1">
      <alignment vertical="center" wrapText="1"/>
      <protection locked="0"/>
    </xf>
    <xf numFmtId="0" fontId="42" fillId="0" borderId="0" xfId="0" applyFont="1" applyBorder="1" applyAlignment="1" applyProtection="1">
      <alignment horizontal="left" vertical="center" wrapText="1"/>
      <protection locked="0"/>
    </xf>
    <xf numFmtId="0" fontId="43" fillId="0" borderId="0" xfId="0" applyFont="1" applyBorder="1" applyAlignment="1" applyProtection="1">
      <alignment horizontal="left" vertical="center" wrapText="1"/>
      <protection locked="0"/>
    </xf>
    <xf numFmtId="0" fontId="43" fillId="0" borderId="5" xfId="0" applyFont="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43" fillId="0" borderId="0" xfId="0" applyFont="1" applyBorder="1" applyAlignment="1" applyProtection="1">
      <alignment vertical="center"/>
      <protection locked="0"/>
    </xf>
    <xf numFmtId="0" fontId="43" fillId="0" borderId="0" xfId="0" applyFont="1" applyBorder="1" applyAlignment="1" applyProtection="1">
      <alignment horizontal="left" vertical="center"/>
      <protection locked="0"/>
    </xf>
    <xf numFmtId="49" fontId="43" fillId="0" borderId="0" xfId="0" applyNumberFormat="1" applyFont="1" applyBorder="1" applyAlignment="1" applyProtection="1">
      <alignment vertical="center" wrapText="1"/>
      <protection locked="0"/>
    </xf>
    <xf numFmtId="0" fontId="40" fillId="0" borderId="7" xfId="0" applyFont="1" applyBorder="1" applyAlignment="1" applyProtection="1">
      <alignment vertical="center" wrapText="1"/>
      <protection locked="0"/>
    </xf>
    <xf numFmtId="0" fontId="44" fillId="0" borderId="8" xfId="0" applyFont="1" applyBorder="1" applyAlignment="1" applyProtection="1">
      <alignment vertical="center" wrapText="1"/>
      <protection locked="0"/>
    </xf>
    <xf numFmtId="0" fontId="40" fillId="0" borderId="9" xfId="0" applyFont="1" applyBorder="1" applyAlignment="1" applyProtection="1">
      <alignment vertical="center" wrapText="1"/>
      <protection locked="0"/>
    </xf>
    <xf numFmtId="0" fontId="40" fillId="0" borderId="0"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 xfId="0" applyFont="1" applyBorder="1" applyAlignment="1" applyProtection="1">
      <alignment horizontal="left" vertical="center"/>
      <protection locked="0"/>
    </xf>
    <xf numFmtId="0" fontId="40" fillId="0" borderId="3" xfId="0" applyFont="1" applyBorder="1" applyAlignment="1" applyProtection="1">
      <alignment horizontal="left" vertical="center"/>
      <protection locked="0"/>
    </xf>
    <xf numFmtId="0" fontId="40" fillId="0" borderId="4" xfId="0" applyFont="1" applyBorder="1" applyAlignment="1" applyProtection="1">
      <alignment horizontal="left" vertical="center"/>
      <protection locked="0"/>
    </xf>
    <xf numFmtId="0" fontId="40" fillId="0" borderId="5" xfId="0" applyFont="1" applyBorder="1" applyAlignment="1" applyProtection="1">
      <alignment horizontal="left" vertical="center"/>
      <protection locked="0"/>
    </xf>
    <xf numFmtId="0" fontId="40" fillId="0" borderId="6"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8" xfId="0" applyFont="1" applyBorder="1" applyAlignment="1" applyProtection="1">
      <alignment horizontal="left" vertical="center"/>
      <protection locked="0"/>
    </xf>
    <xf numFmtId="0" fontId="42" fillId="0" borderId="8" xfId="0" applyFont="1" applyBorder="1" applyAlignment="1" applyProtection="1">
      <alignment horizontal="center" vertical="center"/>
      <protection locked="0"/>
    </xf>
    <xf numFmtId="0" fontId="45" fillId="0" borderId="8" xfId="0"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0" xfId="0" applyFont="1" applyBorder="1" applyAlignment="1" applyProtection="1">
      <alignment horizontal="center" vertical="center"/>
      <protection locked="0"/>
    </xf>
    <xf numFmtId="0" fontId="43" fillId="0" borderId="5" xfId="0" applyFont="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center" vertical="center"/>
      <protection locked="0"/>
    </xf>
    <xf numFmtId="0" fontId="40" fillId="0" borderId="7" xfId="0" applyFont="1" applyBorder="1" applyAlignment="1" applyProtection="1">
      <alignment horizontal="left" vertical="center"/>
      <protection locked="0"/>
    </xf>
    <xf numFmtId="0" fontId="44" fillId="0" borderId="8" xfId="0" applyFont="1" applyBorder="1" applyAlignment="1" applyProtection="1">
      <alignment horizontal="left" vertical="center"/>
      <protection locked="0"/>
    </xf>
    <xf numFmtId="0" fontId="40" fillId="0" borderId="9" xfId="0" applyFont="1" applyBorder="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44" fillId="0" borderId="0" xfId="0" applyFont="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0" fillId="0" borderId="0" xfId="0" applyFont="1" applyBorder="1" applyAlignment="1" applyProtection="1">
      <alignment horizontal="left" vertical="center" wrapText="1"/>
      <protection locked="0"/>
    </xf>
    <xf numFmtId="0" fontId="43" fillId="0" borderId="0" xfId="0" applyFont="1" applyBorder="1" applyAlignment="1" applyProtection="1">
      <alignment horizontal="center" vertical="center" wrapText="1"/>
      <protection locked="0"/>
    </xf>
    <xf numFmtId="0" fontId="40" fillId="0" borderId="2" xfId="0" applyFont="1" applyBorder="1" applyAlignment="1" applyProtection="1">
      <alignment horizontal="left" vertical="center" wrapText="1"/>
      <protection locked="0"/>
    </xf>
    <xf numFmtId="0" fontId="40" fillId="0" borderId="3"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6" xfId="0" applyFont="1" applyBorder="1" applyAlignment="1" applyProtection="1">
      <alignment horizontal="left" vertical="center" wrapText="1"/>
      <protection locked="0"/>
    </xf>
    <xf numFmtId="0" fontId="45" fillId="0" borderId="5"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43" fillId="0" borderId="5" xfId="0" applyFont="1" applyBorder="1" applyAlignment="1" applyProtection="1">
      <alignment horizontal="left" vertical="center" wrapText="1"/>
      <protection locked="0"/>
    </xf>
    <xf numFmtId="0" fontId="43" fillId="0" borderId="6" xfId="0" applyFont="1" applyBorder="1" applyAlignment="1" applyProtection="1">
      <alignment horizontal="left" vertical="center" wrapText="1"/>
      <protection locked="0"/>
    </xf>
    <xf numFmtId="0" fontId="43" fillId="0" borderId="6" xfId="0" applyFont="1" applyBorder="1" applyAlignment="1" applyProtection="1">
      <alignment horizontal="left" vertical="center"/>
      <protection locked="0"/>
    </xf>
    <xf numFmtId="0" fontId="43" fillId="0" borderId="7" xfId="0" applyFont="1" applyBorder="1" applyAlignment="1" applyProtection="1">
      <alignment horizontal="left" vertical="center" wrapText="1"/>
      <protection locked="0"/>
    </xf>
    <xf numFmtId="0" fontId="43" fillId="0" borderId="8" xfId="0" applyFont="1" applyBorder="1" applyAlignment="1" applyProtection="1">
      <alignment horizontal="left" vertical="center" wrapText="1"/>
      <protection locked="0"/>
    </xf>
    <xf numFmtId="0" fontId="43" fillId="0" borderId="9" xfId="0" applyFont="1" applyBorder="1" applyAlignment="1" applyProtection="1">
      <alignment horizontal="left" vertical="center" wrapText="1"/>
      <protection locked="0"/>
    </xf>
    <xf numFmtId="0" fontId="43" fillId="0" borderId="0" xfId="0" applyFont="1" applyBorder="1" applyAlignment="1" applyProtection="1">
      <alignment horizontal="left" vertical="top"/>
      <protection locked="0"/>
    </xf>
    <xf numFmtId="0" fontId="43" fillId="0" borderId="0" xfId="0" applyFont="1" applyBorder="1" applyAlignment="1" applyProtection="1">
      <alignment horizontal="center" vertical="top"/>
      <protection locked="0"/>
    </xf>
    <xf numFmtId="0" fontId="43" fillId="0" borderId="7" xfId="0" applyFont="1" applyBorder="1" applyAlignment="1" applyProtection="1">
      <alignment horizontal="left" vertical="center"/>
      <protection locked="0"/>
    </xf>
    <xf numFmtId="0" fontId="43" fillId="0" borderId="9"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0" xfId="0" applyFont="1" applyBorder="1" applyAlignment="1" applyProtection="1">
      <alignment vertical="center"/>
      <protection locked="0"/>
    </xf>
    <xf numFmtId="0" fontId="45" fillId="0" borderId="8"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0" fillId="0" borderId="0" xfId="0" applyBorder="1" applyAlignment="1" applyProtection="1">
      <alignment vertical="top"/>
      <protection locked="0"/>
    </xf>
    <xf numFmtId="49" fontId="43" fillId="0" borderId="0" xfId="0" applyNumberFormat="1" applyFont="1" applyBorder="1" applyAlignment="1" applyProtection="1">
      <alignment horizontal="left" vertical="center"/>
      <protection locked="0"/>
    </xf>
    <xf numFmtId="0" fontId="0" fillId="0" borderId="8" xfId="0" applyBorder="1" applyAlignment="1" applyProtection="1">
      <alignment vertical="top"/>
      <protection locked="0"/>
    </xf>
    <xf numFmtId="0" fontId="42" fillId="0" borderId="8" xfId="0" applyFont="1" applyBorder="1" applyAlignment="1" applyProtection="1">
      <alignment horizontal="left"/>
      <protection locked="0"/>
    </xf>
    <xf numFmtId="0" fontId="45" fillId="0" borderId="8" xfId="0" applyFont="1" applyBorder="1" applyAlignment="1" applyProtection="1">
      <protection locked="0"/>
    </xf>
    <xf numFmtId="0" fontId="40" fillId="0" borderId="5" xfId="0" applyFont="1" applyBorder="1" applyAlignment="1" applyProtection="1">
      <alignment vertical="top"/>
      <protection locked="0"/>
    </xf>
    <xf numFmtId="0" fontId="40" fillId="0" borderId="6" xfId="0" applyFont="1" applyBorder="1" applyAlignment="1" applyProtection="1">
      <alignment vertical="top"/>
      <protection locked="0"/>
    </xf>
    <xf numFmtId="0" fontId="40" fillId="0" borderId="0" xfId="0" applyFont="1" applyBorder="1" applyAlignment="1" applyProtection="1">
      <alignment horizontal="center" vertical="center"/>
      <protection locked="0"/>
    </xf>
    <xf numFmtId="0" fontId="40" fillId="0" borderId="0" xfId="0" applyFont="1" applyBorder="1" applyAlignment="1" applyProtection="1">
      <alignment horizontal="left" vertical="top"/>
      <protection locked="0"/>
    </xf>
    <xf numFmtId="0" fontId="40" fillId="0" borderId="7" xfId="0" applyFont="1" applyBorder="1" applyAlignment="1" applyProtection="1">
      <alignment vertical="top"/>
      <protection locked="0"/>
    </xf>
    <xf numFmtId="0" fontId="40" fillId="0" borderId="8" xfId="0" applyFont="1" applyBorder="1" applyAlignment="1" applyProtection="1">
      <alignment vertical="top"/>
      <protection locked="0"/>
    </xf>
    <xf numFmtId="0" fontId="40" fillId="0" borderId="9" xfId="0" applyFont="1" applyBorder="1" applyAlignment="1" applyProtection="1">
      <alignment vertical="top"/>
      <protection locked="0"/>
    </xf>
    <xf numFmtId="0" fontId="48" fillId="2" borderId="0" xfId="1" applyFill="1" applyProtection="1"/>
    <xf numFmtId="0" fontId="0" fillId="2" borderId="0" xfId="0" applyFill="1" applyProtection="1"/>
    <xf numFmtId="0" fontId="0" fillId="0" borderId="0" xfId="0" applyProtection="1"/>
    <xf numFmtId="0" fontId="12"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14" xfId="0" applyBorder="1" applyProtection="1"/>
    <xf numFmtId="0" fontId="15" fillId="0" borderId="0" xfId="0" applyFont="1" applyAlignment="1" applyProtection="1">
      <alignment horizontal="left" vertical="center"/>
    </xf>
    <xf numFmtId="0" fontId="17" fillId="0" borderId="0" xfId="0" applyFont="1" applyAlignment="1" applyProtection="1">
      <alignment horizontal="left" vertical="center"/>
    </xf>
    <xf numFmtId="0" fontId="18" fillId="0" borderId="0" xfId="0" applyFont="1" applyBorder="1" applyAlignment="1" applyProtection="1">
      <alignment horizontal="left" vertical="top"/>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Border="1" applyProtection="1"/>
    <xf numFmtId="0" fontId="0" fillId="0" borderId="13" xfId="0" applyFont="1" applyBorder="1" applyAlignment="1" applyProtection="1">
      <alignment vertical="center"/>
    </xf>
    <xf numFmtId="0" fontId="20" fillId="0" borderId="16" xfId="0" applyFont="1" applyBorder="1" applyAlignment="1" applyProtection="1">
      <alignment horizontal="left" vertical="center"/>
    </xf>
    <xf numFmtId="0" fontId="0" fillId="0" borderId="16" xfId="0" applyFont="1" applyBorder="1" applyAlignment="1" applyProtection="1">
      <alignment vertical="center"/>
    </xf>
    <xf numFmtId="0" fontId="0" fillId="0" borderId="14" xfId="0" applyFont="1" applyBorder="1" applyAlignment="1" applyProtection="1">
      <alignment vertical="center"/>
    </xf>
    <xf numFmtId="0" fontId="0" fillId="0" borderId="0" xfId="0" applyFont="1" applyAlignment="1" applyProtection="1">
      <alignment vertical="center"/>
    </xf>
    <xf numFmtId="0" fontId="1" fillId="0" borderId="13"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14" xfId="0" applyFont="1" applyBorder="1" applyAlignment="1" applyProtection="1">
      <alignment vertical="center"/>
    </xf>
    <xf numFmtId="0" fontId="1" fillId="0" borderId="0" xfId="0" applyFont="1" applyAlignment="1" applyProtection="1">
      <alignment vertical="center"/>
    </xf>
    <xf numFmtId="0" fontId="0" fillId="4" borderId="0" xfId="0" applyFont="1" applyFill="1" applyBorder="1" applyAlignment="1" applyProtection="1">
      <alignment vertical="center"/>
    </xf>
    <xf numFmtId="0" fontId="3" fillId="4" borderId="17" xfId="0" applyFont="1" applyFill="1" applyBorder="1" applyAlignment="1" applyProtection="1">
      <alignment horizontal="left" vertical="center"/>
    </xf>
    <xf numFmtId="0" fontId="0" fillId="4" borderId="18" xfId="0" applyFont="1" applyFill="1" applyBorder="1" applyAlignment="1" applyProtection="1">
      <alignment vertical="center"/>
    </xf>
    <xf numFmtId="0" fontId="3" fillId="4" borderId="18" xfId="0" applyFont="1" applyFill="1" applyBorder="1" applyAlignment="1" applyProtection="1">
      <alignment horizontal="center" vertical="center"/>
    </xf>
    <xf numFmtId="0" fontId="0" fillId="4" borderId="14" xfId="0" applyFont="1" applyFill="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16" fillId="0" borderId="0" xfId="0" applyFont="1" applyAlignment="1" applyProtection="1">
      <alignment horizontal="left" vertical="center"/>
    </xf>
    <xf numFmtId="0" fontId="2" fillId="0" borderId="13"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3" fillId="0" borderId="1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21" fillId="0" borderId="0" xfId="0" applyFont="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2" fillId="4" borderId="25" xfId="0" applyFont="1" applyFill="1" applyBorder="1" applyAlignment="1" applyProtection="1">
      <alignment horizontal="center" vertical="center"/>
    </xf>
    <xf numFmtId="0" fontId="18" fillId="0" borderId="26"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0" fillId="0" borderId="29"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30"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24" xfId="0" applyNumberFormat="1" applyFont="1" applyBorder="1" applyAlignment="1" applyProtection="1">
      <alignment vertical="center"/>
    </xf>
    <xf numFmtId="0" fontId="24" fillId="0" borderId="0" xfId="0" applyFont="1" applyAlignment="1" applyProtection="1">
      <alignment horizontal="left" vertical="center"/>
    </xf>
    <xf numFmtId="0" fontId="4" fillId="0" borderId="0" xfId="0" applyFont="1" applyAlignment="1" applyProtection="1">
      <alignment vertical="center"/>
    </xf>
    <xf numFmtId="0" fontId="4" fillId="0" borderId="13"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4" fontId="28" fillId="0" borderId="30"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24" xfId="0" applyNumberFormat="1" applyFont="1" applyBorder="1" applyAlignment="1" applyProtection="1">
      <alignment vertical="center"/>
    </xf>
    <xf numFmtId="0" fontId="4" fillId="0" borderId="0" xfId="0" applyFont="1" applyAlignment="1" applyProtection="1">
      <alignment horizontal="left" vertical="center"/>
    </xf>
    <xf numFmtId="0" fontId="29" fillId="0" borderId="0" xfId="1" applyFont="1" applyAlignment="1" applyProtection="1">
      <alignment horizontal="center" vertical="center"/>
    </xf>
    <xf numFmtId="0" fontId="5" fillId="0" borderId="13"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4" fontId="31" fillId="0" borderId="30"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24" xfId="0" applyNumberFormat="1"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4" fontId="31" fillId="0" borderId="31" xfId="0" applyNumberFormat="1" applyFont="1" applyBorder="1" applyAlignment="1" applyProtection="1">
      <alignment vertical="center"/>
    </xf>
    <xf numFmtId="4" fontId="31" fillId="0" borderId="32" xfId="0" applyNumberFormat="1" applyFont="1" applyBorder="1" applyAlignment="1" applyProtection="1">
      <alignment vertical="center"/>
    </xf>
    <xf numFmtId="166" fontId="31" fillId="0" borderId="32" xfId="0" applyNumberFormat="1" applyFont="1" applyBorder="1" applyAlignment="1" applyProtection="1">
      <alignment vertical="center"/>
    </xf>
    <xf numFmtId="4" fontId="31" fillId="0" borderId="33" xfId="0" applyNumberFormat="1" applyFont="1" applyBorder="1" applyAlignment="1" applyProtection="1">
      <alignment vertical="center"/>
    </xf>
    <xf numFmtId="0" fontId="32" fillId="2" borderId="0" xfId="1" applyFont="1" applyFill="1" applyAlignment="1" applyProtection="1">
      <alignment vertical="center"/>
    </xf>
    <xf numFmtId="165"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top"/>
    </xf>
    <xf numFmtId="0" fontId="0" fillId="0" borderId="13" xfId="0" applyFont="1" applyBorder="1" applyAlignment="1" applyProtection="1">
      <alignment vertical="center" wrapText="1"/>
    </xf>
    <xf numFmtId="0" fontId="0" fillId="0" borderId="0" xfId="0" applyFont="1" applyBorder="1" applyAlignment="1" applyProtection="1">
      <alignment vertical="center" wrapText="1"/>
    </xf>
    <xf numFmtId="0" fontId="0" fillId="0" borderId="14" xfId="0" applyFont="1" applyBorder="1" applyAlignment="1" applyProtection="1">
      <alignment vertical="center" wrapText="1"/>
    </xf>
    <xf numFmtId="0" fontId="0" fillId="0" borderId="0" xfId="0" applyFont="1" applyAlignment="1" applyProtection="1">
      <alignment vertical="center" wrapText="1"/>
    </xf>
    <xf numFmtId="0" fontId="0" fillId="0" borderId="34"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xf>
    <xf numFmtId="0" fontId="3" fillId="4" borderId="18" xfId="0" applyFont="1" applyFill="1" applyBorder="1" applyAlignment="1" applyProtection="1">
      <alignment horizontal="right" vertical="center"/>
    </xf>
    <xf numFmtId="4" fontId="3" fillId="4" borderId="18" xfId="0" applyNumberFormat="1" applyFont="1" applyFill="1" applyBorder="1" applyAlignment="1" applyProtection="1">
      <alignment vertical="center"/>
    </xf>
    <xf numFmtId="0" fontId="0" fillId="4" borderId="35" xfId="0" applyFont="1" applyFill="1" applyBorder="1" applyAlignment="1" applyProtection="1">
      <alignment vertical="center"/>
    </xf>
    <xf numFmtId="0" fontId="0" fillId="0" borderId="12" xfId="0" applyFont="1" applyBorder="1" applyAlignment="1" applyProtection="1">
      <alignment vertical="center"/>
    </xf>
    <xf numFmtId="0" fontId="2" fillId="4" borderId="0" xfId="0" applyFont="1" applyFill="1" applyBorder="1" applyAlignment="1" applyProtection="1">
      <alignment horizontal="left" vertical="center"/>
    </xf>
    <xf numFmtId="0" fontId="2" fillId="4" borderId="0" xfId="0" applyFont="1" applyFill="1" applyBorder="1" applyAlignment="1" applyProtection="1">
      <alignment horizontal="right" vertical="center"/>
    </xf>
    <xf numFmtId="0" fontId="33" fillId="0" borderId="0" xfId="0" applyFont="1" applyBorder="1" applyAlignment="1" applyProtection="1">
      <alignment horizontal="left" vertical="center"/>
    </xf>
    <xf numFmtId="0" fontId="6" fillId="0" borderId="13" xfId="0" applyFont="1" applyBorder="1" applyAlignment="1" applyProtection="1">
      <alignment vertical="center"/>
    </xf>
    <xf numFmtId="0" fontId="6" fillId="0" borderId="0" xfId="0" applyFont="1" applyBorder="1" applyAlignment="1" applyProtection="1">
      <alignment vertical="center"/>
    </xf>
    <xf numFmtId="0" fontId="6" fillId="0" borderId="32" xfId="0" applyFont="1" applyBorder="1" applyAlignment="1" applyProtection="1">
      <alignment horizontal="left" vertical="center"/>
    </xf>
    <xf numFmtId="0" fontId="6" fillId="0" borderId="32" xfId="0" applyFont="1" applyBorder="1" applyAlignment="1" applyProtection="1">
      <alignment vertical="center"/>
    </xf>
    <xf numFmtId="4" fontId="6" fillId="0" borderId="32" xfId="0" applyNumberFormat="1" applyFont="1" applyBorder="1" applyAlignment="1" applyProtection="1">
      <alignment vertical="center"/>
    </xf>
    <xf numFmtId="0" fontId="6" fillId="0" borderId="14" xfId="0" applyFont="1" applyBorder="1" applyAlignment="1" applyProtection="1">
      <alignment vertical="center"/>
    </xf>
    <xf numFmtId="0" fontId="6" fillId="0" borderId="0" xfId="0" applyFont="1" applyAlignment="1" applyProtection="1">
      <alignment vertical="center"/>
    </xf>
    <xf numFmtId="0" fontId="7" fillId="0" borderId="13" xfId="0" applyFont="1" applyBorder="1" applyAlignment="1" applyProtection="1">
      <alignment vertical="center"/>
    </xf>
    <xf numFmtId="0" fontId="7" fillId="0" borderId="0" xfId="0" applyFont="1" applyBorder="1" applyAlignment="1" applyProtection="1">
      <alignment vertical="center"/>
    </xf>
    <xf numFmtId="0" fontId="7" fillId="0" borderId="32" xfId="0" applyFont="1" applyBorder="1" applyAlignment="1" applyProtection="1">
      <alignment horizontal="left" vertical="center"/>
    </xf>
    <xf numFmtId="0" fontId="7" fillId="0" borderId="32" xfId="0" applyFont="1" applyBorder="1" applyAlignment="1" applyProtection="1">
      <alignment vertical="center"/>
    </xf>
    <xf numFmtId="4" fontId="7" fillId="0" borderId="32" xfId="0" applyNumberFormat="1" applyFont="1" applyBorder="1" applyAlignment="1" applyProtection="1">
      <alignment vertical="center"/>
    </xf>
    <xf numFmtId="0" fontId="7" fillId="0" borderId="14" xfId="0" applyFont="1" applyBorder="1" applyAlignment="1" applyProtection="1">
      <alignment vertical="center"/>
    </xf>
    <xf numFmtId="0" fontId="2" fillId="0" borderId="0" xfId="0" applyFont="1" applyAlignment="1" applyProtection="1">
      <alignment horizontal="left" vertical="center"/>
    </xf>
    <xf numFmtId="165" fontId="2" fillId="0" borderId="0" xfId="0" applyNumberFormat="1" applyFont="1" applyAlignment="1" applyProtection="1">
      <alignment horizontal="left" vertical="center"/>
    </xf>
    <xf numFmtId="0" fontId="0" fillId="0" borderId="13" xfId="0" applyFont="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4" fontId="23" fillId="0" borderId="0" xfId="0" applyNumberFormat="1" applyFont="1" applyAlignment="1" applyProtection="1"/>
    <xf numFmtId="166" fontId="34" fillId="0" borderId="22" xfId="0" applyNumberFormat="1" applyFont="1" applyBorder="1" applyAlignment="1" applyProtection="1"/>
    <xf numFmtId="166" fontId="34" fillId="0" borderId="23" xfId="0" applyNumberFormat="1" applyFont="1" applyBorder="1" applyAlignment="1" applyProtection="1"/>
    <xf numFmtId="4" fontId="35" fillId="0" borderId="0" xfId="0" applyNumberFormat="1" applyFont="1" applyAlignment="1" applyProtection="1">
      <alignment vertical="center"/>
    </xf>
    <xf numFmtId="0" fontId="8" fillId="0" borderId="1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4" fontId="6" fillId="0" borderId="0" xfId="0" applyNumberFormat="1" applyFont="1" applyAlignment="1" applyProtection="1"/>
    <xf numFmtId="0" fontId="8" fillId="0" borderId="30"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24" xfId="0" applyNumberFormat="1" applyFont="1" applyBorder="1" applyAlignment="1" applyProtection="1"/>
    <xf numFmtId="0" fontId="8" fillId="0" borderId="0" xfId="0" applyFont="1" applyAlignment="1" applyProtection="1">
      <alignment horizontal="center"/>
    </xf>
    <xf numFmtId="4" fontId="8" fillId="0" borderId="0" xfId="0" applyNumberFormat="1" applyFont="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1" xfId="0" applyFont="1" applyBorder="1" applyAlignment="1" applyProtection="1">
      <alignment horizontal="center" vertical="center"/>
    </xf>
    <xf numFmtId="49" fontId="0" fillId="0" borderId="1" xfId="0" applyNumberFormat="1"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 xfId="0" applyFont="1" applyBorder="1" applyAlignment="1" applyProtection="1">
      <alignment horizontal="center" vertical="center" wrapText="1"/>
    </xf>
    <xf numFmtId="167" fontId="0" fillId="0" borderId="1" xfId="0" applyNumberFormat="1" applyFont="1" applyBorder="1" applyAlignment="1" applyProtection="1">
      <alignment vertical="center"/>
    </xf>
    <xf numFmtId="4" fontId="0" fillId="0" borderId="1" xfId="0" applyNumberFormat="1" applyFont="1" applyBorder="1" applyAlignment="1" applyProtection="1">
      <alignment vertical="center"/>
    </xf>
    <xf numFmtId="0" fontId="1" fillId="3" borderId="1" xfId="0" applyFont="1" applyFill="1" applyBorder="1" applyAlignment="1" applyProtection="1">
      <alignment horizontal="left" vertical="center"/>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24" xfId="0" applyNumberFormat="1" applyFont="1" applyBorder="1" applyAlignment="1" applyProtection="1">
      <alignment vertical="center"/>
    </xf>
    <xf numFmtId="4" fontId="0" fillId="0" borderId="0" xfId="0" applyNumberFormat="1" applyFont="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30" xfId="0" applyFont="1" applyBorder="1" applyAlignment="1" applyProtection="1">
      <alignment vertical="center"/>
    </xf>
    <xf numFmtId="0" fontId="38" fillId="0" borderId="0" xfId="0" applyFont="1" applyAlignment="1" applyProtection="1">
      <alignment vertical="center" wrapText="1"/>
    </xf>
    <xf numFmtId="0" fontId="9" fillId="0" borderId="1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30" xfId="0" applyFont="1" applyBorder="1" applyAlignment="1" applyProtection="1">
      <alignment vertical="center"/>
    </xf>
    <xf numFmtId="0" fontId="9" fillId="0" borderId="0" xfId="0" applyFont="1" applyBorder="1" applyAlignment="1" applyProtection="1">
      <alignment vertical="center"/>
    </xf>
    <xf numFmtId="0" fontId="9" fillId="0" borderId="24" xfId="0" applyFont="1" applyBorder="1" applyAlignment="1" applyProtection="1">
      <alignment vertical="center"/>
    </xf>
    <xf numFmtId="0" fontId="10" fillId="0" borderId="1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30" xfId="0" applyFont="1" applyBorder="1" applyAlignment="1" applyProtection="1">
      <alignment vertical="center"/>
    </xf>
    <xf numFmtId="0" fontId="10" fillId="0" borderId="0" xfId="0" applyFont="1" applyBorder="1" applyAlignment="1" applyProtection="1">
      <alignment vertical="center"/>
    </xf>
    <xf numFmtId="0" fontId="10" fillId="0" borderId="24" xfId="0" applyFont="1" applyBorder="1" applyAlignment="1" applyProtection="1">
      <alignment vertical="center"/>
    </xf>
    <xf numFmtId="0" fontId="11" fillId="0" borderId="1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30" xfId="0" applyFont="1" applyBorder="1" applyAlignment="1" applyProtection="1">
      <alignment vertical="center"/>
    </xf>
    <xf numFmtId="0" fontId="11" fillId="0" borderId="0" xfId="0" applyFont="1" applyBorder="1" applyAlignment="1" applyProtection="1">
      <alignment vertical="center"/>
    </xf>
    <xf numFmtId="0" fontId="11" fillId="0" borderId="24" xfId="0" applyFont="1" applyBorder="1" applyAlignment="1" applyProtection="1">
      <alignment vertical="center"/>
    </xf>
    <xf numFmtId="0" fontId="39" fillId="0" borderId="1" xfId="0" applyFont="1" applyBorder="1" applyAlignment="1" applyProtection="1">
      <alignment horizontal="center" vertical="center"/>
    </xf>
    <xf numFmtId="49" fontId="39" fillId="0" borderId="1" xfId="0" applyNumberFormat="1" applyFont="1" applyBorder="1" applyAlignment="1" applyProtection="1">
      <alignment horizontal="left" vertical="center" wrapText="1"/>
    </xf>
    <xf numFmtId="0" fontId="39" fillId="0" borderId="1" xfId="0" applyFont="1" applyBorder="1" applyAlignment="1" applyProtection="1">
      <alignment horizontal="left" vertical="center" wrapText="1"/>
    </xf>
    <xf numFmtId="0" fontId="39" fillId="0" borderId="1" xfId="0" applyFont="1" applyBorder="1" applyAlignment="1" applyProtection="1">
      <alignment horizontal="center" vertical="center" wrapText="1"/>
    </xf>
    <xf numFmtId="167" fontId="39" fillId="0" borderId="1" xfId="0" applyNumberFormat="1" applyFont="1" applyBorder="1" applyAlignment="1" applyProtection="1">
      <alignment vertical="center"/>
    </xf>
    <xf numFmtId="4" fontId="39" fillId="0" borderId="1" xfId="0" applyNumberFormat="1" applyFont="1" applyBorder="1" applyAlignment="1" applyProtection="1">
      <alignment vertical="center"/>
    </xf>
    <xf numFmtId="0" fontId="39" fillId="0" borderId="13" xfId="0" applyFont="1" applyBorder="1" applyAlignment="1" applyProtection="1">
      <alignment vertical="center"/>
    </xf>
    <xf numFmtId="0" fontId="39" fillId="3" borderId="1" xfId="0" applyFont="1" applyFill="1" applyBorder="1" applyAlignment="1" applyProtection="1">
      <alignment horizontal="left" vertical="center"/>
    </xf>
    <xf numFmtId="0" fontId="39" fillId="0" borderId="0" xfId="0" applyFont="1" applyBorder="1" applyAlignment="1" applyProtection="1">
      <alignment horizontal="center" vertical="center"/>
    </xf>
    <xf numFmtId="0" fontId="0" fillId="0" borderId="31" xfId="0" applyFont="1" applyBorder="1" applyAlignment="1" applyProtection="1">
      <alignment vertical="center"/>
    </xf>
    <xf numFmtId="0" fontId="0" fillId="0" borderId="32" xfId="0" applyFont="1" applyBorder="1" applyAlignment="1" applyProtection="1">
      <alignment vertical="center"/>
    </xf>
    <xf numFmtId="0" fontId="0" fillId="0" borderId="33" xfId="0" applyFont="1" applyBorder="1" applyAlignment="1" applyProtection="1">
      <alignment vertical="center"/>
    </xf>
    <xf numFmtId="0" fontId="0" fillId="5" borderId="12" xfId="0" applyFill="1" applyBorder="1" applyProtection="1"/>
    <xf numFmtId="0" fontId="3" fillId="0" borderId="0" xfId="0" applyFont="1" applyAlignment="1" applyProtection="1">
      <alignment horizontal="left" vertical="center" wrapText="1"/>
    </xf>
    <xf numFmtId="0" fontId="3" fillId="0" borderId="0" xfId="0" applyFont="1" applyAlignment="1" applyProtection="1">
      <alignment vertical="center"/>
    </xf>
    <xf numFmtId="0" fontId="25"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0" fontId="15" fillId="4" borderId="0" xfId="0" applyFont="1" applyFill="1" applyAlignment="1" applyProtection="1">
      <alignment horizontal="center" vertical="center"/>
    </xf>
    <xf numFmtId="0" fontId="0" fillId="0" borderId="0" xfId="0" applyProtection="1"/>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29" xfId="0" applyFont="1" applyBorder="1" applyAlignment="1" applyProtection="1">
      <alignment horizontal="center" vertical="center"/>
    </xf>
    <xf numFmtId="0" fontId="22" fillId="0" borderId="22" xfId="0" applyFont="1" applyBorder="1" applyAlignment="1" applyProtection="1">
      <alignment horizontal="left" vertical="center"/>
    </xf>
    <xf numFmtId="0" fontId="1" fillId="0" borderId="30" xfId="0" applyFont="1" applyBorder="1" applyAlignment="1" applyProtection="1">
      <alignment horizontal="left" vertical="center"/>
    </xf>
    <xf numFmtId="0" fontId="1" fillId="0" borderId="0" xfId="0" applyFont="1" applyBorder="1" applyAlignment="1" applyProtection="1">
      <alignment horizontal="left" vertical="center"/>
    </xf>
    <xf numFmtId="0" fontId="2" fillId="4" borderId="17" xfId="0" applyFont="1" applyFill="1" applyBorder="1" applyAlignment="1" applyProtection="1">
      <alignment horizontal="center" vertical="center"/>
    </xf>
    <xf numFmtId="0" fontId="2" fillId="4" borderId="18" xfId="0" applyFont="1" applyFill="1" applyBorder="1" applyAlignment="1" applyProtection="1">
      <alignment horizontal="left" vertical="center"/>
    </xf>
    <xf numFmtId="0" fontId="2" fillId="4" borderId="18" xfId="0" applyFont="1" applyFill="1" applyBorder="1" applyAlignment="1" applyProtection="1">
      <alignment horizontal="center" vertical="center"/>
    </xf>
    <xf numFmtId="0" fontId="2" fillId="4" borderId="18"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18" xfId="0" applyFont="1" applyFill="1" applyBorder="1" applyAlignment="1" applyProtection="1">
      <alignment horizontal="left" vertical="center"/>
    </xf>
    <xf numFmtId="0" fontId="0" fillId="4" borderId="18" xfId="0" applyFont="1" applyFill="1" applyBorder="1" applyAlignment="1" applyProtection="1">
      <alignment vertical="center"/>
    </xf>
    <xf numFmtId="4" fontId="3" fillId="4" borderId="18" xfId="0" applyNumberFormat="1" applyFont="1" applyFill="1" applyBorder="1" applyAlignment="1" applyProtection="1">
      <alignment vertical="center"/>
    </xf>
    <xf numFmtId="0" fontId="0" fillId="4" borderId="25" xfId="0" applyFont="1" applyFill="1" applyBorder="1" applyAlignment="1" applyProtection="1">
      <alignment vertical="center"/>
    </xf>
    <xf numFmtId="0" fontId="19" fillId="0" borderId="0" xfId="0" applyFont="1" applyAlignment="1" applyProtection="1">
      <alignment horizontal="left" vertical="top" wrapText="1"/>
    </xf>
    <xf numFmtId="0" fontId="19" fillId="0" borderId="0" xfId="0" applyFont="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20" fillId="0" borderId="16" xfId="0" applyNumberFormat="1" applyFont="1" applyBorder="1" applyAlignment="1" applyProtection="1">
      <alignment vertical="center"/>
    </xf>
    <xf numFmtId="0" fontId="0" fillId="0" borderId="16" xfId="0" applyFont="1" applyBorder="1" applyAlignment="1" applyProtection="1">
      <alignment vertical="center"/>
    </xf>
    <xf numFmtId="0" fontId="1" fillId="0" borderId="0" xfId="0" applyFont="1" applyBorder="1" applyAlignment="1" applyProtection="1">
      <alignment horizontal="righ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0" fillId="0" borderId="0" xfId="0" applyFont="1" applyAlignment="1" applyProtection="1">
      <alignment vertical="center"/>
    </xf>
    <xf numFmtId="0" fontId="32" fillId="2" borderId="0" xfId="1" applyFont="1" applyFill="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43" fillId="0" borderId="0" xfId="0" applyFont="1" applyBorder="1" applyAlignment="1" applyProtection="1">
      <alignment horizontal="left" vertical="center" wrapText="1"/>
      <protection locked="0"/>
    </xf>
    <xf numFmtId="0" fontId="41" fillId="0" borderId="0" xfId="0" applyFont="1" applyBorder="1" applyAlignment="1" applyProtection="1">
      <alignment horizontal="center" vertical="center" wrapText="1"/>
      <protection locked="0"/>
    </xf>
    <xf numFmtId="0" fontId="42" fillId="0" borderId="8" xfId="0" applyFont="1" applyBorder="1" applyAlignment="1" applyProtection="1">
      <alignment horizontal="left" wrapText="1"/>
      <protection locked="0"/>
    </xf>
    <xf numFmtId="0" fontId="41" fillId="0" borderId="0" xfId="0" applyFont="1" applyBorder="1" applyAlignment="1" applyProtection="1">
      <alignment horizontal="center" vertical="center"/>
      <protection locked="0"/>
    </xf>
    <xf numFmtId="0" fontId="42" fillId="0" borderId="8" xfId="0" applyFont="1" applyBorder="1" applyAlignment="1" applyProtection="1">
      <alignment horizontal="left"/>
      <protection locked="0"/>
    </xf>
    <xf numFmtId="0" fontId="43" fillId="0" borderId="0" xfId="0" applyFont="1" applyBorder="1" applyAlignment="1" applyProtection="1">
      <alignment horizontal="left" vertical="center"/>
      <protection locked="0"/>
    </xf>
    <xf numFmtId="49" fontId="43" fillId="0" borderId="0" xfId="0" applyNumberFormat="1" applyFont="1" applyBorder="1" applyAlignment="1" applyProtection="1">
      <alignment horizontal="left" vertical="center" wrapText="1"/>
      <protection locked="0"/>
    </xf>
    <xf numFmtId="0" fontId="43" fillId="0" borderId="0"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266700</xdr:colOff>
      <xdr:row>1</xdr:row>
      <xdr:rowOff>0</xdr:rowOff>
    </xdr:to>
    <xdr:pic>
      <xdr:nvPicPr>
        <xdr:cNvPr id="1025"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66700"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2049"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276225</xdr:colOff>
      <xdr:row>1</xdr:row>
      <xdr:rowOff>0</xdr:rowOff>
    </xdr:to>
    <xdr:pic>
      <xdr:nvPicPr>
        <xdr:cNvPr id="3073" name="Picture 1">
          <a:hlinkClick xmlns:r="http://schemas.openxmlformats.org/officeDocument/2006/relationships" r:id="rId1" tooltip="http://www.pro-rozpocty.cz/software-a-data/kros-4-ocenovani-a-rizeni-stavebni-vyroby/"/>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CM56"/>
  <sheetViews>
    <sheetView showGridLines="0" tabSelected="1" workbookViewId="0">
      <pane ySplit="1" topLeftCell="A14" activePane="bottomLeft" state="frozen"/>
      <selection activeCell="E11" sqref="E11:H11"/>
      <selection pane="bottomLeft" activeCell="AQ3" sqref="AQ3"/>
    </sheetView>
  </sheetViews>
  <sheetFormatPr defaultRowHeight="13.5"/>
  <cols>
    <col min="1" max="1" width="8.33203125" style="95" customWidth="1"/>
    <col min="2" max="2" width="1.6640625" style="95" customWidth="1"/>
    <col min="3" max="3" width="4.1640625" style="95" customWidth="1"/>
    <col min="4" max="33" width="2.6640625" style="95" customWidth="1"/>
    <col min="34" max="34" width="3.33203125" style="95" customWidth="1"/>
    <col min="35" max="35" width="31.6640625" style="95" customWidth="1"/>
    <col min="36" max="37" width="2.5" style="95" customWidth="1"/>
    <col min="38" max="38" width="8.33203125" style="95" customWidth="1"/>
    <col min="39" max="39" width="3.33203125" style="95" customWidth="1"/>
    <col min="40" max="40" width="13.33203125" style="95" customWidth="1"/>
    <col min="41" max="41" width="7.5" style="95" customWidth="1"/>
    <col min="42" max="42" width="4.1640625" style="95" customWidth="1"/>
    <col min="43" max="43" width="15.6640625" style="95" customWidth="1"/>
    <col min="44" max="44" width="13.6640625" style="95" customWidth="1"/>
    <col min="45" max="47" width="25.83203125" style="95" hidden="1" customWidth="1"/>
    <col min="48" max="52" width="21.6640625" style="95" hidden="1" customWidth="1"/>
    <col min="53" max="53" width="19.1640625" style="95" hidden="1" customWidth="1"/>
    <col min="54" max="54" width="25" style="95" hidden="1" customWidth="1"/>
    <col min="55" max="56" width="19.1640625" style="95" hidden="1" customWidth="1"/>
    <col min="57" max="57" width="66.5" style="95" customWidth="1"/>
    <col min="58" max="70" width="9.33203125" style="95"/>
    <col min="71" max="91" width="9.33203125" style="95" hidden="1" customWidth="1"/>
    <col min="92" max="16384" width="9.33203125" style="95"/>
  </cols>
  <sheetData>
    <row r="1" spans="1:74" ht="21.4" customHeight="1">
      <c r="A1" s="2" t="s">
        <v>138</v>
      </c>
      <c r="B1" s="3"/>
      <c r="C1" s="3"/>
      <c r="D1" s="4" t="s">
        <v>139</v>
      </c>
      <c r="E1" s="3"/>
      <c r="F1" s="3"/>
      <c r="G1" s="3"/>
      <c r="H1" s="3"/>
      <c r="I1" s="3"/>
      <c r="J1" s="3"/>
      <c r="K1" s="5" t="s">
        <v>140</v>
      </c>
      <c r="L1" s="5"/>
      <c r="M1" s="5"/>
      <c r="N1" s="5"/>
      <c r="O1" s="5"/>
      <c r="P1" s="5"/>
      <c r="Q1" s="5"/>
      <c r="R1" s="5"/>
      <c r="S1" s="5"/>
      <c r="T1" s="3"/>
      <c r="U1" s="3"/>
      <c r="V1" s="3"/>
      <c r="W1" s="5" t="s">
        <v>141</v>
      </c>
      <c r="X1" s="5"/>
      <c r="Y1" s="5"/>
      <c r="Z1" s="5"/>
      <c r="AA1" s="5"/>
      <c r="AB1" s="5"/>
      <c r="AC1" s="5"/>
      <c r="AD1" s="5"/>
      <c r="AE1" s="5"/>
      <c r="AF1" s="5"/>
      <c r="AG1" s="5"/>
      <c r="AH1" s="5"/>
      <c r="AI1" s="93"/>
      <c r="AJ1" s="94"/>
      <c r="AK1" s="94"/>
      <c r="AL1" s="94"/>
      <c r="AM1" s="94"/>
      <c r="AN1" s="94"/>
      <c r="AO1" s="94"/>
      <c r="AP1" s="94"/>
      <c r="AQ1" s="94"/>
      <c r="AR1" s="94"/>
      <c r="AS1" s="94"/>
      <c r="AT1" s="94"/>
      <c r="AU1" s="94"/>
      <c r="AV1" s="94"/>
      <c r="AW1" s="94"/>
      <c r="AX1" s="94"/>
      <c r="AY1" s="94"/>
      <c r="AZ1" s="94"/>
      <c r="BA1" s="2" t="s">
        <v>142</v>
      </c>
      <c r="BB1" s="2" t="s">
        <v>143</v>
      </c>
      <c r="BC1" s="94"/>
      <c r="BD1" s="94"/>
      <c r="BE1" s="94"/>
      <c r="BF1" s="94"/>
      <c r="BG1" s="94"/>
      <c r="BH1" s="94"/>
      <c r="BI1" s="94"/>
      <c r="BJ1" s="94"/>
      <c r="BK1" s="94"/>
      <c r="BL1" s="94"/>
      <c r="BM1" s="94"/>
      <c r="BN1" s="94"/>
      <c r="BO1" s="94"/>
      <c r="BP1" s="94"/>
      <c r="BQ1" s="94"/>
      <c r="BR1" s="94"/>
      <c r="BT1" s="96" t="s">
        <v>144</v>
      </c>
      <c r="BU1" s="96" t="s">
        <v>144</v>
      </c>
      <c r="BV1" s="96" t="s">
        <v>145</v>
      </c>
    </row>
    <row r="2" spans="1:74" ht="36.950000000000003" customHeight="1">
      <c r="AR2" s="295" t="s">
        <v>146</v>
      </c>
      <c r="AS2" s="296"/>
      <c r="AT2" s="296"/>
      <c r="AU2" s="296"/>
      <c r="AV2" s="296"/>
      <c r="AW2" s="296"/>
      <c r="AX2" s="296"/>
      <c r="AY2" s="296"/>
      <c r="AZ2" s="296"/>
      <c r="BA2" s="296"/>
      <c r="BB2" s="296"/>
      <c r="BC2" s="296"/>
      <c r="BD2" s="296"/>
      <c r="BE2" s="296"/>
      <c r="BS2" s="97" t="s">
        <v>147</v>
      </c>
      <c r="BT2" s="97" t="s">
        <v>148</v>
      </c>
    </row>
    <row r="3" spans="1:74" ht="6.95" customHeight="1">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288"/>
      <c r="BS3" s="97" t="s">
        <v>147</v>
      </c>
      <c r="BT3" s="97" t="s">
        <v>149</v>
      </c>
    </row>
    <row r="4" spans="1:74" ht="36.950000000000003" customHeight="1">
      <c r="B4" s="101"/>
      <c r="C4" s="102"/>
      <c r="D4" s="103" t="s">
        <v>150</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4"/>
      <c r="AS4" s="105" t="s">
        <v>151</v>
      </c>
      <c r="BE4" s="106" t="s">
        <v>152</v>
      </c>
      <c r="BS4" s="97" t="s">
        <v>153</v>
      </c>
    </row>
    <row r="5" spans="1:74" ht="14.45" customHeight="1">
      <c r="B5" s="101"/>
      <c r="C5" s="102"/>
      <c r="D5" s="107" t="s">
        <v>154</v>
      </c>
      <c r="E5" s="102"/>
      <c r="F5" s="102"/>
      <c r="G5" s="102"/>
      <c r="H5" s="102"/>
      <c r="I5" s="102"/>
      <c r="J5" s="102"/>
      <c r="K5" s="321"/>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102"/>
      <c r="AQ5" s="104"/>
      <c r="BE5" s="319" t="s">
        <v>155</v>
      </c>
      <c r="BS5" s="97" t="s">
        <v>147</v>
      </c>
    </row>
    <row r="6" spans="1:74" ht="36.950000000000003" customHeight="1">
      <c r="B6" s="101"/>
      <c r="C6" s="102"/>
      <c r="D6" s="108" t="s">
        <v>156</v>
      </c>
      <c r="E6" s="102"/>
      <c r="F6" s="102"/>
      <c r="G6" s="102"/>
      <c r="H6" s="102"/>
      <c r="I6" s="102"/>
      <c r="J6" s="102"/>
      <c r="K6" s="323" t="s">
        <v>137</v>
      </c>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102"/>
      <c r="AQ6" s="104"/>
      <c r="BE6" s="320"/>
      <c r="BS6" s="97" t="s">
        <v>157</v>
      </c>
    </row>
    <row r="7" spans="1:74" ht="14.45" customHeight="1">
      <c r="B7" s="101"/>
      <c r="C7" s="102"/>
      <c r="D7" s="109" t="s">
        <v>158</v>
      </c>
      <c r="E7" s="102"/>
      <c r="F7" s="102"/>
      <c r="G7" s="102"/>
      <c r="H7" s="102"/>
      <c r="I7" s="102"/>
      <c r="J7" s="102"/>
      <c r="K7" s="110" t="s">
        <v>143</v>
      </c>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9" t="s">
        <v>159</v>
      </c>
      <c r="AL7" s="102"/>
      <c r="AM7" s="102"/>
      <c r="AN7" s="110" t="s">
        <v>143</v>
      </c>
      <c r="AO7" s="102"/>
      <c r="AP7" s="102"/>
      <c r="AQ7" s="104"/>
      <c r="BE7" s="320"/>
      <c r="BS7" s="97" t="s">
        <v>160</v>
      </c>
    </row>
    <row r="8" spans="1:74" ht="14.45" customHeight="1">
      <c r="B8" s="101"/>
      <c r="C8" s="102"/>
      <c r="D8" s="109" t="s">
        <v>161</v>
      </c>
      <c r="E8" s="102"/>
      <c r="F8" s="102"/>
      <c r="G8" s="102"/>
      <c r="H8" s="102"/>
      <c r="I8" s="102"/>
      <c r="J8" s="102"/>
      <c r="K8" s="110" t="s">
        <v>162</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9" t="s">
        <v>163</v>
      </c>
      <c r="AL8" s="102"/>
      <c r="AM8" s="102"/>
      <c r="AN8" s="6" t="s">
        <v>164</v>
      </c>
      <c r="AO8" s="102"/>
      <c r="AP8" s="102"/>
      <c r="AQ8" s="104"/>
      <c r="BE8" s="320"/>
      <c r="BS8" s="97" t="s">
        <v>165</v>
      </c>
    </row>
    <row r="9" spans="1:74" ht="14.45" customHeight="1">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4"/>
      <c r="BE9" s="320"/>
      <c r="BS9" s="97" t="s">
        <v>166</v>
      </c>
    </row>
    <row r="10" spans="1:74" ht="14.45" customHeight="1">
      <c r="B10" s="101"/>
      <c r="C10" s="102"/>
      <c r="D10" s="109" t="s">
        <v>167</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9" t="s">
        <v>168</v>
      </c>
      <c r="AL10" s="102"/>
      <c r="AM10" s="102"/>
      <c r="AN10" s="110" t="s">
        <v>143</v>
      </c>
      <c r="AO10" s="102"/>
      <c r="AP10" s="102"/>
      <c r="AQ10" s="104"/>
      <c r="BE10" s="320"/>
      <c r="BS10" s="97" t="s">
        <v>157</v>
      </c>
    </row>
    <row r="11" spans="1:74" ht="18.399999999999999" customHeight="1">
      <c r="B11" s="101"/>
      <c r="C11" s="102"/>
      <c r="D11" s="102"/>
      <c r="E11" s="110" t="s">
        <v>162</v>
      </c>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9" t="s">
        <v>169</v>
      </c>
      <c r="AL11" s="102"/>
      <c r="AM11" s="102"/>
      <c r="AN11" s="110" t="s">
        <v>143</v>
      </c>
      <c r="AO11" s="102"/>
      <c r="AP11" s="102"/>
      <c r="AQ11" s="104"/>
      <c r="BE11" s="320"/>
      <c r="BS11" s="97" t="s">
        <v>157</v>
      </c>
    </row>
    <row r="12" spans="1:74" ht="6.95" customHeight="1">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4"/>
      <c r="BE12" s="320"/>
      <c r="BS12" s="97" t="s">
        <v>157</v>
      </c>
    </row>
    <row r="13" spans="1:74" ht="14.45" customHeight="1">
      <c r="B13" s="101"/>
      <c r="C13" s="102"/>
      <c r="D13" s="109" t="s">
        <v>170</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9" t="s">
        <v>168</v>
      </c>
      <c r="AL13" s="102"/>
      <c r="AM13" s="102"/>
      <c r="AN13" s="7" t="s">
        <v>171</v>
      </c>
      <c r="AO13" s="102"/>
      <c r="AP13" s="102"/>
      <c r="AQ13" s="104"/>
      <c r="BE13" s="320"/>
      <c r="BS13" s="97" t="s">
        <v>157</v>
      </c>
    </row>
    <row r="14" spans="1:74" ht="15">
      <c r="B14" s="101"/>
      <c r="C14" s="102"/>
      <c r="D14" s="102"/>
      <c r="E14" s="324" t="s">
        <v>171</v>
      </c>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109" t="s">
        <v>169</v>
      </c>
      <c r="AL14" s="102"/>
      <c r="AM14" s="102"/>
      <c r="AN14" s="7" t="s">
        <v>171</v>
      </c>
      <c r="AO14" s="102"/>
      <c r="AP14" s="102"/>
      <c r="AQ14" s="104"/>
      <c r="BE14" s="320"/>
      <c r="BS14" s="97" t="s">
        <v>157</v>
      </c>
    </row>
    <row r="15" spans="1:74" ht="6.95" customHeight="1">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4"/>
      <c r="BE15" s="320"/>
      <c r="BS15" s="97" t="s">
        <v>144</v>
      </c>
    </row>
    <row r="16" spans="1:74" ht="14.45" customHeight="1">
      <c r="B16" s="101"/>
      <c r="C16" s="102"/>
      <c r="D16" s="109" t="s">
        <v>172</v>
      </c>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9" t="s">
        <v>168</v>
      </c>
      <c r="AL16" s="102"/>
      <c r="AM16" s="102"/>
      <c r="AN16" s="110" t="s">
        <v>143</v>
      </c>
      <c r="AO16" s="102"/>
      <c r="AP16" s="102"/>
      <c r="AQ16" s="104"/>
      <c r="BE16" s="320"/>
      <c r="BS16" s="97" t="s">
        <v>144</v>
      </c>
    </row>
    <row r="17" spans="2:71" ht="18.399999999999999" customHeight="1">
      <c r="B17" s="101"/>
      <c r="C17" s="102"/>
      <c r="D17" s="102"/>
      <c r="E17" s="110" t="s">
        <v>162</v>
      </c>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9" t="s">
        <v>169</v>
      </c>
      <c r="AL17" s="102"/>
      <c r="AM17" s="102"/>
      <c r="AN17" s="110" t="s">
        <v>143</v>
      </c>
      <c r="AO17" s="102"/>
      <c r="AP17" s="102"/>
      <c r="AQ17" s="104"/>
      <c r="BE17" s="320"/>
      <c r="BS17" s="97" t="s">
        <v>173</v>
      </c>
    </row>
    <row r="18" spans="2:71" ht="6.95" customHeight="1">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4"/>
      <c r="BE18" s="320"/>
      <c r="BS18" s="97" t="s">
        <v>147</v>
      </c>
    </row>
    <row r="19" spans="2:71" ht="14.45" customHeight="1">
      <c r="B19" s="101"/>
      <c r="C19" s="102"/>
      <c r="D19" s="109" t="s">
        <v>174</v>
      </c>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11" t="s">
        <v>136</v>
      </c>
      <c r="AL19" s="102"/>
      <c r="AM19" s="102"/>
      <c r="AN19" s="102"/>
      <c r="AO19" s="102"/>
      <c r="AP19" s="102"/>
      <c r="AQ19" s="104"/>
      <c r="BE19" s="320"/>
      <c r="BS19" s="97" t="s">
        <v>147</v>
      </c>
    </row>
    <row r="20" spans="2:71" ht="16.5" customHeight="1">
      <c r="B20" s="101"/>
      <c r="C20" s="102"/>
      <c r="D20" s="102"/>
      <c r="E20" s="326" t="s">
        <v>143</v>
      </c>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102"/>
      <c r="AP20" s="102"/>
      <c r="AQ20" s="104"/>
      <c r="BE20" s="320"/>
      <c r="BS20" s="97" t="s">
        <v>144</v>
      </c>
    </row>
    <row r="21" spans="2:71" ht="6.95" customHeight="1">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4"/>
      <c r="BE21" s="320"/>
    </row>
    <row r="22" spans="2:71" ht="6.95" customHeight="1">
      <c r="B22" s="101"/>
      <c r="C22" s="10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02"/>
      <c r="AQ22" s="104"/>
      <c r="BE22" s="320"/>
    </row>
    <row r="23" spans="2:71" s="117" customFormat="1" ht="25.9" customHeight="1">
      <c r="B23" s="113"/>
      <c r="C23" s="111"/>
      <c r="D23" s="114" t="s">
        <v>175</v>
      </c>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327">
        <f>ROUND(AG51,2)</f>
        <v>0</v>
      </c>
      <c r="AL23" s="328"/>
      <c r="AM23" s="328"/>
      <c r="AN23" s="328"/>
      <c r="AO23" s="328"/>
      <c r="AP23" s="111"/>
      <c r="AQ23" s="116"/>
      <c r="BE23" s="320"/>
    </row>
    <row r="24" spans="2:71" s="117" customFormat="1" ht="6.95" customHeight="1">
      <c r="B24" s="113"/>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6"/>
      <c r="BE24" s="320"/>
    </row>
    <row r="25" spans="2:71" s="117" customFormat="1">
      <c r="B25" s="113"/>
      <c r="C25" s="111"/>
      <c r="D25" s="111"/>
      <c r="E25" s="111"/>
      <c r="F25" s="111"/>
      <c r="G25" s="111"/>
      <c r="H25" s="111"/>
      <c r="I25" s="111"/>
      <c r="J25" s="111"/>
      <c r="K25" s="111"/>
      <c r="L25" s="329" t="s">
        <v>176</v>
      </c>
      <c r="M25" s="329"/>
      <c r="N25" s="329"/>
      <c r="O25" s="329"/>
      <c r="P25" s="111"/>
      <c r="Q25" s="111"/>
      <c r="R25" s="111"/>
      <c r="S25" s="111"/>
      <c r="T25" s="111"/>
      <c r="U25" s="111"/>
      <c r="V25" s="111"/>
      <c r="W25" s="329" t="s">
        <v>177</v>
      </c>
      <c r="X25" s="329"/>
      <c r="Y25" s="329"/>
      <c r="Z25" s="329"/>
      <c r="AA25" s="329"/>
      <c r="AB25" s="329"/>
      <c r="AC25" s="329"/>
      <c r="AD25" s="329"/>
      <c r="AE25" s="329"/>
      <c r="AF25" s="111"/>
      <c r="AG25" s="111"/>
      <c r="AH25" s="111"/>
      <c r="AI25" s="111"/>
      <c r="AJ25" s="111"/>
      <c r="AK25" s="329" t="s">
        <v>178</v>
      </c>
      <c r="AL25" s="329"/>
      <c r="AM25" s="329"/>
      <c r="AN25" s="329"/>
      <c r="AO25" s="329"/>
      <c r="AP25" s="111"/>
      <c r="AQ25" s="116"/>
      <c r="BE25" s="320"/>
    </row>
    <row r="26" spans="2:71" s="122" customFormat="1" ht="14.45" customHeight="1">
      <c r="B26" s="118"/>
      <c r="C26" s="119"/>
      <c r="D26" s="120" t="s">
        <v>179</v>
      </c>
      <c r="E26" s="119"/>
      <c r="F26" s="120" t="s">
        <v>180</v>
      </c>
      <c r="G26" s="119"/>
      <c r="H26" s="119"/>
      <c r="I26" s="119"/>
      <c r="J26" s="119"/>
      <c r="K26" s="119"/>
      <c r="L26" s="312">
        <v>0.21</v>
      </c>
      <c r="M26" s="313"/>
      <c r="N26" s="313"/>
      <c r="O26" s="313"/>
      <c r="P26" s="119"/>
      <c r="Q26" s="119"/>
      <c r="R26" s="119"/>
      <c r="S26" s="119"/>
      <c r="T26" s="119"/>
      <c r="U26" s="119"/>
      <c r="V26" s="119"/>
      <c r="W26" s="314">
        <f>ROUND(AZ51,2)</f>
        <v>0</v>
      </c>
      <c r="X26" s="313"/>
      <c r="Y26" s="313"/>
      <c r="Z26" s="313"/>
      <c r="AA26" s="313"/>
      <c r="AB26" s="313"/>
      <c r="AC26" s="313"/>
      <c r="AD26" s="313"/>
      <c r="AE26" s="313"/>
      <c r="AF26" s="119"/>
      <c r="AG26" s="119"/>
      <c r="AH26" s="119"/>
      <c r="AI26" s="119"/>
      <c r="AJ26" s="119"/>
      <c r="AK26" s="314">
        <f>ROUND(AV51,2)</f>
        <v>0</v>
      </c>
      <c r="AL26" s="313"/>
      <c r="AM26" s="313"/>
      <c r="AN26" s="313"/>
      <c r="AO26" s="313"/>
      <c r="AP26" s="119"/>
      <c r="AQ26" s="121"/>
      <c r="BE26" s="320"/>
    </row>
    <row r="27" spans="2:71" s="122" customFormat="1" ht="14.45" customHeight="1">
      <c r="B27" s="118"/>
      <c r="C27" s="119"/>
      <c r="D27" s="119"/>
      <c r="E27" s="119"/>
      <c r="F27" s="120" t="s">
        <v>181</v>
      </c>
      <c r="G27" s="119"/>
      <c r="H27" s="119"/>
      <c r="I27" s="119"/>
      <c r="J27" s="119"/>
      <c r="K27" s="119"/>
      <c r="L27" s="312">
        <v>0.15</v>
      </c>
      <c r="M27" s="313"/>
      <c r="N27" s="313"/>
      <c r="O27" s="313"/>
      <c r="P27" s="119"/>
      <c r="Q27" s="119"/>
      <c r="R27" s="119"/>
      <c r="S27" s="119"/>
      <c r="T27" s="119"/>
      <c r="U27" s="119"/>
      <c r="V27" s="119"/>
      <c r="W27" s="314">
        <f>ROUND(BA51,2)</f>
        <v>0</v>
      </c>
      <c r="X27" s="313"/>
      <c r="Y27" s="313"/>
      <c r="Z27" s="313"/>
      <c r="AA27" s="313"/>
      <c r="AB27" s="313"/>
      <c r="AC27" s="313"/>
      <c r="AD27" s="313"/>
      <c r="AE27" s="313"/>
      <c r="AF27" s="119"/>
      <c r="AG27" s="119"/>
      <c r="AH27" s="119"/>
      <c r="AI27" s="119"/>
      <c r="AJ27" s="119"/>
      <c r="AK27" s="314">
        <f>ROUND(AW51,2)</f>
        <v>0</v>
      </c>
      <c r="AL27" s="313"/>
      <c r="AM27" s="313"/>
      <c r="AN27" s="313"/>
      <c r="AO27" s="313"/>
      <c r="AP27" s="119"/>
      <c r="AQ27" s="121"/>
      <c r="BE27" s="320"/>
    </row>
    <row r="28" spans="2:71" s="122" customFormat="1" ht="14.45" hidden="1" customHeight="1">
      <c r="B28" s="118"/>
      <c r="C28" s="119"/>
      <c r="D28" s="119"/>
      <c r="E28" s="119"/>
      <c r="F28" s="120" t="s">
        <v>182</v>
      </c>
      <c r="G28" s="119"/>
      <c r="H28" s="119"/>
      <c r="I28" s="119"/>
      <c r="J28" s="119"/>
      <c r="K28" s="119"/>
      <c r="L28" s="312">
        <v>0.21</v>
      </c>
      <c r="M28" s="313"/>
      <c r="N28" s="313"/>
      <c r="O28" s="313"/>
      <c r="P28" s="119"/>
      <c r="Q28" s="119"/>
      <c r="R28" s="119"/>
      <c r="S28" s="119"/>
      <c r="T28" s="119"/>
      <c r="U28" s="119"/>
      <c r="V28" s="119"/>
      <c r="W28" s="314">
        <f>ROUND(BB51,2)</f>
        <v>0</v>
      </c>
      <c r="X28" s="313"/>
      <c r="Y28" s="313"/>
      <c r="Z28" s="313"/>
      <c r="AA28" s="313"/>
      <c r="AB28" s="313"/>
      <c r="AC28" s="313"/>
      <c r="AD28" s="313"/>
      <c r="AE28" s="313"/>
      <c r="AF28" s="119"/>
      <c r="AG28" s="119"/>
      <c r="AH28" s="119"/>
      <c r="AI28" s="119"/>
      <c r="AJ28" s="119"/>
      <c r="AK28" s="314">
        <v>0</v>
      </c>
      <c r="AL28" s="313"/>
      <c r="AM28" s="313"/>
      <c r="AN28" s="313"/>
      <c r="AO28" s="313"/>
      <c r="AP28" s="119"/>
      <c r="AQ28" s="121"/>
      <c r="BE28" s="320"/>
    </row>
    <row r="29" spans="2:71" s="122" customFormat="1" ht="14.45" hidden="1" customHeight="1">
      <c r="B29" s="118"/>
      <c r="C29" s="119"/>
      <c r="D29" s="119"/>
      <c r="E29" s="119"/>
      <c r="F29" s="120" t="s">
        <v>183</v>
      </c>
      <c r="G29" s="119"/>
      <c r="H29" s="119"/>
      <c r="I29" s="119"/>
      <c r="J29" s="119"/>
      <c r="K29" s="119"/>
      <c r="L29" s="312">
        <v>0.15</v>
      </c>
      <c r="M29" s="313"/>
      <c r="N29" s="313"/>
      <c r="O29" s="313"/>
      <c r="P29" s="119"/>
      <c r="Q29" s="119"/>
      <c r="R29" s="119"/>
      <c r="S29" s="119"/>
      <c r="T29" s="119"/>
      <c r="U29" s="119"/>
      <c r="V29" s="119"/>
      <c r="W29" s="314">
        <f>ROUND(BC51,2)</f>
        <v>0</v>
      </c>
      <c r="X29" s="313"/>
      <c r="Y29" s="313"/>
      <c r="Z29" s="313"/>
      <c r="AA29" s="313"/>
      <c r="AB29" s="313"/>
      <c r="AC29" s="313"/>
      <c r="AD29" s="313"/>
      <c r="AE29" s="313"/>
      <c r="AF29" s="119"/>
      <c r="AG29" s="119"/>
      <c r="AH29" s="119"/>
      <c r="AI29" s="119"/>
      <c r="AJ29" s="119"/>
      <c r="AK29" s="314">
        <v>0</v>
      </c>
      <c r="AL29" s="313"/>
      <c r="AM29" s="313"/>
      <c r="AN29" s="313"/>
      <c r="AO29" s="313"/>
      <c r="AP29" s="119"/>
      <c r="AQ29" s="121"/>
      <c r="BE29" s="320"/>
    </row>
    <row r="30" spans="2:71" s="122" customFormat="1" ht="14.45" hidden="1" customHeight="1">
      <c r="B30" s="118"/>
      <c r="C30" s="119"/>
      <c r="D30" s="119"/>
      <c r="E30" s="119"/>
      <c r="F30" s="120" t="s">
        <v>184</v>
      </c>
      <c r="G30" s="119"/>
      <c r="H30" s="119"/>
      <c r="I30" s="119"/>
      <c r="J30" s="119"/>
      <c r="K30" s="119"/>
      <c r="L30" s="312">
        <v>0</v>
      </c>
      <c r="M30" s="313"/>
      <c r="N30" s="313"/>
      <c r="O30" s="313"/>
      <c r="P30" s="119"/>
      <c r="Q30" s="119"/>
      <c r="R30" s="119"/>
      <c r="S30" s="119"/>
      <c r="T30" s="119"/>
      <c r="U30" s="119"/>
      <c r="V30" s="119"/>
      <c r="W30" s="314">
        <f>ROUND(BD51,2)</f>
        <v>0</v>
      </c>
      <c r="X30" s="313"/>
      <c r="Y30" s="313"/>
      <c r="Z30" s="313"/>
      <c r="AA30" s="313"/>
      <c r="AB30" s="313"/>
      <c r="AC30" s="313"/>
      <c r="AD30" s="313"/>
      <c r="AE30" s="313"/>
      <c r="AF30" s="119"/>
      <c r="AG30" s="119"/>
      <c r="AH30" s="119"/>
      <c r="AI30" s="119"/>
      <c r="AJ30" s="119"/>
      <c r="AK30" s="314">
        <v>0</v>
      </c>
      <c r="AL30" s="313"/>
      <c r="AM30" s="313"/>
      <c r="AN30" s="313"/>
      <c r="AO30" s="313"/>
      <c r="AP30" s="119"/>
      <c r="AQ30" s="121"/>
      <c r="BE30" s="320"/>
    </row>
    <row r="31" spans="2:71" s="117" customFormat="1" ht="6.95" customHeight="1">
      <c r="B31" s="113"/>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6"/>
      <c r="BE31" s="320"/>
    </row>
    <row r="32" spans="2:71" s="117" customFormat="1" ht="25.9" customHeight="1">
      <c r="B32" s="113"/>
      <c r="C32" s="123"/>
      <c r="D32" s="124" t="s">
        <v>185</v>
      </c>
      <c r="E32" s="125"/>
      <c r="F32" s="125"/>
      <c r="G32" s="125"/>
      <c r="H32" s="125"/>
      <c r="I32" s="125"/>
      <c r="J32" s="125"/>
      <c r="K32" s="125"/>
      <c r="L32" s="125"/>
      <c r="M32" s="125"/>
      <c r="N32" s="125"/>
      <c r="O32" s="125"/>
      <c r="P32" s="125"/>
      <c r="Q32" s="125"/>
      <c r="R32" s="125"/>
      <c r="S32" s="125"/>
      <c r="T32" s="126" t="s">
        <v>186</v>
      </c>
      <c r="U32" s="125"/>
      <c r="V32" s="125"/>
      <c r="W32" s="125"/>
      <c r="X32" s="315" t="s">
        <v>187</v>
      </c>
      <c r="Y32" s="316"/>
      <c r="Z32" s="316"/>
      <c r="AA32" s="316"/>
      <c r="AB32" s="316"/>
      <c r="AC32" s="125"/>
      <c r="AD32" s="125"/>
      <c r="AE32" s="125"/>
      <c r="AF32" s="125"/>
      <c r="AG32" s="125"/>
      <c r="AH32" s="125"/>
      <c r="AI32" s="125"/>
      <c r="AJ32" s="125"/>
      <c r="AK32" s="317">
        <f>SUM(AK23:AK30)</f>
        <v>0</v>
      </c>
      <c r="AL32" s="316"/>
      <c r="AM32" s="316"/>
      <c r="AN32" s="316"/>
      <c r="AO32" s="318"/>
      <c r="AP32" s="123"/>
      <c r="AQ32" s="127"/>
      <c r="BE32" s="320"/>
    </row>
    <row r="33" spans="2:56" s="117" customFormat="1" ht="6.95" customHeight="1">
      <c r="B33" s="113"/>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6"/>
    </row>
    <row r="34" spans="2:56" s="117" customFormat="1" ht="6.95" customHeight="1">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30"/>
    </row>
    <row r="38" spans="2:56" s="117" customFormat="1" ht="6.95" customHeight="1">
      <c r="B38" s="131"/>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13"/>
    </row>
    <row r="39" spans="2:56" s="117" customFormat="1" ht="36.950000000000003" customHeight="1">
      <c r="B39" s="113"/>
      <c r="C39" s="133" t="s">
        <v>188</v>
      </c>
      <c r="AR39" s="113"/>
    </row>
    <row r="40" spans="2:56" s="117" customFormat="1" ht="6.95" customHeight="1">
      <c r="B40" s="113"/>
      <c r="AR40" s="113"/>
    </row>
    <row r="41" spans="2:56" s="136" customFormat="1" ht="14.45" customHeight="1">
      <c r="B41" s="134"/>
      <c r="C41" s="135" t="s">
        <v>154</v>
      </c>
      <c r="L41" s="136">
        <f>K5</f>
        <v>0</v>
      </c>
      <c r="AR41" s="134"/>
    </row>
    <row r="42" spans="2:56" s="139" customFormat="1" ht="36.950000000000003" customHeight="1">
      <c r="B42" s="137"/>
      <c r="C42" s="138" t="s">
        <v>156</v>
      </c>
      <c r="L42" s="289" t="str">
        <f>K6</f>
        <v xml:space="preserve">Sanace a rekonstrukce kanalizace na území negativně ovlivněné hornickou činností na katastru města Ostravy - Oprava kanalizace ulice Sklářova </v>
      </c>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R42" s="137"/>
    </row>
    <row r="43" spans="2:56" s="117" customFormat="1" ht="6.95" customHeight="1">
      <c r="B43" s="113"/>
      <c r="AR43" s="113"/>
    </row>
    <row r="44" spans="2:56" s="117" customFormat="1" ht="15">
      <c r="B44" s="113"/>
      <c r="C44" s="135" t="s">
        <v>161</v>
      </c>
      <c r="L44" s="140" t="str">
        <f>IF(K8="","",K8)</f>
        <v xml:space="preserve"> </v>
      </c>
      <c r="AI44" s="135" t="s">
        <v>163</v>
      </c>
      <c r="AM44" s="302" t="str">
        <f>IF(AN8= "","",AN8)</f>
        <v>13. 3. 2018</v>
      </c>
      <c r="AN44" s="302"/>
      <c r="AR44" s="113"/>
    </row>
    <row r="45" spans="2:56" s="117" customFormat="1" ht="6.95" customHeight="1">
      <c r="B45" s="113"/>
      <c r="AR45" s="113"/>
    </row>
    <row r="46" spans="2:56" s="117" customFormat="1" ht="15">
      <c r="B46" s="113"/>
      <c r="C46" s="135" t="s">
        <v>167</v>
      </c>
      <c r="L46" s="136" t="str">
        <f>IF(E11= "","",E11)</f>
        <v xml:space="preserve"> </v>
      </c>
      <c r="AI46" s="135" t="s">
        <v>172</v>
      </c>
      <c r="AM46" s="303" t="str">
        <f>IF(E17="","",E17)</f>
        <v xml:space="preserve"> </v>
      </c>
      <c r="AN46" s="303"/>
      <c r="AO46" s="303"/>
      <c r="AP46" s="303"/>
      <c r="AR46" s="113"/>
      <c r="AS46" s="304" t="s">
        <v>189</v>
      </c>
      <c r="AT46" s="305"/>
      <c r="AU46" s="141"/>
      <c r="AV46" s="141"/>
      <c r="AW46" s="141"/>
      <c r="AX46" s="141"/>
      <c r="AY46" s="141"/>
      <c r="AZ46" s="141"/>
      <c r="BA46" s="141"/>
      <c r="BB46" s="141"/>
      <c r="BC46" s="141"/>
      <c r="BD46" s="142"/>
    </row>
    <row r="47" spans="2:56" s="117" customFormat="1" ht="15">
      <c r="B47" s="113"/>
      <c r="C47" s="135" t="s">
        <v>170</v>
      </c>
      <c r="L47" s="136" t="str">
        <f>IF(E14= "Vyplň údaj","",E14)</f>
        <v/>
      </c>
      <c r="AR47" s="113"/>
      <c r="AS47" s="306"/>
      <c r="AT47" s="307"/>
      <c r="AU47" s="111"/>
      <c r="AV47" s="111"/>
      <c r="AW47" s="111"/>
      <c r="AX47" s="111"/>
      <c r="AY47" s="111"/>
      <c r="AZ47" s="111"/>
      <c r="BA47" s="111"/>
      <c r="BB47" s="111"/>
      <c r="BC47" s="111"/>
      <c r="BD47" s="143"/>
    </row>
    <row r="48" spans="2:56" s="117" customFormat="1" ht="10.9" customHeight="1">
      <c r="B48" s="113"/>
      <c r="AR48" s="113"/>
      <c r="AS48" s="306"/>
      <c r="AT48" s="307"/>
      <c r="AU48" s="111"/>
      <c r="AV48" s="111"/>
      <c r="AW48" s="111"/>
      <c r="AX48" s="111"/>
      <c r="AY48" s="111"/>
      <c r="AZ48" s="111"/>
      <c r="BA48" s="111"/>
      <c r="BB48" s="111"/>
      <c r="BC48" s="111"/>
      <c r="BD48" s="143"/>
    </row>
    <row r="49" spans="1:91" s="117" customFormat="1" ht="29.25" customHeight="1">
      <c r="B49" s="113"/>
      <c r="C49" s="308" t="s">
        <v>190</v>
      </c>
      <c r="D49" s="309"/>
      <c r="E49" s="309"/>
      <c r="F49" s="309"/>
      <c r="G49" s="309"/>
      <c r="H49" s="125"/>
      <c r="I49" s="310" t="s">
        <v>191</v>
      </c>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11" t="s">
        <v>192</v>
      </c>
      <c r="AH49" s="309"/>
      <c r="AI49" s="309"/>
      <c r="AJ49" s="309"/>
      <c r="AK49" s="309"/>
      <c r="AL49" s="309"/>
      <c r="AM49" s="309"/>
      <c r="AN49" s="310" t="s">
        <v>193</v>
      </c>
      <c r="AO49" s="309"/>
      <c r="AP49" s="309"/>
      <c r="AQ49" s="144" t="s">
        <v>194</v>
      </c>
      <c r="AR49" s="113"/>
      <c r="AS49" s="145" t="s">
        <v>195</v>
      </c>
      <c r="AT49" s="146" t="s">
        <v>196</v>
      </c>
      <c r="AU49" s="146" t="s">
        <v>197</v>
      </c>
      <c r="AV49" s="146" t="s">
        <v>198</v>
      </c>
      <c r="AW49" s="146" t="s">
        <v>199</v>
      </c>
      <c r="AX49" s="146" t="s">
        <v>200</v>
      </c>
      <c r="AY49" s="146" t="s">
        <v>201</v>
      </c>
      <c r="AZ49" s="146" t="s">
        <v>202</v>
      </c>
      <c r="BA49" s="146" t="s">
        <v>203</v>
      </c>
      <c r="BB49" s="146" t="s">
        <v>204</v>
      </c>
      <c r="BC49" s="146" t="s">
        <v>205</v>
      </c>
      <c r="BD49" s="147" t="s">
        <v>206</v>
      </c>
    </row>
    <row r="50" spans="1:91" s="117" customFormat="1" ht="10.9" customHeight="1">
      <c r="B50" s="113"/>
      <c r="AR50" s="113"/>
      <c r="AS50" s="148"/>
      <c r="AT50" s="141"/>
      <c r="AU50" s="141"/>
      <c r="AV50" s="141"/>
      <c r="AW50" s="141"/>
      <c r="AX50" s="141"/>
      <c r="AY50" s="141"/>
      <c r="AZ50" s="141"/>
      <c r="BA50" s="141"/>
      <c r="BB50" s="141"/>
      <c r="BC50" s="141"/>
      <c r="BD50" s="142"/>
    </row>
    <row r="51" spans="1:91" s="139" customFormat="1" ht="32.450000000000003" customHeight="1">
      <c r="B51" s="137"/>
      <c r="C51" s="149" t="s">
        <v>207</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297">
        <f>ROUND(AG52,2)</f>
        <v>0</v>
      </c>
      <c r="AH51" s="297"/>
      <c r="AI51" s="297"/>
      <c r="AJ51" s="297"/>
      <c r="AK51" s="297"/>
      <c r="AL51" s="297"/>
      <c r="AM51" s="297"/>
      <c r="AN51" s="298">
        <f>SUM(AG51,AT51)</f>
        <v>0</v>
      </c>
      <c r="AO51" s="298"/>
      <c r="AP51" s="298"/>
      <c r="AQ51" s="151" t="s">
        <v>143</v>
      </c>
      <c r="AR51" s="137"/>
      <c r="AS51" s="152">
        <f>ROUND(AS52,2)</f>
        <v>0</v>
      </c>
      <c r="AT51" s="153">
        <f>ROUND(SUM(AV51:AW51),2)</f>
        <v>0</v>
      </c>
      <c r="AU51" s="154">
        <f>ROUND(AU52,5)</f>
        <v>0</v>
      </c>
      <c r="AV51" s="153">
        <f>ROUND(AZ51*L26,2)</f>
        <v>0</v>
      </c>
      <c r="AW51" s="153">
        <f>ROUND(BA51*L27,2)</f>
        <v>0</v>
      </c>
      <c r="AX51" s="153">
        <f>ROUND(BB51*L26,2)</f>
        <v>0</v>
      </c>
      <c r="AY51" s="153">
        <f>ROUND(BC51*L27,2)</f>
        <v>0</v>
      </c>
      <c r="AZ51" s="153">
        <f>ROUND(AZ52,2)</f>
        <v>0</v>
      </c>
      <c r="BA51" s="153">
        <f>ROUND(BA52,2)</f>
        <v>0</v>
      </c>
      <c r="BB51" s="153">
        <f>ROUND(BB52,2)</f>
        <v>0</v>
      </c>
      <c r="BC51" s="153">
        <f>ROUND(BC52,2)</f>
        <v>0</v>
      </c>
      <c r="BD51" s="155">
        <f>ROUND(BD52,2)</f>
        <v>0</v>
      </c>
      <c r="BS51" s="138" t="s">
        <v>208</v>
      </c>
      <c r="BT51" s="138" t="s">
        <v>209</v>
      </c>
      <c r="BU51" s="156" t="s">
        <v>210</v>
      </c>
      <c r="BV51" s="138" t="s">
        <v>211</v>
      </c>
      <c r="BW51" s="138" t="s">
        <v>145</v>
      </c>
      <c r="BX51" s="138" t="s">
        <v>212</v>
      </c>
      <c r="CL51" s="138" t="s">
        <v>143</v>
      </c>
    </row>
    <row r="52" spans="1:91" s="157" customFormat="1" ht="16.5" customHeight="1">
      <c r="B52" s="158"/>
      <c r="C52" s="159"/>
      <c r="D52" s="291" t="s">
        <v>213</v>
      </c>
      <c r="E52" s="291"/>
      <c r="F52" s="291"/>
      <c r="G52" s="291"/>
      <c r="H52" s="291"/>
      <c r="I52" s="160"/>
      <c r="J52" s="291" t="s">
        <v>214</v>
      </c>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301">
        <f>ROUND(SUM(AG53:AG54),2)</f>
        <v>0</v>
      </c>
      <c r="AH52" s="300"/>
      <c r="AI52" s="300"/>
      <c r="AJ52" s="300"/>
      <c r="AK52" s="300"/>
      <c r="AL52" s="300"/>
      <c r="AM52" s="300"/>
      <c r="AN52" s="299">
        <f>SUM(AG52,AT52)</f>
        <v>0</v>
      </c>
      <c r="AO52" s="300"/>
      <c r="AP52" s="300"/>
      <c r="AQ52" s="161" t="s">
        <v>215</v>
      </c>
      <c r="AR52" s="158"/>
      <c r="AS52" s="162">
        <f>ROUND(SUM(AS53:AS54),2)</f>
        <v>0</v>
      </c>
      <c r="AT52" s="163">
        <f>ROUND(SUM(AV52:AW52),2)</f>
        <v>0</v>
      </c>
      <c r="AU52" s="164">
        <f>ROUND(SUM(AU53:AU54),5)</f>
        <v>0</v>
      </c>
      <c r="AV52" s="163">
        <f>ROUND(AZ52*L26,2)</f>
        <v>0</v>
      </c>
      <c r="AW52" s="163">
        <f>ROUND(BA52*L27,2)</f>
        <v>0</v>
      </c>
      <c r="AX52" s="163">
        <f>ROUND(BB52*L26,2)</f>
        <v>0</v>
      </c>
      <c r="AY52" s="163">
        <f>ROUND(BC52*L27,2)</f>
        <v>0</v>
      </c>
      <c r="AZ52" s="163">
        <f>ROUND(SUM(AZ53:AZ54),2)</f>
        <v>0</v>
      </c>
      <c r="BA52" s="163">
        <f>ROUND(SUM(BA53:BA54),2)</f>
        <v>0</v>
      </c>
      <c r="BB52" s="163">
        <f>ROUND(SUM(BB53:BB54),2)</f>
        <v>0</v>
      </c>
      <c r="BC52" s="163">
        <f>ROUND(SUM(BC53:BC54),2)</f>
        <v>0</v>
      </c>
      <c r="BD52" s="165">
        <f>ROUND(SUM(BD53:BD54),2)</f>
        <v>0</v>
      </c>
      <c r="BS52" s="166" t="s">
        <v>208</v>
      </c>
      <c r="BT52" s="166" t="s">
        <v>160</v>
      </c>
      <c r="BU52" s="166" t="s">
        <v>210</v>
      </c>
      <c r="BV52" s="166" t="s">
        <v>211</v>
      </c>
      <c r="BW52" s="166" t="s">
        <v>216</v>
      </c>
      <c r="BX52" s="166" t="s">
        <v>145</v>
      </c>
      <c r="CL52" s="166" t="s">
        <v>143</v>
      </c>
      <c r="CM52" s="166" t="s">
        <v>217</v>
      </c>
    </row>
    <row r="53" spans="1:91" s="175" customFormat="1" ht="16.5" customHeight="1">
      <c r="A53" s="167" t="s">
        <v>218</v>
      </c>
      <c r="B53" s="168"/>
      <c r="C53" s="169"/>
      <c r="D53" s="169"/>
      <c r="E53" s="294" t="s">
        <v>219</v>
      </c>
      <c r="F53" s="294"/>
      <c r="G53" s="294"/>
      <c r="H53" s="294"/>
      <c r="I53" s="294"/>
      <c r="J53" s="169"/>
      <c r="K53" s="294" t="s">
        <v>220</v>
      </c>
      <c r="L53" s="294"/>
      <c r="M53" s="294"/>
      <c r="N53" s="294"/>
      <c r="O53" s="294"/>
      <c r="P53" s="294"/>
      <c r="Q53" s="294"/>
      <c r="R53" s="294"/>
      <c r="S53" s="294"/>
      <c r="T53" s="294"/>
      <c r="U53" s="294"/>
      <c r="V53" s="294"/>
      <c r="W53" s="294"/>
      <c r="X53" s="294"/>
      <c r="Y53" s="294"/>
      <c r="Z53" s="294"/>
      <c r="AA53" s="294"/>
      <c r="AB53" s="294"/>
      <c r="AC53" s="294"/>
      <c r="AD53" s="294"/>
      <c r="AE53" s="294"/>
      <c r="AF53" s="294"/>
      <c r="AG53" s="292">
        <f ca="1">'001 - IO 01 Oprava kanali...'!J29</f>
        <v>0</v>
      </c>
      <c r="AH53" s="293"/>
      <c r="AI53" s="293"/>
      <c r="AJ53" s="293"/>
      <c r="AK53" s="293"/>
      <c r="AL53" s="293"/>
      <c r="AM53" s="293"/>
      <c r="AN53" s="292">
        <f>SUM(AG53,AT53)</f>
        <v>0</v>
      </c>
      <c r="AO53" s="293"/>
      <c r="AP53" s="293"/>
      <c r="AQ53" s="170" t="s">
        <v>221</v>
      </c>
      <c r="AR53" s="168"/>
      <c r="AS53" s="171">
        <v>0</v>
      </c>
      <c r="AT53" s="172">
        <f>ROUND(SUM(AV53:AW53),2)</f>
        <v>0</v>
      </c>
      <c r="AU53" s="173">
        <f ca="1">'001 - IO 01 Oprava kanali...'!P91</f>
        <v>0</v>
      </c>
      <c r="AV53" s="172">
        <f ca="1">'001 - IO 01 Oprava kanali...'!J32</f>
        <v>0</v>
      </c>
      <c r="AW53" s="172">
        <f ca="1">'001 - IO 01 Oprava kanali...'!J33</f>
        <v>0</v>
      </c>
      <c r="AX53" s="172">
        <f ca="1">'001 - IO 01 Oprava kanali...'!J34</f>
        <v>0</v>
      </c>
      <c r="AY53" s="172">
        <f ca="1">'001 - IO 01 Oprava kanali...'!J35</f>
        <v>0</v>
      </c>
      <c r="AZ53" s="172">
        <f ca="1">'001 - IO 01 Oprava kanali...'!F32</f>
        <v>0</v>
      </c>
      <c r="BA53" s="172">
        <f ca="1">'001 - IO 01 Oprava kanali...'!F33</f>
        <v>0</v>
      </c>
      <c r="BB53" s="172">
        <f ca="1">'001 - IO 01 Oprava kanali...'!F34</f>
        <v>0</v>
      </c>
      <c r="BC53" s="172">
        <f ca="1">'001 - IO 01 Oprava kanali...'!F35</f>
        <v>0</v>
      </c>
      <c r="BD53" s="174">
        <f ca="1">'001 - IO 01 Oprava kanali...'!F36</f>
        <v>0</v>
      </c>
      <c r="BT53" s="176" t="s">
        <v>217</v>
      </c>
      <c r="BV53" s="176" t="s">
        <v>211</v>
      </c>
      <c r="BW53" s="176" t="s">
        <v>222</v>
      </c>
      <c r="BX53" s="176" t="s">
        <v>216</v>
      </c>
      <c r="CL53" s="176" t="s">
        <v>143</v>
      </c>
    </row>
    <row r="54" spans="1:91" s="175" customFormat="1" ht="16.5" customHeight="1">
      <c r="A54" s="167" t="s">
        <v>218</v>
      </c>
      <c r="B54" s="168"/>
      <c r="C54" s="169"/>
      <c r="D54" s="169"/>
      <c r="E54" s="294" t="s">
        <v>223</v>
      </c>
      <c r="F54" s="294"/>
      <c r="G54" s="294"/>
      <c r="H54" s="294"/>
      <c r="I54" s="294"/>
      <c r="J54" s="169"/>
      <c r="K54" s="294" t="s">
        <v>224</v>
      </c>
      <c r="L54" s="294"/>
      <c r="M54" s="294"/>
      <c r="N54" s="294"/>
      <c r="O54" s="294"/>
      <c r="P54" s="294"/>
      <c r="Q54" s="294"/>
      <c r="R54" s="294"/>
      <c r="S54" s="294"/>
      <c r="T54" s="294"/>
      <c r="U54" s="294"/>
      <c r="V54" s="294"/>
      <c r="W54" s="294"/>
      <c r="X54" s="294"/>
      <c r="Y54" s="294"/>
      <c r="Z54" s="294"/>
      <c r="AA54" s="294"/>
      <c r="AB54" s="294"/>
      <c r="AC54" s="294"/>
      <c r="AD54" s="294"/>
      <c r="AE54" s="294"/>
      <c r="AF54" s="294"/>
      <c r="AG54" s="292">
        <f ca="1">'002 - Ostatní a vedlejší ...'!J29</f>
        <v>0</v>
      </c>
      <c r="AH54" s="293"/>
      <c r="AI54" s="293"/>
      <c r="AJ54" s="293"/>
      <c r="AK54" s="293"/>
      <c r="AL54" s="293"/>
      <c r="AM54" s="293"/>
      <c r="AN54" s="292">
        <f>SUM(AG54,AT54)</f>
        <v>0</v>
      </c>
      <c r="AO54" s="293"/>
      <c r="AP54" s="293"/>
      <c r="AQ54" s="170" t="s">
        <v>221</v>
      </c>
      <c r="AR54" s="168"/>
      <c r="AS54" s="177">
        <v>0</v>
      </c>
      <c r="AT54" s="178">
        <f>ROUND(SUM(AV54:AW54),2)</f>
        <v>0</v>
      </c>
      <c r="AU54" s="179">
        <f ca="1">'002 - Ostatní a vedlejší ...'!P86</f>
        <v>0</v>
      </c>
      <c r="AV54" s="178">
        <f ca="1">'002 - Ostatní a vedlejší ...'!J32</f>
        <v>0</v>
      </c>
      <c r="AW54" s="178">
        <f ca="1">'002 - Ostatní a vedlejší ...'!J33</f>
        <v>0</v>
      </c>
      <c r="AX54" s="178">
        <f ca="1">'002 - Ostatní a vedlejší ...'!J34</f>
        <v>0</v>
      </c>
      <c r="AY54" s="178">
        <f ca="1">'002 - Ostatní a vedlejší ...'!J35</f>
        <v>0</v>
      </c>
      <c r="AZ54" s="178">
        <f ca="1">'002 - Ostatní a vedlejší ...'!F32</f>
        <v>0</v>
      </c>
      <c r="BA54" s="178">
        <f ca="1">'002 - Ostatní a vedlejší ...'!F33</f>
        <v>0</v>
      </c>
      <c r="BB54" s="178">
        <f ca="1">'002 - Ostatní a vedlejší ...'!F34</f>
        <v>0</v>
      </c>
      <c r="BC54" s="178">
        <f ca="1">'002 - Ostatní a vedlejší ...'!F35</f>
        <v>0</v>
      </c>
      <c r="BD54" s="180">
        <f ca="1">'002 - Ostatní a vedlejší ...'!F36</f>
        <v>0</v>
      </c>
      <c r="BT54" s="176" t="s">
        <v>217</v>
      </c>
      <c r="BV54" s="176" t="s">
        <v>211</v>
      </c>
      <c r="BW54" s="176" t="s">
        <v>225</v>
      </c>
      <c r="BX54" s="176" t="s">
        <v>216</v>
      </c>
      <c r="CL54" s="176" t="s">
        <v>143</v>
      </c>
    </row>
    <row r="55" spans="1:91" s="117" customFormat="1" ht="30" customHeight="1">
      <c r="B55" s="113"/>
      <c r="AR55" s="113"/>
    </row>
    <row r="56" spans="1:91" s="117" customFormat="1" ht="6.95" customHeight="1">
      <c r="B56" s="128"/>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13"/>
    </row>
  </sheetData>
  <sheetProtection password="CE88" sheet="1" objects="1" scenarios="1"/>
  <mergeCells count="49">
    <mergeCell ref="AK23:AO23"/>
    <mergeCell ref="L25:O25"/>
    <mergeCell ref="W25:AE25"/>
    <mergeCell ref="AK25:AO25"/>
    <mergeCell ref="L26:O26"/>
    <mergeCell ref="W26:AE26"/>
    <mergeCell ref="AK26:AO26"/>
    <mergeCell ref="L27:O27"/>
    <mergeCell ref="W27:AE27"/>
    <mergeCell ref="AK27:AO27"/>
    <mergeCell ref="BE5:BE32"/>
    <mergeCell ref="K5:AO5"/>
    <mergeCell ref="K6:AO6"/>
    <mergeCell ref="E14:AJ14"/>
    <mergeCell ref="E20:AN20"/>
    <mergeCell ref="L28:O28"/>
    <mergeCell ref="W28:AE28"/>
    <mergeCell ref="AK28:AO28"/>
    <mergeCell ref="L29:O29"/>
    <mergeCell ref="W29:AE29"/>
    <mergeCell ref="AK29:AO29"/>
    <mergeCell ref="AS46:AT48"/>
    <mergeCell ref="C49:G49"/>
    <mergeCell ref="I49:AF49"/>
    <mergeCell ref="AG49:AM49"/>
    <mergeCell ref="AN49:AP49"/>
    <mergeCell ref="L30:O30"/>
    <mergeCell ref="W30:AE30"/>
    <mergeCell ref="AK30:AO30"/>
    <mergeCell ref="X32:AB32"/>
    <mergeCell ref="AK32:AO32"/>
    <mergeCell ref="AR2:BE2"/>
    <mergeCell ref="AN54:AP54"/>
    <mergeCell ref="AG54:AM54"/>
    <mergeCell ref="E54:I54"/>
    <mergeCell ref="K54:AF54"/>
    <mergeCell ref="AG51:AM51"/>
    <mergeCell ref="AN51:AP51"/>
    <mergeCell ref="AN52:AP52"/>
    <mergeCell ref="AG52:AM52"/>
    <mergeCell ref="D52:H52"/>
    <mergeCell ref="L42:AO42"/>
    <mergeCell ref="J52:AF52"/>
    <mergeCell ref="AN53:AP53"/>
    <mergeCell ref="AG53:AM53"/>
    <mergeCell ref="E53:I53"/>
    <mergeCell ref="K53:AF53"/>
    <mergeCell ref="AM44:AN44"/>
    <mergeCell ref="AM46:AP46"/>
  </mergeCells>
  <phoneticPr fontId="0" type="noConversion"/>
  <hyperlinks>
    <hyperlink ref="K1:S1" location="C2" display="1) Rekapitulace stavby"/>
    <hyperlink ref="W1:AI1" location="C51" display="2) Rekapitulace objektů stavby a soupisů prací"/>
    <hyperlink ref="A53" location="'001 - IO 01 Oprava kanali...'!C2" display="/"/>
    <hyperlink ref="A54" location="'002 - Ostatní a vedlejší ...'!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399"/>
  <sheetViews>
    <sheetView showGridLines="0" workbookViewId="0">
      <pane ySplit="1" topLeftCell="A2" activePane="bottomLeft" state="frozen"/>
      <selection activeCell="J8" sqref="J8"/>
      <selection pane="bottomLeft" activeCell="F29" sqref="F29"/>
    </sheetView>
  </sheetViews>
  <sheetFormatPr defaultRowHeight="13.5"/>
  <cols>
    <col min="1" max="1" width="8.33203125" style="95" customWidth="1"/>
    <col min="2" max="2" width="1.6640625" style="95" customWidth="1"/>
    <col min="3" max="3" width="4.1640625" style="95" customWidth="1"/>
    <col min="4" max="4" width="4.33203125" style="95" customWidth="1"/>
    <col min="5" max="5" width="17.1640625" style="95" customWidth="1"/>
    <col min="6" max="6" width="75" style="95" customWidth="1"/>
    <col min="7" max="7" width="8.6640625" style="95" customWidth="1"/>
    <col min="8" max="8" width="11.1640625" style="95" customWidth="1"/>
    <col min="9" max="9" width="12.6640625" style="95" customWidth="1"/>
    <col min="10" max="10" width="23.5" style="95" customWidth="1"/>
    <col min="11" max="11" width="15.5" style="95" customWidth="1"/>
    <col min="12" max="12" width="9.33203125" style="95"/>
    <col min="13" max="18" width="9.33203125" style="95" hidden="1" customWidth="1"/>
    <col min="19" max="19" width="8.1640625" style="95" hidden="1" customWidth="1"/>
    <col min="20" max="20" width="29.6640625" style="95" hidden="1" customWidth="1"/>
    <col min="21" max="21" width="16.33203125" style="95" hidden="1" customWidth="1"/>
    <col min="22" max="22" width="12.33203125" style="95" customWidth="1"/>
    <col min="23" max="23" width="16.33203125" style="95" customWidth="1"/>
    <col min="24" max="24" width="12.33203125" style="95" customWidth="1"/>
    <col min="25" max="25" width="15" style="95" customWidth="1"/>
    <col min="26" max="26" width="11" style="95" customWidth="1"/>
    <col min="27" max="27" width="15" style="95" customWidth="1"/>
    <col min="28" max="28" width="16.33203125" style="95" customWidth="1"/>
    <col min="29" max="29" width="11" style="95" customWidth="1"/>
    <col min="30" max="30" width="15" style="95" customWidth="1"/>
    <col min="31" max="31" width="16.33203125" style="95" customWidth="1"/>
    <col min="32" max="43" width="9.33203125" style="95"/>
    <col min="44" max="65" width="9.33203125" style="95" hidden="1" customWidth="1"/>
    <col min="66" max="16384" width="9.33203125" style="95"/>
  </cols>
  <sheetData>
    <row r="1" spans="1:70" ht="21.75" customHeight="1">
      <c r="A1" s="94"/>
      <c r="B1" s="3"/>
      <c r="C1" s="3"/>
      <c r="D1" s="4" t="s">
        <v>139</v>
      </c>
      <c r="E1" s="3"/>
      <c r="F1" s="181" t="s">
        <v>226</v>
      </c>
      <c r="G1" s="335" t="s">
        <v>227</v>
      </c>
      <c r="H1" s="335"/>
      <c r="I1" s="3"/>
      <c r="J1" s="181" t="s">
        <v>228</v>
      </c>
      <c r="K1" s="4" t="s">
        <v>229</v>
      </c>
      <c r="L1" s="181" t="s">
        <v>230</v>
      </c>
      <c r="M1" s="181"/>
      <c r="N1" s="181"/>
      <c r="O1" s="181"/>
      <c r="P1" s="181"/>
      <c r="Q1" s="181"/>
      <c r="R1" s="181"/>
      <c r="S1" s="181"/>
      <c r="T1" s="181"/>
      <c r="U1" s="93"/>
      <c r="V1" s="93"/>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1:70" ht="36.950000000000003" customHeight="1">
      <c r="L2" s="295" t="s">
        <v>146</v>
      </c>
      <c r="M2" s="296"/>
      <c r="N2" s="296"/>
      <c r="O2" s="296"/>
      <c r="P2" s="296"/>
      <c r="Q2" s="296"/>
      <c r="R2" s="296"/>
      <c r="S2" s="296"/>
      <c r="T2" s="296"/>
      <c r="U2" s="296"/>
      <c r="V2" s="296"/>
      <c r="AT2" s="97" t="s">
        <v>222</v>
      </c>
    </row>
    <row r="3" spans="1:70" ht="6.95" customHeight="1">
      <c r="B3" s="98"/>
      <c r="C3" s="99"/>
      <c r="D3" s="99"/>
      <c r="E3" s="99"/>
      <c r="F3" s="99"/>
      <c r="G3" s="99"/>
      <c r="H3" s="99"/>
      <c r="I3" s="99"/>
      <c r="J3" s="99"/>
      <c r="K3" s="100"/>
      <c r="AT3" s="97" t="s">
        <v>217</v>
      </c>
    </row>
    <row r="4" spans="1:70" ht="36.950000000000003" customHeight="1">
      <c r="B4" s="101"/>
      <c r="C4" s="102"/>
      <c r="D4" s="103" t="s">
        <v>231</v>
      </c>
      <c r="E4" s="102"/>
      <c r="F4" s="102"/>
      <c r="G4" s="102"/>
      <c r="H4" s="102"/>
      <c r="I4" s="102"/>
      <c r="J4" s="102"/>
      <c r="K4" s="104"/>
      <c r="M4" s="105" t="s">
        <v>151</v>
      </c>
      <c r="AT4" s="97" t="s">
        <v>144</v>
      </c>
    </row>
    <row r="5" spans="1:70" ht="6.95" customHeight="1">
      <c r="B5" s="101"/>
      <c r="C5" s="102"/>
      <c r="D5" s="102"/>
      <c r="E5" s="102"/>
      <c r="F5" s="102"/>
      <c r="G5" s="102"/>
      <c r="H5" s="102"/>
      <c r="I5" s="102"/>
      <c r="J5" s="102"/>
      <c r="K5" s="104"/>
    </row>
    <row r="6" spans="1:70" ht="15">
      <c r="B6" s="101"/>
      <c r="C6" s="102"/>
      <c r="D6" s="109" t="s">
        <v>156</v>
      </c>
      <c r="E6" s="102"/>
      <c r="F6" s="102"/>
      <c r="G6" s="102"/>
      <c r="H6" s="102"/>
      <c r="I6" s="102"/>
      <c r="J6" s="102"/>
      <c r="K6" s="104"/>
    </row>
    <row r="7" spans="1:70" ht="24.75" customHeight="1">
      <c r="B7" s="101"/>
      <c r="C7" s="102"/>
      <c r="D7" s="102"/>
      <c r="E7" s="332" t="str">
        <f ca="1">'Rekapitulace stavby'!K6</f>
        <v xml:space="preserve">Sanace a rekonstrukce kanalizace na území negativně ovlivněné hornickou činností na katastru města Ostravy - Oprava kanalizace ulice Sklářova </v>
      </c>
      <c r="F7" s="333"/>
      <c r="G7" s="333"/>
      <c r="H7" s="333"/>
      <c r="I7" s="102"/>
      <c r="J7" s="102"/>
      <c r="K7" s="104"/>
    </row>
    <row r="8" spans="1:70" ht="15">
      <c r="B8" s="101"/>
      <c r="C8" s="102"/>
      <c r="D8" s="109" t="s">
        <v>232</v>
      </c>
      <c r="E8" s="102"/>
      <c r="F8" s="102"/>
      <c r="G8" s="102"/>
      <c r="H8" s="102"/>
      <c r="I8" s="102"/>
      <c r="J8" s="102"/>
      <c r="K8" s="104"/>
    </row>
    <row r="9" spans="1:70" s="117" customFormat="1" ht="16.5" customHeight="1">
      <c r="B9" s="113"/>
      <c r="C9" s="111"/>
      <c r="D9" s="111"/>
      <c r="E9" s="332" t="s">
        <v>233</v>
      </c>
      <c r="F9" s="331"/>
      <c r="G9" s="331"/>
      <c r="H9" s="331"/>
      <c r="I9" s="111"/>
      <c r="J9" s="111"/>
      <c r="K9" s="116"/>
    </row>
    <row r="10" spans="1:70" s="117" customFormat="1" ht="15">
      <c r="B10" s="113"/>
      <c r="C10" s="111"/>
      <c r="D10" s="109" t="s">
        <v>234</v>
      </c>
      <c r="E10" s="111"/>
      <c r="F10" s="111"/>
      <c r="G10" s="111"/>
      <c r="H10" s="111"/>
      <c r="I10" s="111"/>
      <c r="J10" s="111"/>
      <c r="K10" s="116"/>
    </row>
    <row r="11" spans="1:70" s="117" customFormat="1" ht="36.950000000000003" customHeight="1">
      <c r="B11" s="113"/>
      <c r="C11" s="111"/>
      <c r="D11" s="111"/>
      <c r="E11" s="330" t="s">
        <v>235</v>
      </c>
      <c r="F11" s="331"/>
      <c r="G11" s="331"/>
      <c r="H11" s="331"/>
      <c r="I11" s="111"/>
      <c r="J11" s="111"/>
      <c r="K11" s="116"/>
    </row>
    <row r="12" spans="1:70" s="117" customFormat="1">
      <c r="B12" s="113"/>
      <c r="C12" s="111"/>
      <c r="D12" s="111"/>
      <c r="E12" s="111"/>
      <c r="F12" s="111"/>
      <c r="G12" s="111"/>
      <c r="H12" s="111"/>
      <c r="I12" s="111"/>
      <c r="J12" s="111"/>
      <c r="K12" s="116"/>
    </row>
    <row r="13" spans="1:70" s="117" customFormat="1" ht="14.45" customHeight="1">
      <c r="B13" s="113"/>
      <c r="C13" s="111"/>
      <c r="D13" s="109" t="s">
        <v>158</v>
      </c>
      <c r="E13" s="111"/>
      <c r="F13" s="110" t="s">
        <v>143</v>
      </c>
      <c r="G13" s="111"/>
      <c r="H13" s="111"/>
      <c r="I13" s="109" t="s">
        <v>159</v>
      </c>
      <c r="J13" s="110" t="s">
        <v>236</v>
      </c>
      <c r="K13" s="116"/>
    </row>
    <row r="14" spans="1:70" s="117" customFormat="1" ht="14.45" customHeight="1">
      <c r="B14" s="113"/>
      <c r="C14" s="111"/>
      <c r="D14" s="109" t="s">
        <v>161</v>
      </c>
      <c r="E14" s="111"/>
      <c r="F14" s="110" t="s">
        <v>162</v>
      </c>
      <c r="G14" s="111"/>
      <c r="H14" s="111"/>
      <c r="I14" s="109" t="s">
        <v>163</v>
      </c>
      <c r="J14" s="182" t="str">
        <f ca="1">'Rekapitulace stavby'!AN8</f>
        <v>13. 3. 2018</v>
      </c>
      <c r="K14" s="116"/>
    </row>
    <row r="15" spans="1:70" s="117" customFormat="1" ht="21.75" customHeight="1">
      <c r="B15" s="113"/>
      <c r="C15" s="111"/>
      <c r="D15" s="107" t="s">
        <v>237</v>
      </c>
      <c r="E15" s="111"/>
      <c r="F15" s="183" t="s">
        <v>238</v>
      </c>
      <c r="G15" s="111"/>
      <c r="H15" s="111"/>
      <c r="I15" s="111"/>
      <c r="J15" s="111"/>
      <c r="K15" s="116"/>
    </row>
    <row r="16" spans="1:70" s="117" customFormat="1" ht="14.45" customHeight="1">
      <c r="B16" s="113"/>
      <c r="C16" s="111"/>
      <c r="D16" s="109" t="s">
        <v>167</v>
      </c>
      <c r="E16" s="111"/>
      <c r="F16" s="111"/>
      <c r="G16" s="111"/>
      <c r="H16" s="111"/>
      <c r="I16" s="109" t="s">
        <v>168</v>
      </c>
      <c r="J16" s="110" t="str">
        <f ca="1">IF('Rekapitulace stavby'!AN10="","",'Rekapitulace stavby'!AN10)</f>
        <v/>
      </c>
      <c r="K16" s="116"/>
    </row>
    <row r="17" spans="2:11" s="117" customFormat="1" ht="18" customHeight="1">
      <c r="B17" s="113"/>
      <c r="C17" s="111"/>
      <c r="D17" s="111"/>
      <c r="E17" s="110" t="str">
        <f ca="1">IF('Rekapitulace stavby'!E11="","",'Rekapitulace stavby'!E11)</f>
        <v xml:space="preserve"> </v>
      </c>
      <c r="F17" s="111"/>
      <c r="G17" s="111"/>
      <c r="H17" s="111"/>
      <c r="I17" s="109" t="s">
        <v>169</v>
      </c>
      <c r="J17" s="110" t="str">
        <f ca="1">IF('Rekapitulace stavby'!AN11="","",'Rekapitulace stavby'!AN11)</f>
        <v/>
      </c>
      <c r="K17" s="116"/>
    </row>
    <row r="18" spans="2:11" s="117" customFormat="1" ht="6.95" customHeight="1">
      <c r="B18" s="113"/>
      <c r="C18" s="111"/>
      <c r="D18" s="111"/>
      <c r="E18" s="111"/>
      <c r="F18" s="111"/>
      <c r="G18" s="111"/>
      <c r="H18" s="111"/>
      <c r="I18" s="111"/>
      <c r="J18" s="111"/>
      <c r="K18" s="116"/>
    </row>
    <row r="19" spans="2:11" s="117" customFormat="1" ht="14.45" customHeight="1">
      <c r="B19" s="113"/>
      <c r="C19" s="111"/>
      <c r="D19" s="109" t="s">
        <v>170</v>
      </c>
      <c r="E19" s="111"/>
      <c r="F19" s="111"/>
      <c r="G19" s="111"/>
      <c r="H19" s="111"/>
      <c r="I19" s="109" t="s">
        <v>168</v>
      </c>
      <c r="J19" s="110" t="str">
        <f ca="1">IF('Rekapitulace stavby'!AN13="Vyplň údaj","",IF('Rekapitulace stavby'!AN13="","",'Rekapitulace stavby'!AN13))</f>
        <v/>
      </c>
      <c r="K19" s="116"/>
    </row>
    <row r="20" spans="2:11" s="117" customFormat="1" ht="18" customHeight="1">
      <c r="B20" s="113"/>
      <c r="C20" s="111"/>
      <c r="D20" s="111"/>
      <c r="E20" s="110" t="str">
        <f ca="1">IF('Rekapitulace stavby'!E14="Vyplň údaj","",IF('Rekapitulace stavby'!E14="","",'Rekapitulace stavby'!E14))</f>
        <v/>
      </c>
      <c r="F20" s="111"/>
      <c r="G20" s="111"/>
      <c r="H20" s="111"/>
      <c r="I20" s="109" t="s">
        <v>169</v>
      </c>
      <c r="J20" s="110" t="str">
        <f ca="1">IF('Rekapitulace stavby'!AN14="Vyplň údaj","",IF('Rekapitulace stavby'!AN14="","",'Rekapitulace stavby'!AN14))</f>
        <v/>
      </c>
      <c r="K20" s="116"/>
    </row>
    <row r="21" spans="2:11" s="117" customFormat="1" ht="6.95" customHeight="1">
      <c r="B21" s="113"/>
      <c r="C21" s="111"/>
      <c r="D21" s="111"/>
      <c r="E21" s="111"/>
      <c r="F21" s="111"/>
      <c r="G21" s="111"/>
      <c r="H21" s="111"/>
      <c r="I21" s="111"/>
      <c r="J21" s="111"/>
      <c r="K21" s="116"/>
    </row>
    <row r="22" spans="2:11" s="117" customFormat="1" ht="14.45" customHeight="1">
      <c r="B22" s="113"/>
      <c r="C22" s="111"/>
      <c r="D22" s="109" t="s">
        <v>172</v>
      </c>
      <c r="E22" s="111"/>
      <c r="F22" s="111"/>
      <c r="G22" s="111"/>
      <c r="H22" s="111"/>
      <c r="I22" s="109" t="s">
        <v>168</v>
      </c>
      <c r="J22" s="110" t="str">
        <f ca="1">IF('Rekapitulace stavby'!AN16="","",'Rekapitulace stavby'!AN16)</f>
        <v/>
      </c>
      <c r="K22" s="116"/>
    </row>
    <row r="23" spans="2:11" s="117" customFormat="1" ht="18" customHeight="1">
      <c r="B23" s="113"/>
      <c r="C23" s="111"/>
      <c r="D23" s="111"/>
      <c r="E23" s="110" t="str">
        <f ca="1">IF('Rekapitulace stavby'!E17="","",'Rekapitulace stavby'!E17)</f>
        <v xml:space="preserve"> </v>
      </c>
      <c r="F23" s="111"/>
      <c r="G23" s="111"/>
      <c r="H23" s="111"/>
      <c r="I23" s="109" t="s">
        <v>169</v>
      </c>
      <c r="J23" s="110" t="str">
        <f ca="1">IF('Rekapitulace stavby'!AN17="","",'Rekapitulace stavby'!AN17)</f>
        <v/>
      </c>
      <c r="K23" s="116"/>
    </row>
    <row r="24" spans="2:11" s="117" customFormat="1" ht="6.95" customHeight="1">
      <c r="B24" s="113"/>
      <c r="C24" s="111"/>
      <c r="D24" s="111"/>
      <c r="E24" s="111"/>
      <c r="F24" s="111"/>
      <c r="G24" s="111"/>
      <c r="H24" s="111"/>
      <c r="I24" s="111"/>
      <c r="J24" s="111"/>
      <c r="K24" s="116"/>
    </row>
    <row r="25" spans="2:11" s="117" customFormat="1" ht="14.45" customHeight="1">
      <c r="B25" s="113"/>
      <c r="C25" s="111"/>
      <c r="D25" s="109" t="s">
        <v>174</v>
      </c>
      <c r="E25" s="111"/>
      <c r="F25" s="111"/>
      <c r="G25" s="111"/>
      <c r="H25" s="111"/>
      <c r="I25" s="111" t="s">
        <v>136</v>
      </c>
      <c r="J25" s="111"/>
      <c r="K25" s="116"/>
    </row>
    <row r="26" spans="2:11" s="187" customFormat="1" ht="16.5" customHeight="1">
      <c r="B26" s="184"/>
      <c r="C26" s="185"/>
      <c r="D26" s="185"/>
      <c r="E26" s="326" t="s">
        <v>143</v>
      </c>
      <c r="F26" s="326"/>
      <c r="G26" s="326"/>
      <c r="H26" s="326"/>
      <c r="I26" s="185"/>
      <c r="J26" s="185"/>
      <c r="K26" s="186"/>
    </row>
    <row r="27" spans="2:11" s="117" customFormat="1" ht="6.95" customHeight="1">
      <c r="B27" s="113"/>
      <c r="C27" s="111"/>
      <c r="D27" s="111"/>
      <c r="E27" s="111"/>
      <c r="F27" s="111"/>
      <c r="G27" s="111"/>
      <c r="H27" s="111"/>
      <c r="I27" s="111"/>
      <c r="J27" s="111"/>
      <c r="K27" s="116"/>
    </row>
    <row r="28" spans="2:11" s="117" customFormat="1" ht="6.95" customHeight="1">
      <c r="B28" s="113"/>
      <c r="C28" s="111"/>
      <c r="D28" s="141"/>
      <c r="E28" s="141"/>
      <c r="F28" s="141"/>
      <c r="G28" s="141"/>
      <c r="H28" s="141"/>
      <c r="I28" s="141"/>
      <c r="J28" s="141"/>
      <c r="K28" s="188"/>
    </row>
    <row r="29" spans="2:11" s="117" customFormat="1" ht="25.35" customHeight="1">
      <c r="B29" s="113"/>
      <c r="C29" s="111"/>
      <c r="D29" s="189" t="s">
        <v>175</v>
      </c>
      <c r="E29" s="111"/>
      <c r="F29" s="111"/>
      <c r="G29" s="111"/>
      <c r="H29" s="111"/>
      <c r="I29" s="111"/>
      <c r="J29" s="190">
        <f>ROUND(J91,2)</f>
        <v>0</v>
      </c>
      <c r="K29" s="116"/>
    </row>
    <row r="30" spans="2:11" s="117" customFormat="1" ht="6.95" customHeight="1">
      <c r="B30" s="113"/>
      <c r="C30" s="111"/>
      <c r="D30" s="141"/>
      <c r="E30" s="141"/>
      <c r="F30" s="141"/>
      <c r="G30" s="141"/>
      <c r="H30" s="141"/>
      <c r="I30" s="141"/>
      <c r="J30" s="141"/>
      <c r="K30" s="188"/>
    </row>
    <row r="31" spans="2:11" s="117" customFormat="1" ht="14.45" customHeight="1">
      <c r="B31" s="113"/>
      <c r="C31" s="111"/>
      <c r="D31" s="111"/>
      <c r="E31" s="111"/>
      <c r="F31" s="191" t="s">
        <v>177</v>
      </c>
      <c r="G31" s="111"/>
      <c r="H31" s="111"/>
      <c r="I31" s="191" t="s">
        <v>176</v>
      </c>
      <c r="J31" s="191" t="s">
        <v>178</v>
      </c>
      <c r="K31" s="116"/>
    </row>
    <row r="32" spans="2:11" s="117" customFormat="1" ht="14.45" customHeight="1">
      <c r="B32" s="113"/>
      <c r="C32" s="111"/>
      <c r="D32" s="120" t="s">
        <v>179</v>
      </c>
      <c r="E32" s="120" t="s">
        <v>180</v>
      </c>
      <c r="F32" s="192">
        <f>ROUND(SUM(BE91:BE398), 2)</f>
        <v>0</v>
      </c>
      <c r="G32" s="111"/>
      <c r="H32" s="111"/>
      <c r="I32" s="193">
        <v>0.21</v>
      </c>
      <c r="J32" s="192">
        <f>ROUND(ROUND((SUM(BE91:BE398)), 2)*I32, 2)</f>
        <v>0</v>
      </c>
      <c r="K32" s="116"/>
    </row>
    <row r="33" spans="2:11" s="117" customFormat="1" ht="14.45" customHeight="1">
      <c r="B33" s="113"/>
      <c r="C33" s="111"/>
      <c r="D33" s="111"/>
      <c r="E33" s="120" t="s">
        <v>181</v>
      </c>
      <c r="F33" s="192">
        <f>ROUND(SUM(BF91:BF398), 2)</f>
        <v>0</v>
      </c>
      <c r="G33" s="111"/>
      <c r="H33" s="111"/>
      <c r="I33" s="193">
        <v>0.15</v>
      </c>
      <c r="J33" s="192">
        <f>ROUND(ROUND((SUM(BF91:BF398)), 2)*I33, 2)</f>
        <v>0</v>
      </c>
      <c r="K33" s="116"/>
    </row>
    <row r="34" spans="2:11" s="117" customFormat="1" ht="14.45" hidden="1" customHeight="1">
      <c r="B34" s="113"/>
      <c r="C34" s="111"/>
      <c r="D34" s="111"/>
      <c r="E34" s="120" t="s">
        <v>182</v>
      </c>
      <c r="F34" s="192">
        <f>ROUND(SUM(BG91:BG398), 2)</f>
        <v>0</v>
      </c>
      <c r="G34" s="111"/>
      <c r="H34" s="111"/>
      <c r="I34" s="193">
        <v>0.21</v>
      </c>
      <c r="J34" s="192">
        <v>0</v>
      </c>
      <c r="K34" s="116"/>
    </row>
    <row r="35" spans="2:11" s="117" customFormat="1" ht="14.45" hidden="1" customHeight="1">
      <c r="B35" s="113"/>
      <c r="C35" s="111"/>
      <c r="D35" s="111"/>
      <c r="E35" s="120" t="s">
        <v>183</v>
      </c>
      <c r="F35" s="192">
        <f>ROUND(SUM(BH91:BH398), 2)</f>
        <v>0</v>
      </c>
      <c r="G35" s="111"/>
      <c r="H35" s="111"/>
      <c r="I35" s="193">
        <v>0.15</v>
      </c>
      <c r="J35" s="192">
        <v>0</v>
      </c>
      <c r="K35" s="116"/>
    </row>
    <row r="36" spans="2:11" s="117" customFormat="1" ht="14.45" hidden="1" customHeight="1">
      <c r="B36" s="113"/>
      <c r="C36" s="111"/>
      <c r="D36" s="111"/>
      <c r="E36" s="120" t="s">
        <v>184</v>
      </c>
      <c r="F36" s="192">
        <f>ROUND(SUM(BI91:BI398), 2)</f>
        <v>0</v>
      </c>
      <c r="G36" s="111"/>
      <c r="H36" s="111"/>
      <c r="I36" s="193">
        <v>0</v>
      </c>
      <c r="J36" s="192">
        <v>0</v>
      </c>
      <c r="K36" s="116"/>
    </row>
    <row r="37" spans="2:11" s="117" customFormat="1" ht="6.95" customHeight="1">
      <c r="B37" s="113"/>
      <c r="C37" s="111"/>
      <c r="D37" s="111"/>
      <c r="E37" s="111"/>
      <c r="F37" s="111"/>
      <c r="G37" s="111"/>
      <c r="H37" s="111"/>
      <c r="I37" s="111"/>
      <c r="J37" s="111"/>
      <c r="K37" s="116"/>
    </row>
    <row r="38" spans="2:11" s="117" customFormat="1" ht="25.35" customHeight="1">
      <c r="B38" s="113"/>
      <c r="C38" s="123"/>
      <c r="D38" s="124" t="s">
        <v>185</v>
      </c>
      <c r="E38" s="125"/>
      <c r="F38" s="125"/>
      <c r="G38" s="194" t="s">
        <v>186</v>
      </c>
      <c r="H38" s="126" t="s">
        <v>187</v>
      </c>
      <c r="I38" s="125"/>
      <c r="J38" s="195">
        <f>SUM(J29:J36)</f>
        <v>0</v>
      </c>
      <c r="K38" s="196"/>
    </row>
    <row r="39" spans="2:11" s="117" customFormat="1" ht="14.45" customHeight="1">
      <c r="B39" s="128"/>
      <c r="C39" s="129"/>
      <c r="D39" s="129"/>
      <c r="E39" s="129"/>
      <c r="F39" s="129"/>
      <c r="G39" s="129"/>
      <c r="H39" s="129"/>
      <c r="I39" s="129"/>
      <c r="J39" s="129"/>
      <c r="K39" s="130"/>
    </row>
    <row r="43" spans="2:11" s="117" customFormat="1" ht="6.95" customHeight="1">
      <c r="B43" s="131"/>
      <c r="C43" s="132"/>
      <c r="D43" s="132"/>
      <c r="E43" s="132"/>
      <c r="F43" s="132"/>
      <c r="G43" s="132"/>
      <c r="H43" s="132"/>
      <c r="I43" s="132"/>
      <c r="J43" s="132"/>
      <c r="K43" s="197"/>
    </row>
    <row r="44" spans="2:11" s="117" customFormat="1" ht="36.950000000000003" customHeight="1">
      <c r="B44" s="113"/>
      <c r="C44" s="103" t="s">
        <v>239</v>
      </c>
      <c r="D44" s="111"/>
      <c r="E44" s="111"/>
      <c r="F44" s="111"/>
      <c r="G44" s="111"/>
      <c r="H44" s="111"/>
      <c r="I44" s="111"/>
      <c r="J44" s="111"/>
      <c r="K44" s="116"/>
    </row>
    <row r="45" spans="2:11" s="117" customFormat="1" ht="6.95" customHeight="1">
      <c r="B45" s="113"/>
      <c r="C45" s="111"/>
      <c r="D45" s="111"/>
      <c r="E45" s="111"/>
      <c r="F45" s="111"/>
      <c r="G45" s="111"/>
      <c r="H45" s="111"/>
      <c r="I45" s="111"/>
      <c r="J45" s="111"/>
      <c r="K45" s="116"/>
    </row>
    <row r="46" spans="2:11" s="117" customFormat="1" ht="14.45" customHeight="1">
      <c r="B46" s="113"/>
      <c r="C46" s="109" t="s">
        <v>156</v>
      </c>
      <c r="D46" s="111"/>
      <c r="E46" s="111"/>
      <c r="F46" s="111"/>
      <c r="G46" s="111"/>
      <c r="H46" s="111"/>
      <c r="I46" s="111"/>
      <c r="J46" s="111"/>
      <c r="K46" s="116"/>
    </row>
    <row r="47" spans="2:11" s="117" customFormat="1" ht="30" customHeight="1">
      <c r="B47" s="113"/>
      <c r="C47" s="111"/>
      <c r="D47" s="111"/>
      <c r="E47" s="332" t="str">
        <f>E7</f>
        <v xml:space="preserve">Sanace a rekonstrukce kanalizace na území negativně ovlivněné hornickou činností na katastru města Ostravy - Oprava kanalizace ulice Sklářova </v>
      </c>
      <c r="F47" s="333"/>
      <c r="G47" s="333"/>
      <c r="H47" s="333"/>
      <c r="I47" s="111"/>
      <c r="J47" s="111"/>
      <c r="K47" s="116"/>
    </row>
    <row r="48" spans="2:11" ht="15">
      <c r="B48" s="101"/>
      <c r="C48" s="109" t="s">
        <v>232</v>
      </c>
      <c r="D48" s="102"/>
      <c r="E48" s="102"/>
      <c r="F48" s="102"/>
      <c r="G48" s="102"/>
      <c r="H48" s="102"/>
      <c r="I48" s="102"/>
      <c r="J48" s="102"/>
      <c r="K48" s="104"/>
    </row>
    <row r="49" spans="2:47" s="117" customFormat="1" ht="16.5" customHeight="1">
      <c r="B49" s="113"/>
      <c r="C49" s="111"/>
      <c r="D49" s="111"/>
      <c r="E49" s="332" t="s">
        <v>233</v>
      </c>
      <c r="F49" s="331"/>
      <c r="G49" s="331"/>
      <c r="H49" s="331"/>
      <c r="I49" s="111"/>
      <c r="J49" s="111"/>
      <c r="K49" s="116"/>
    </row>
    <row r="50" spans="2:47" s="117" customFormat="1" ht="14.45" customHeight="1">
      <c r="B50" s="113"/>
      <c r="C50" s="109" t="s">
        <v>234</v>
      </c>
      <c r="D50" s="111"/>
      <c r="E50" s="111"/>
      <c r="F50" s="111"/>
      <c r="G50" s="111"/>
      <c r="H50" s="111"/>
      <c r="I50" s="111"/>
      <c r="J50" s="111"/>
      <c r="K50" s="116"/>
    </row>
    <row r="51" spans="2:47" s="117" customFormat="1" ht="17.25" customHeight="1">
      <c r="B51" s="113"/>
      <c r="C51" s="111"/>
      <c r="D51" s="111"/>
      <c r="E51" s="330" t="str">
        <f>E11</f>
        <v>001 - IO 01 Oprava kanalizace</v>
      </c>
      <c r="F51" s="331"/>
      <c r="G51" s="331"/>
      <c r="H51" s="331"/>
      <c r="I51" s="111"/>
      <c r="J51" s="111"/>
      <c r="K51" s="116"/>
    </row>
    <row r="52" spans="2:47" s="117" customFormat="1" ht="6.95" customHeight="1">
      <c r="B52" s="113"/>
      <c r="C52" s="111"/>
      <c r="D52" s="111"/>
      <c r="E52" s="111"/>
      <c r="F52" s="111"/>
      <c r="G52" s="111"/>
      <c r="H52" s="111"/>
      <c r="I52" s="111"/>
      <c r="J52" s="111"/>
      <c r="K52" s="116"/>
    </row>
    <row r="53" spans="2:47" s="117" customFormat="1" ht="18" customHeight="1">
      <c r="B53" s="113"/>
      <c r="C53" s="109" t="s">
        <v>161</v>
      </c>
      <c r="D53" s="111"/>
      <c r="E53" s="111"/>
      <c r="F53" s="110" t="str">
        <f>F14</f>
        <v xml:space="preserve"> </v>
      </c>
      <c r="G53" s="111"/>
      <c r="H53" s="111"/>
      <c r="I53" s="109" t="s">
        <v>163</v>
      </c>
      <c r="J53" s="182" t="str">
        <f>IF(J14="","",J14)</f>
        <v>13. 3. 2018</v>
      </c>
      <c r="K53" s="116"/>
    </row>
    <row r="54" spans="2:47" s="117" customFormat="1" ht="6.95" customHeight="1">
      <c r="B54" s="113"/>
      <c r="C54" s="111"/>
      <c r="D54" s="111"/>
      <c r="E54" s="111"/>
      <c r="F54" s="111"/>
      <c r="G54" s="111"/>
      <c r="H54" s="111"/>
      <c r="I54" s="111"/>
      <c r="J54" s="111"/>
      <c r="K54" s="116"/>
    </row>
    <row r="55" spans="2:47" s="117" customFormat="1" ht="15">
      <c r="B55" s="113"/>
      <c r="C55" s="109" t="s">
        <v>167</v>
      </c>
      <c r="D55" s="111"/>
      <c r="E55" s="111"/>
      <c r="F55" s="110" t="str">
        <f>E17</f>
        <v xml:space="preserve"> </v>
      </c>
      <c r="G55" s="111"/>
      <c r="H55" s="111"/>
      <c r="I55" s="109" t="s">
        <v>172</v>
      </c>
      <c r="J55" s="326" t="str">
        <f>E23</f>
        <v xml:space="preserve"> </v>
      </c>
      <c r="K55" s="116"/>
    </row>
    <row r="56" spans="2:47" s="117" customFormat="1" ht="14.45" customHeight="1">
      <c r="B56" s="113"/>
      <c r="C56" s="109" t="s">
        <v>170</v>
      </c>
      <c r="D56" s="111"/>
      <c r="E56" s="111"/>
      <c r="F56" s="110" t="str">
        <f>IF(E20="","",E20)</f>
        <v/>
      </c>
      <c r="G56" s="111"/>
      <c r="H56" s="111"/>
      <c r="I56" s="111"/>
      <c r="J56" s="336"/>
      <c r="K56" s="116"/>
    </row>
    <row r="57" spans="2:47" s="117" customFormat="1" ht="10.35" customHeight="1">
      <c r="B57" s="113"/>
      <c r="C57" s="111"/>
      <c r="D57" s="111"/>
      <c r="E57" s="111"/>
      <c r="F57" s="111"/>
      <c r="G57" s="111"/>
      <c r="H57" s="111"/>
      <c r="I57" s="111"/>
      <c r="J57" s="111"/>
      <c r="K57" s="116"/>
    </row>
    <row r="58" spans="2:47" s="117" customFormat="1" ht="29.25" customHeight="1">
      <c r="B58" s="113"/>
      <c r="C58" s="198" t="s">
        <v>240</v>
      </c>
      <c r="D58" s="123"/>
      <c r="E58" s="123"/>
      <c r="F58" s="123"/>
      <c r="G58" s="123"/>
      <c r="H58" s="123"/>
      <c r="I58" s="123"/>
      <c r="J58" s="199" t="s">
        <v>241</v>
      </c>
      <c r="K58" s="127"/>
    </row>
    <row r="59" spans="2:47" s="117" customFormat="1" ht="10.35" customHeight="1">
      <c r="B59" s="113"/>
      <c r="C59" s="111"/>
      <c r="D59" s="111"/>
      <c r="E59" s="111"/>
      <c r="F59" s="111"/>
      <c r="G59" s="111"/>
      <c r="H59" s="111"/>
      <c r="I59" s="111"/>
      <c r="J59" s="111"/>
      <c r="K59" s="116"/>
    </row>
    <row r="60" spans="2:47" s="117" customFormat="1" ht="29.25" customHeight="1">
      <c r="B60" s="113"/>
      <c r="C60" s="200" t="s">
        <v>242</v>
      </c>
      <c r="D60" s="111"/>
      <c r="E60" s="111"/>
      <c r="F60" s="111"/>
      <c r="G60" s="111"/>
      <c r="H60" s="111"/>
      <c r="I60" s="111"/>
      <c r="J60" s="190">
        <f>J91</f>
        <v>0</v>
      </c>
      <c r="K60" s="116"/>
      <c r="AU60" s="97" t="s">
        <v>243</v>
      </c>
    </row>
    <row r="61" spans="2:47" s="207" customFormat="1" ht="24.95" customHeight="1">
      <c r="B61" s="201"/>
      <c r="C61" s="202"/>
      <c r="D61" s="203" t="s">
        <v>244</v>
      </c>
      <c r="E61" s="204"/>
      <c r="F61" s="204"/>
      <c r="G61" s="204"/>
      <c r="H61" s="204"/>
      <c r="I61" s="204"/>
      <c r="J61" s="205">
        <f>J92</f>
        <v>0</v>
      </c>
      <c r="K61" s="206"/>
    </row>
    <row r="62" spans="2:47" s="169" customFormat="1" ht="19.899999999999999" customHeight="1">
      <c r="B62" s="208"/>
      <c r="C62" s="209"/>
      <c r="D62" s="210" t="s">
        <v>245</v>
      </c>
      <c r="E62" s="211"/>
      <c r="F62" s="211"/>
      <c r="G62" s="211"/>
      <c r="H62" s="211"/>
      <c r="I62" s="211"/>
      <c r="J62" s="212">
        <f>J93</f>
        <v>0</v>
      </c>
      <c r="K62" s="213"/>
    </row>
    <row r="63" spans="2:47" s="169" customFormat="1" ht="19.899999999999999" customHeight="1">
      <c r="B63" s="208"/>
      <c r="C63" s="209"/>
      <c r="D63" s="210" t="s">
        <v>246</v>
      </c>
      <c r="E63" s="211"/>
      <c r="F63" s="211"/>
      <c r="G63" s="211"/>
      <c r="H63" s="211"/>
      <c r="I63" s="211"/>
      <c r="J63" s="212">
        <f>J187</f>
        <v>0</v>
      </c>
      <c r="K63" s="213"/>
    </row>
    <row r="64" spans="2:47" s="169" customFormat="1" ht="19.899999999999999" customHeight="1">
      <c r="B64" s="208"/>
      <c r="C64" s="209"/>
      <c r="D64" s="210" t="s">
        <v>247</v>
      </c>
      <c r="E64" s="211"/>
      <c r="F64" s="211"/>
      <c r="G64" s="211"/>
      <c r="H64" s="211"/>
      <c r="I64" s="211"/>
      <c r="J64" s="212">
        <f>J194</f>
        <v>0</v>
      </c>
      <c r="K64" s="213"/>
    </row>
    <row r="65" spans="2:12" s="169" customFormat="1" ht="19.899999999999999" customHeight="1">
      <c r="B65" s="208"/>
      <c r="C65" s="209"/>
      <c r="D65" s="210" t="s">
        <v>248</v>
      </c>
      <c r="E65" s="211"/>
      <c r="F65" s="211"/>
      <c r="G65" s="211"/>
      <c r="H65" s="211"/>
      <c r="I65" s="211"/>
      <c r="J65" s="212">
        <f>J225</f>
        <v>0</v>
      </c>
      <c r="K65" s="213"/>
    </row>
    <row r="66" spans="2:12" s="169" customFormat="1" ht="19.899999999999999" customHeight="1">
      <c r="B66" s="208"/>
      <c r="C66" s="209"/>
      <c r="D66" s="210" t="s">
        <v>249</v>
      </c>
      <c r="E66" s="211"/>
      <c r="F66" s="211"/>
      <c r="G66" s="211"/>
      <c r="H66" s="211"/>
      <c r="I66" s="211"/>
      <c r="J66" s="212">
        <f>J236</f>
        <v>0</v>
      </c>
      <c r="K66" s="213"/>
    </row>
    <row r="67" spans="2:12" s="169" customFormat="1" ht="19.899999999999999" customHeight="1">
      <c r="B67" s="208"/>
      <c r="C67" s="209"/>
      <c r="D67" s="210" t="s">
        <v>250</v>
      </c>
      <c r="E67" s="211"/>
      <c r="F67" s="211"/>
      <c r="G67" s="211"/>
      <c r="H67" s="211"/>
      <c r="I67" s="211"/>
      <c r="J67" s="212">
        <f>J355</f>
        <v>0</v>
      </c>
      <c r="K67" s="213"/>
    </row>
    <row r="68" spans="2:12" s="169" customFormat="1" ht="19.899999999999999" customHeight="1">
      <c r="B68" s="208"/>
      <c r="C68" s="209"/>
      <c r="D68" s="210" t="s">
        <v>251</v>
      </c>
      <c r="E68" s="211"/>
      <c r="F68" s="211"/>
      <c r="G68" s="211"/>
      <c r="H68" s="211"/>
      <c r="I68" s="211"/>
      <c r="J68" s="212">
        <f>J378</f>
        <v>0</v>
      </c>
      <c r="K68" s="213"/>
    </row>
    <row r="69" spans="2:12" s="169" customFormat="1" ht="19.899999999999999" customHeight="1">
      <c r="B69" s="208"/>
      <c r="C69" s="209"/>
      <c r="D69" s="210" t="s">
        <v>252</v>
      </c>
      <c r="E69" s="211"/>
      <c r="F69" s="211"/>
      <c r="G69" s="211"/>
      <c r="H69" s="211"/>
      <c r="I69" s="211"/>
      <c r="J69" s="212">
        <f>J396</f>
        <v>0</v>
      </c>
      <c r="K69" s="213"/>
    </row>
    <row r="70" spans="2:12" s="117" customFormat="1" ht="21.75" customHeight="1">
      <c r="B70" s="113"/>
      <c r="C70" s="111"/>
      <c r="D70" s="111"/>
      <c r="E70" s="111"/>
      <c r="F70" s="111"/>
      <c r="G70" s="111"/>
      <c r="H70" s="111"/>
      <c r="I70" s="111"/>
      <c r="J70" s="111"/>
      <c r="K70" s="116"/>
    </row>
    <row r="71" spans="2:12" s="117" customFormat="1" ht="6.95" customHeight="1">
      <c r="B71" s="128"/>
      <c r="C71" s="129"/>
      <c r="D71" s="129"/>
      <c r="E71" s="129"/>
      <c r="F71" s="129"/>
      <c r="G71" s="129"/>
      <c r="H71" s="129"/>
      <c r="I71" s="129"/>
      <c r="J71" s="129"/>
      <c r="K71" s="130"/>
    </row>
    <row r="75" spans="2:12" s="117" customFormat="1" ht="6.95" customHeight="1">
      <c r="B75" s="131"/>
      <c r="C75" s="132"/>
      <c r="D75" s="132"/>
      <c r="E75" s="132"/>
      <c r="F75" s="132"/>
      <c r="G75" s="132"/>
      <c r="H75" s="132"/>
      <c r="I75" s="132"/>
      <c r="J75" s="132"/>
      <c r="K75" s="132"/>
      <c r="L75" s="113"/>
    </row>
    <row r="76" spans="2:12" s="117" customFormat="1" ht="36.950000000000003" customHeight="1">
      <c r="B76" s="113"/>
      <c r="C76" s="133" t="s">
        <v>253</v>
      </c>
      <c r="L76" s="113"/>
    </row>
    <row r="77" spans="2:12" s="117" customFormat="1" ht="6.95" customHeight="1">
      <c r="B77" s="113"/>
      <c r="L77" s="113"/>
    </row>
    <row r="78" spans="2:12" s="117" customFormat="1" ht="14.45" customHeight="1">
      <c r="B78" s="113"/>
      <c r="C78" s="135" t="s">
        <v>156</v>
      </c>
      <c r="L78" s="113"/>
    </row>
    <row r="79" spans="2:12" s="117" customFormat="1" ht="29.25" customHeight="1">
      <c r="B79" s="113"/>
      <c r="E79" s="337" t="str">
        <f>E7</f>
        <v xml:space="preserve">Sanace a rekonstrukce kanalizace na území negativně ovlivněné hornickou činností na katastru města Ostravy - Oprava kanalizace ulice Sklářova </v>
      </c>
      <c r="F79" s="338"/>
      <c r="G79" s="338"/>
      <c r="H79" s="338"/>
      <c r="L79" s="113"/>
    </row>
    <row r="80" spans="2:12" ht="15">
      <c r="B80" s="101"/>
      <c r="C80" s="135" t="s">
        <v>232</v>
      </c>
      <c r="L80" s="101"/>
    </row>
    <row r="81" spans="2:65" s="117" customFormat="1" ht="16.5" customHeight="1">
      <c r="B81" s="113"/>
      <c r="E81" s="337" t="s">
        <v>233</v>
      </c>
      <c r="F81" s="334"/>
      <c r="G81" s="334"/>
      <c r="H81" s="334"/>
      <c r="L81" s="113"/>
    </row>
    <row r="82" spans="2:65" s="117" customFormat="1" ht="14.45" customHeight="1">
      <c r="B82" s="113"/>
      <c r="C82" s="135" t="s">
        <v>234</v>
      </c>
      <c r="L82" s="113"/>
    </row>
    <row r="83" spans="2:65" s="117" customFormat="1" ht="17.25" customHeight="1">
      <c r="B83" s="113"/>
      <c r="E83" s="289" t="str">
        <f>E11</f>
        <v>001 - IO 01 Oprava kanalizace</v>
      </c>
      <c r="F83" s="334"/>
      <c r="G83" s="334"/>
      <c r="H83" s="334"/>
      <c r="L83" s="113"/>
    </row>
    <row r="84" spans="2:65" s="117" customFormat="1" ht="6.95" customHeight="1">
      <c r="B84" s="113"/>
      <c r="L84" s="113"/>
    </row>
    <row r="85" spans="2:65" s="117" customFormat="1" ht="18" customHeight="1">
      <c r="B85" s="113"/>
      <c r="C85" s="135" t="s">
        <v>161</v>
      </c>
      <c r="F85" s="214" t="str">
        <f>F14</f>
        <v xml:space="preserve"> </v>
      </c>
      <c r="I85" s="135" t="s">
        <v>163</v>
      </c>
      <c r="J85" s="215" t="str">
        <f>IF(J14="","",J14)</f>
        <v>13. 3. 2018</v>
      </c>
      <c r="L85" s="113"/>
    </row>
    <row r="86" spans="2:65" s="117" customFormat="1" ht="6.95" customHeight="1">
      <c r="B86" s="113"/>
      <c r="L86" s="113"/>
    </row>
    <row r="87" spans="2:65" s="117" customFormat="1" ht="15">
      <c r="B87" s="113"/>
      <c r="C87" s="135" t="s">
        <v>167</v>
      </c>
      <c r="F87" s="214" t="str">
        <f>E17</f>
        <v xml:space="preserve"> </v>
      </c>
      <c r="I87" s="135" t="s">
        <v>172</v>
      </c>
      <c r="J87" s="214" t="str">
        <f>E23</f>
        <v xml:space="preserve"> </v>
      </c>
      <c r="L87" s="113"/>
    </row>
    <row r="88" spans="2:65" s="117" customFormat="1" ht="14.45" customHeight="1">
      <c r="B88" s="113"/>
      <c r="C88" s="135" t="s">
        <v>170</v>
      </c>
      <c r="F88" s="214" t="str">
        <f>IF(E20="","",E20)</f>
        <v/>
      </c>
      <c r="L88" s="113"/>
    </row>
    <row r="89" spans="2:65" s="117" customFormat="1" ht="10.35" customHeight="1">
      <c r="B89" s="113"/>
      <c r="L89" s="113"/>
    </row>
    <row r="90" spans="2:65" s="220" customFormat="1" ht="29.25" customHeight="1">
      <c r="B90" s="216"/>
      <c r="C90" s="217" t="s">
        <v>254</v>
      </c>
      <c r="D90" s="218" t="s">
        <v>194</v>
      </c>
      <c r="E90" s="218" t="s">
        <v>190</v>
      </c>
      <c r="F90" s="218" t="s">
        <v>255</v>
      </c>
      <c r="G90" s="218" t="s">
        <v>256</v>
      </c>
      <c r="H90" s="218" t="s">
        <v>257</v>
      </c>
      <c r="I90" s="218" t="s">
        <v>258</v>
      </c>
      <c r="J90" s="218" t="s">
        <v>241</v>
      </c>
      <c r="K90" s="219" t="s">
        <v>259</v>
      </c>
      <c r="L90" s="216"/>
      <c r="M90" s="145" t="s">
        <v>260</v>
      </c>
      <c r="N90" s="146" t="s">
        <v>179</v>
      </c>
      <c r="O90" s="146" t="s">
        <v>261</v>
      </c>
      <c r="P90" s="146" t="s">
        <v>262</v>
      </c>
      <c r="Q90" s="146" t="s">
        <v>263</v>
      </c>
      <c r="R90" s="146" t="s">
        <v>264</v>
      </c>
      <c r="S90" s="146" t="s">
        <v>265</v>
      </c>
      <c r="T90" s="147" t="s">
        <v>266</v>
      </c>
    </row>
    <row r="91" spans="2:65" s="117" customFormat="1" ht="29.25" customHeight="1">
      <c r="B91" s="113"/>
      <c r="C91" s="149" t="s">
        <v>242</v>
      </c>
      <c r="J91" s="221">
        <f>BK91</f>
        <v>0</v>
      </c>
      <c r="L91" s="113"/>
      <c r="M91" s="148"/>
      <c r="N91" s="141"/>
      <c r="O91" s="141"/>
      <c r="P91" s="222">
        <f>P92</f>
        <v>0</v>
      </c>
      <c r="Q91" s="141"/>
      <c r="R91" s="222">
        <f>R92</f>
        <v>583.32754299999999</v>
      </c>
      <c r="S91" s="141"/>
      <c r="T91" s="223">
        <f>T92</f>
        <v>219.40559999999999</v>
      </c>
      <c r="AT91" s="97" t="s">
        <v>208</v>
      </c>
      <c r="AU91" s="97" t="s">
        <v>243</v>
      </c>
      <c r="BK91" s="224">
        <f>BK92</f>
        <v>0</v>
      </c>
    </row>
    <row r="92" spans="2:65" s="226" customFormat="1" ht="37.35" customHeight="1">
      <c r="B92" s="225"/>
      <c r="D92" s="227" t="s">
        <v>208</v>
      </c>
      <c r="E92" s="228" t="s">
        <v>267</v>
      </c>
      <c r="F92" s="228" t="s">
        <v>268</v>
      </c>
      <c r="J92" s="229">
        <f>BK92</f>
        <v>0</v>
      </c>
      <c r="L92" s="225"/>
      <c r="M92" s="230"/>
      <c r="N92" s="231"/>
      <c r="O92" s="231"/>
      <c r="P92" s="232">
        <f>P93+P187+P194+P225+P236+P355+P378+P396</f>
        <v>0</v>
      </c>
      <c r="Q92" s="231"/>
      <c r="R92" s="232">
        <f>R93+R187+R194+R225+R236+R355+R378+R396</f>
        <v>583.32754299999999</v>
      </c>
      <c r="S92" s="231"/>
      <c r="T92" s="233">
        <f>T93+T187+T194+T225+T236+T355+T378+T396</f>
        <v>219.40559999999999</v>
      </c>
      <c r="AR92" s="227" t="s">
        <v>160</v>
      </c>
      <c r="AT92" s="234" t="s">
        <v>208</v>
      </c>
      <c r="AU92" s="234" t="s">
        <v>209</v>
      </c>
      <c r="AY92" s="227" t="s">
        <v>269</v>
      </c>
      <c r="BK92" s="235">
        <f>BK93+BK187+BK194+BK225+BK236+BK355+BK378+BK396</f>
        <v>0</v>
      </c>
    </row>
    <row r="93" spans="2:65" s="226" customFormat="1" ht="19.899999999999999" customHeight="1">
      <c r="B93" s="225"/>
      <c r="D93" s="227" t="s">
        <v>208</v>
      </c>
      <c r="E93" s="236" t="s">
        <v>160</v>
      </c>
      <c r="F93" s="236" t="s">
        <v>270</v>
      </c>
      <c r="J93" s="237">
        <f>BK93</f>
        <v>0</v>
      </c>
      <c r="L93" s="225"/>
      <c r="M93" s="230"/>
      <c r="N93" s="231"/>
      <c r="O93" s="231"/>
      <c r="P93" s="232">
        <f>SUM(P94:P186)</f>
        <v>0</v>
      </c>
      <c r="Q93" s="231"/>
      <c r="R93" s="232">
        <f>SUM(R94:R186)</f>
        <v>554.31790699999999</v>
      </c>
      <c r="S93" s="231"/>
      <c r="T93" s="233">
        <f>SUM(T94:T186)</f>
        <v>165.82060000000001</v>
      </c>
      <c r="AR93" s="227" t="s">
        <v>160</v>
      </c>
      <c r="AT93" s="234" t="s">
        <v>208</v>
      </c>
      <c r="AU93" s="234" t="s">
        <v>160</v>
      </c>
      <c r="AY93" s="227" t="s">
        <v>269</v>
      </c>
      <c r="BK93" s="235">
        <f>SUM(BK94:BK186)</f>
        <v>0</v>
      </c>
    </row>
    <row r="94" spans="2:65" s="117" customFormat="1" ht="16.5" customHeight="1">
      <c r="B94" s="113"/>
      <c r="C94" s="238" t="s">
        <v>160</v>
      </c>
      <c r="D94" s="238" t="s">
        <v>271</v>
      </c>
      <c r="E94" s="239" t="s">
        <v>272</v>
      </c>
      <c r="F94" s="240" t="s">
        <v>273</v>
      </c>
      <c r="G94" s="241" t="s">
        <v>274</v>
      </c>
      <c r="H94" s="242">
        <v>173.6</v>
      </c>
      <c r="I94" s="9"/>
      <c r="J94" s="243">
        <f>ROUND(I94*H94,2)</f>
        <v>0</v>
      </c>
      <c r="K94" s="240" t="s">
        <v>353</v>
      </c>
      <c r="L94" s="113"/>
      <c r="M94" s="244" t="s">
        <v>143</v>
      </c>
      <c r="N94" s="245" t="s">
        <v>180</v>
      </c>
      <c r="O94" s="111"/>
      <c r="P94" s="246">
        <f>O94*H94</f>
        <v>0</v>
      </c>
      <c r="Q94" s="246">
        <v>0</v>
      </c>
      <c r="R94" s="246">
        <f>Q94*H94</f>
        <v>0</v>
      </c>
      <c r="S94" s="246">
        <v>0.56000000000000005</v>
      </c>
      <c r="T94" s="247">
        <f>S94*H94</f>
        <v>97.216000000000008</v>
      </c>
      <c r="AR94" s="97" t="s">
        <v>275</v>
      </c>
      <c r="AT94" s="97" t="s">
        <v>271</v>
      </c>
      <c r="AU94" s="97" t="s">
        <v>217</v>
      </c>
      <c r="AY94" s="97" t="s">
        <v>269</v>
      </c>
      <c r="BE94" s="248">
        <f>IF(N94="základní",J94,0)</f>
        <v>0</v>
      </c>
      <c r="BF94" s="248">
        <f>IF(N94="snížená",J94,0)</f>
        <v>0</v>
      </c>
      <c r="BG94" s="248">
        <f>IF(N94="zákl. přenesená",J94,0)</f>
        <v>0</v>
      </c>
      <c r="BH94" s="248">
        <f>IF(N94="sníž. přenesená",J94,0)</f>
        <v>0</v>
      </c>
      <c r="BI94" s="248">
        <f>IF(N94="nulová",J94,0)</f>
        <v>0</v>
      </c>
      <c r="BJ94" s="97" t="s">
        <v>160</v>
      </c>
      <c r="BK94" s="248">
        <f>ROUND(I94*H94,2)</f>
        <v>0</v>
      </c>
      <c r="BL94" s="97" t="s">
        <v>275</v>
      </c>
      <c r="BM94" s="97" t="s">
        <v>276</v>
      </c>
    </row>
    <row r="95" spans="2:65" s="117" customFormat="1" ht="40.5">
      <c r="B95" s="113"/>
      <c r="D95" s="249" t="s">
        <v>277</v>
      </c>
      <c r="F95" s="250" t="s">
        <v>278</v>
      </c>
      <c r="I95" s="10"/>
      <c r="L95" s="113"/>
      <c r="M95" s="251"/>
      <c r="N95" s="111"/>
      <c r="O95" s="111"/>
      <c r="P95" s="111"/>
      <c r="Q95" s="111"/>
      <c r="R95" s="111"/>
      <c r="S95" s="111"/>
      <c r="T95" s="143"/>
      <c r="AT95" s="97" t="s">
        <v>277</v>
      </c>
      <c r="AU95" s="97" t="s">
        <v>217</v>
      </c>
    </row>
    <row r="96" spans="2:65" s="117" customFormat="1" ht="27">
      <c r="B96" s="113"/>
      <c r="D96" s="249" t="s">
        <v>279</v>
      </c>
      <c r="F96" s="252" t="s">
        <v>280</v>
      </c>
      <c r="I96" s="10"/>
      <c r="L96" s="113"/>
      <c r="M96" s="251"/>
      <c r="N96" s="111"/>
      <c r="O96" s="111"/>
      <c r="P96" s="111"/>
      <c r="Q96" s="111"/>
      <c r="R96" s="111"/>
      <c r="S96" s="111"/>
      <c r="T96" s="143"/>
      <c r="AT96" s="97" t="s">
        <v>279</v>
      </c>
      <c r="AU96" s="97" t="s">
        <v>217</v>
      </c>
    </row>
    <row r="97" spans="2:65" s="254" customFormat="1">
      <c r="B97" s="253"/>
      <c r="D97" s="249" t="s">
        <v>281</v>
      </c>
      <c r="E97" s="255" t="s">
        <v>143</v>
      </c>
      <c r="F97" s="256" t="s">
        <v>282</v>
      </c>
      <c r="H97" s="257">
        <v>173.6</v>
      </c>
      <c r="I97" s="11"/>
      <c r="L97" s="253"/>
      <c r="M97" s="258"/>
      <c r="N97" s="259"/>
      <c r="O97" s="259"/>
      <c r="P97" s="259"/>
      <c r="Q97" s="259"/>
      <c r="R97" s="259"/>
      <c r="S97" s="259"/>
      <c r="T97" s="260"/>
      <c r="AT97" s="255" t="s">
        <v>281</v>
      </c>
      <c r="AU97" s="255" t="s">
        <v>217</v>
      </c>
      <c r="AV97" s="254" t="s">
        <v>217</v>
      </c>
      <c r="AW97" s="254" t="s">
        <v>173</v>
      </c>
      <c r="AX97" s="254" t="s">
        <v>160</v>
      </c>
      <c r="AY97" s="255" t="s">
        <v>269</v>
      </c>
    </row>
    <row r="98" spans="2:65" s="117" customFormat="1" ht="16.5" customHeight="1">
      <c r="B98" s="113"/>
      <c r="C98" s="238" t="s">
        <v>217</v>
      </c>
      <c r="D98" s="238" t="s">
        <v>271</v>
      </c>
      <c r="E98" s="239" t="s">
        <v>283</v>
      </c>
      <c r="F98" s="240" t="s">
        <v>284</v>
      </c>
      <c r="G98" s="241" t="s">
        <v>274</v>
      </c>
      <c r="H98" s="242">
        <v>173.6</v>
      </c>
      <c r="I98" s="9"/>
      <c r="J98" s="243">
        <f>ROUND(I98*H98,2)</f>
        <v>0</v>
      </c>
      <c r="K98" s="240" t="s">
        <v>353</v>
      </c>
      <c r="L98" s="113"/>
      <c r="M98" s="244" t="s">
        <v>143</v>
      </c>
      <c r="N98" s="245" t="s">
        <v>180</v>
      </c>
      <c r="O98" s="111"/>
      <c r="P98" s="246">
        <f>O98*H98</f>
        <v>0</v>
      </c>
      <c r="Q98" s="246">
        <v>0</v>
      </c>
      <c r="R98" s="246">
        <f>Q98*H98</f>
        <v>0</v>
      </c>
      <c r="S98" s="246">
        <v>0.18099999999999999</v>
      </c>
      <c r="T98" s="247">
        <f>S98*H98</f>
        <v>31.421599999999998</v>
      </c>
      <c r="AR98" s="97" t="s">
        <v>275</v>
      </c>
      <c r="AT98" s="97" t="s">
        <v>271</v>
      </c>
      <c r="AU98" s="97" t="s">
        <v>217</v>
      </c>
      <c r="AY98" s="97" t="s">
        <v>269</v>
      </c>
      <c r="BE98" s="248">
        <f>IF(N98="základní",J98,0)</f>
        <v>0</v>
      </c>
      <c r="BF98" s="248">
        <f>IF(N98="snížená",J98,0)</f>
        <v>0</v>
      </c>
      <c r="BG98" s="248">
        <f>IF(N98="zákl. přenesená",J98,0)</f>
        <v>0</v>
      </c>
      <c r="BH98" s="248">
        <f>IF(N98="sníž. přenesená",J98,0)</f>
        <v>0</v>
      </c>
      <c r="BI98" s="248">
        <f>IF(N98="nulová",J98,0)</f>
        <v>0</v>
      </c>
      <c r="BJ98" s="97" t="s">
        <v>160</v>
      </c>
      <c r="BK98" s="248">
        <f>ROUND(I98*H98,2)</f>
        <v>0</v>
      </c>
      <c r="BL98" s="97" t="s">
        <v>275</v>
      </c>
      <c r="BM98" s="97" t="s">
        <v>285</v>
      </c>
    </row>
    <row r="99" spans="2:65" s="117" customFormat="1" ht="40.5">
      <c r="B99" s="113"/>
      <c r="D99" s="249" t="s">
        <v>277</v>
      </c>
      <c r="F99" s="250" t="s">
        <v>286</v>
      </c>
      <c r="I99" s="10"/>
      <c r="L99" s="113"/>
      <c r="M99" s="251"/>
      <c r="N99" s="111"/>
      <c r="O99" s="111"/>
      <c r="P99" s="111"/>
      <c r="Q99" s="111"/>
      <c r="R99" s="111"/>
      <c r="S99" s="111"/>
      <c r="T99" s="143"/>
      <c r="AT99" s="97" t="s">
        <v>277</v>
      </c>
      <c r="AU99" s="97" t="s">
        <v>217</v>
      </c>
    </row>
    <row r="100" spans="2:65" s="117" customFormat="1" ht="25.5" customHeight="1">
      <c r="B100" s="113"/>
      <c r="C100" s="238" t="s">
        <v>287</v>
      </c>
      <c r="D100" s="238" t="s">
        <v>271</v>
      </c>
      <c r="E100" s="239" t="s">
        <v>288</v>
      </c>
      <c r="F100" s="240" t="s">
        <v>289</v>
      </c>
      <c r="G100" s="241" t="s">
        <v>274</v>
      </c>
      <c r="H100" s="242">
        <v>361</v>
      </c>
      <c r="I100" s="9"/>
      <c r="J100" s="243">
        <f>ROUND(I100*H100,2)</f>
        <v>0</v>
      </c>
      <c r="K100" s="240" t="s">
        <v>353</v>
      </c>
      <c r="L100" s="113"/>
      <c r="M100" s="244" t="s">
        <v>143</v>
      </c>
      <c r="N100" s="245" t="s">
        <v>180</v>
      </c>
      <c r="O100" s="111"/>
      <c r="P100" s="246">
        <f>O100*H100</f>
        <v>0</v>
      </c>
      <c r="Q100" s="246">
        <v>4.0000000000000003E-5</v>
      </c>
      <c r="R100" s="246">
        <f>Q100*H100</f>
        <v>1.4440000000000001E-2</v>
      </c>
      <c r="S100" s="246">
        <v>0.10299999999999999</v>
      </c>
      <c r="T100" s="247">
        <f>S100*H100</f>
        <v>37.183</v>
      </c>
      <c r="AR100" s="97" t="s">
        <v>275</v>
      </c>
      <c r="AT100" s="97" t="s">
        <v>271</v>
      </c>
      <c r="AU100" s="97" t="s">
        <v>217</v>
      </c>
      <c r="AY100" s="97" t="s">
        <v>269</v>
      </c>
      <c r="BE100" s="248">
        <f>IF(N100="základní",J100,0)</f>
        <v>0</v>
      </c>
      <c r="BF100" s="248">
        <f>IF(N100="snížená",J100,0)</f>
        <v>0</v>
      </c>
      <c r="BG100" s="248">
        <f>IF(N100="zákl. přenesená",J100,0)</f>
        <v>0</v>
      </c>
      <c r="BH100" s="248">
        <f>IF(N100="sníž. přenesená",J100,0)</f>
        <v>0</v>
      </c>
      <c r="BI100" s="248">
        <f>IF(N100="nulová",J100,0)</f>
        <v>0</v>
      </c>
      <c r="BJ100" s="97" t="s">
        <v>160</v>
      </c>
      <c r="BK100" s="248">
        <f>ROUND(I100*H100,2)</f>
        <v>0</v>
      </c>
      <c r="BL100" s="97" t="s">
        <v>275</v>
      </c>
      <c r="BM100" s="97" t="s">
        <v>290</v>
      </c>
    </row>
    <row r="101" spans="2:65" s="117" customFormat="1" ht="27">
      <c r="B101" s="113"/>
      <c r="D101" s="249" t="s">
        <v>277</v>
      </c>
      <c r="F101" s="250" t="s">
        <v>291</v>
      </c>
      <c r="I101" s="10"/>
      <c r="L101" s="113"/>
      <c r="M101" s="251"/>
      <c r="N101" s="111"/>
      <c r="O101" s="111"/>
      <c r="P101" s="111"/>
      <c r="Q101" s="111"/>
      <c r="R101" s="111"/>
      <c r="S101" s="111"/>
      <c r="T101" s="143"/>
      <c r="AT101" s="97" t="s">
        <v>277</v>
      </c>
      <c r="AU101" s="97" t="s">
        <v>217</v>
      </c>
    </row>
    <row r="102" spans="2:65" s="117" customFormat="1" ht="27">
      <c r="B102" s="113"/>
      <c r="D102" s="249" t="s">
        <v>279</v>
      </c>
      <c r="F102" s="252" t="s">
        <v>280</v>
      </c>
      <c r="I102" s="10"/>
      <c r="L102" s="113"/>
      <c r="M102" s="251"/>
      <c r="N102" s="111"/>
      <c r="O102" s="111"/>
      <c r="P102" s="111"/>
      <c r="Q102" s="111"/>
      <c r="R102" s="111"/>
      <c r="S102" s="111"/>
      <c r="T102" s="143"/>
      <c r="AT102" s="97" t="s">
        <v>279</v>
      </c>
      <c r="AU102" s="97" t="s">
        <v>217</v>
      </c>
    </row>
    <row r="103" spans="2:65" s="254" customFormat="1">
      <c r="B103" s="253"/>
      <c r="D103" s="249" t="s">
        <v>281</v>
      </c>
      <c r="E103" s="255" t="s">
        <v>143</v>
      </c>
      <c r="F103" s="256" t="s">
        <v>292</v>
      </c>
      <c r="H103" s="257">
        <v>361</v>
      </c>
      <c r="I103" s="11"/>
      <c r="L103" s="253"/>
      <c r="M103" s="258"/>
      <c r="N103" s="259"/>
      <c r="O103" s="259"/>
      <c r="P103" s="259"/>
      <c r="Q103" s="259"/>
      <c r="R103" s="259"/>
      <c r="S103" s="259"/>
      <c r="T103" s="260"/>
      <c r="AT103" s="255" t="s">
        <v>281</v>
      </c>
      <c r="AU103" s="255" t="s">
        <v>217</v>
      </c>
      <c r="AV103" s="254" t="s">
        <v>217</v>
      </c>
      <c r="AW103" s="254" t="s">
        <v>173</v>
      </c>
      <c r="AX103" s="254" t="s">
        <v>160</v>
      </c>
      <c r="AY103" s="255" t="s">
        <v>269</v>
      </c>
    </row>
    <row r="104" spans="2:65" s="117" customFormat="1" ht="16.5" customHeight="1">
      <c r="B104" s="113"/>
      <c r="C104" s="238" t="s">
        <v>275</v>
      </c>
      <c r="D104" s="238" t="s">
        <v>271</v>
      </c>
      <c r="E104" s="239" t="s">
        <v>293</v>
      </c>
      <c r="F104" s="240" t="s">
        <v>294</v>
      </c>
      <c r="G104" s="241" t="s">
        <v>295</v>
      </c>
      <c r="H104" s="242">
        <v>153.1</v>
      </c>
      <c r="I104" s="9"/>
      <c r="J104" s="243">
        <f>ROUND(I104*H104,2)</f>
        <v>0</v>
      </c>
      <c r="K104" s="240" t="s">
        <v>353</v>
      </c>
      <c r="L104" s="113"/>
      <c r="M104" s="244" t="s">
        <v>143</v>
      </c>
      <c r="N104" s="245" t="s">
        <v>180</v>
      </c>
      <c r="O104" s="111"/>
      <c r="P104" s="246">
        <f>O104*H104</f>
        <v>0</v>
      </c>
      <c r="Q104" s="246">
        <v>7.2700000000000004E-3</v>
      </c>
      <c r="R104" s="246">
        <f>Q104*H104</f>
        <v>1.1130370000000001</v>
      </c>
      <c r="S104" s="246">
        <v>0</v>
      </c>
      <c r="T104" s="247">
        <f>S104*H104</f>
        <v>0</v>
      </c>
      <c r="AR104" s="97" t="s">
        <v>275</v>
      </c>
      <c r="AT104" s="97" t="s">
        <v>271</v>
      </c>
      <c r="AU104" s="97" t="s">
        <v>217</v>
      </c>
      <c r="AY104" s="97" t="s">
        <v>269</v>
      </c>
      <c r="BE104" s="248">
        <f>IF(N104="základní",J104,0)</f>
        <v>0</v>
      </c>
      <c r="BF104" s="248">
        <f>IF(N104="snížená",J104,0)</f>
        <v>0</v>
      </c>
      <c r="BG104" s="248">
        <f>IF(N104="zákl. přenesená",J104,0)</f>
        <v>0</v>
      </c>
      <c r="BH104" s="248">
        <f>IF(N104="sníž. přenesená",J104,0)</f>
        <v>0</v>
      </c>
      <c r="BI104" s="248">
        <f>IF(N104="nulová",J104,0)</f>
        <v>0</v>
      </c>
      <c r="BJ104" s="97" t="s">
        <v>160</v>
      </c>
      <c r="BK104" s="248">
        <f>ROUND(I104*H104,2)</f>
        <v>0</v>
      </c>
      <c r="BL104" s="97" t="s">
        <v>275</v>
      </c>
      <c r="BM104" s="97" t="s">
        <v>296</v>
      </c>
    </row>
    <row r="105" spans="2:65" s="117" customFormat="1">
      <c r="B105" s="113"/>
      <c r="D105" s="249" t="s">
        <v>277</v>
      </c>
      <c r="F105" s="250" t="s">
        <v>297</v>
      </c>
      <c r="I105" s="10"/>
      <c r="L105" s="113"/>
      <c r="M105" s="251"/>
      <c r="N105" s="111"/>
      <c r="O105" s="111"/>
      <c r="P105" s="111"/>
      <c r="Q105" s="111"/>
      <c r="R105" s="111"/>
      <c r="S105" s="111"/>
      <c r="T105" s="143"/>
      <c r="AT105" s="97" t="s">
        <v>277</v>
      </c>
      <c r="AU105" s="97" t="s">
        <v>217</v>
      </c>
    </row>
    <row r="106" spans="2:65" s="117" customFormat="1" ht="16.5" customHeight="1">
      <c r="B106" s="113"/>
      <c r="C106" s="238" t="s">
        <v>298</v>
      </c>
      <c r="D106" s="238" t="s">
        <v>271</v>
      </c>
      <c r="E106" s="239" t="s">
        <v>299</v>
      </c>
      <c r="F106" s="240" t="s">
        <v>300</v>
      </c>
      <c r="G106" s="241" t="s">
        <v>301</v>
      </c>
      <c r="H106" s="242">
        <v>420</v>
      </c>
      <c r="I106" s="9"/>
      <c r="J106" s="243">
        <f>ROUND(I106*H106,2)</f>
        <v>0</v>
      </c>
      <c r="K106" s="240" t="s">
        <v>353</v>
      </c>
      <c r="L106" s="113"/>
      <c r="M106" s="244" t="s">
        <v>143</v>
      </c>
      <c r="N106" s="245" t="s">
        <v>180</v>
      </c>
      <c r="O106" s="111"/>
      <c r="P106" s="246">
        <f>O106*H106</f>
        <v>0</v>
      </c>
      <c r="Q106" s="246">
        <v>0</v>
      </c>
      <c r="R106" s="246">
        <f>Q106*H106</f>
        <v>0</v>
      </c>
      <c r="S106" s="246">
        <v>0</v>
      </c>
      <c r="T106" s="247">
        <f>S106*H106</f>
        <v>0</v>
      </c>
      <c r="AR106" s="97" t="s">
        <v>275</v>
      </c>
      <c r="AT106" s="97" t="s">
        <v>271</v>
      </c>
      <c r="AU106" s="97" t="s">
        <v>217</v>
      </c>
      <c r="AY106" s="97" t="s">
        <v>269</v>
      </c>
      <c r="BE106" s="248">
        <f>IF(N106="základní",J106,0)</f>
        <v>0</v>
      </c>
      <c r="BF106" s="248">
        <f>IF(N106="snížená",J106,0)</f>
        <v>0</v>
      </c>
      <c r="BG106" s="248">
        <f>IF(N106="zákl. přenesená",J106,0)</f>
        <v>0</v>
      </c>
      <c r="BH106" s="248">
        <f>IF(N106="sníž. přenesená",J106,0)</f>
        <v>0</v>
      </c>
      <c r="BI106" s="248">
        <f>IF(N106="nulová",J106,0)</f>
        <v>0</v>
      </c>
      <c r="BJ106" s="97" t="s">
        <v>160</v>
      </c>
      <c r="BK106" s="248">
        <f>ROUND(I106*H106,2)</f>
        <v>0</v>
      </c>
      <c r="BL106" s="97" t="s">
        <v>275</v>
      </c>
      <c r="BM106" s="97" t="s">
        <v>302</v>
      </c>
    </row>
    <row r="107" spans="2:65" s="117" customFormat="1">
      <c r="B107" s="113"/>
      <c r="D107" s="249" t="s">
        <v>277</v>
      </c>
      <c r="F107" s="250" t="s">
        <v>303</v>
      </c>
      <c r="I107" s="10"/>
      <c r="L107" s="113"/>
      <c r="M107" s="251"/>
      <c r="N107" s="111"/>
      <c r="O107" s="111"/>
      <c r="P107" s="111"/>
      <c r="Q107" s="111"/>
      <c r="R107" s="111"/>
      <c r="S107" s="111"/>
      <c r="T107" s="143"/>
      <c r="AT107" s="97" t="s">
        <v>277</v>
      </c>
      <c r="AU107" s="97" t="s">
        <v>217</v>
      </c>
    </row>
    <row r="108" spans="2:65" s="117" customFormat="1" ht="27">
      <c r="B108" s="113"/>
      <c r="D108" s="249" t="s">
        <v>279</v>
      </c>
      <c r="F108" s="252" t="s">
        <v>280</v>
      </c>
      <c r="I108" s="10"/>
      <c r="L108" s="113"/>
      <c r="M108" s="251"/>
      <c r="N108" s="111"/>
      <c r="O108" s="111"/>
      <c r="P108" s="111"/>
      <c r="Q108" s="111"/>
      <c r="R108" s="111"/>
      <c r="S108" s="111"/>
      <c r="T108" s="143"/>
      <c r="AT108" s="97" t="s">
        <v>279</v>
      </c>
      <c r="AU108" s="97" t="s">
        <v>217</v>
      </c>
    </row>
    <row r="109" spans="2:65" s="254" customFormat="1">
      <c r="B109" s="253"/>
      <c r="D109" s="249" t="s">
        <v>281</v>
      </c>
      <c r="E109" s="255" t="s">
        <v>143</v>
      </c>
      <c r="F109" s="256" t="s">
        <v>304</v>
      </c>
      <c r="H109" s="257">
        <v>420</v>
      </c>
      <c r="I109" s="11"/>
      <c r="L109" s="253"/>
      <c r="M109" s="258"/>
      <c r="N109" s="259"/>
      <c r="O109" s="259"/>
      <c r="P109" s="259"/>
      <c r="Q109" s="259"/>
      <c r="R109" s="259"/>
      <c r="S109" s="259"/>
      <c r="T109" s="260"/>
      <c r="AT109" s="255" t="s">
        <v>281</v>
      </c>
      <c r="AU109" s="255" t="s">
        <v>217</v>
      </c>
      <c r="AV109" s="254" t="s">
        <v>217</v>
      </c>
      <c r="AW109" s="254" t="s">
        <v>173</v>
      </c>
      <c r="AX109" s="254" t="s">
        <v>160</v>
      </c>
      <c r="AY109" s="255" t="s">
        <v>269</v>
      </c>
    </row>
    <row r="110" spans="2:65" s="117" customFormat="1" ht="25.5" customHeight="1">
      <c r="B110" s="113"/>
      <c r="C110" s="238" t="s">
        <v>305</v>
      </c>
      <c r="D110" s="238" t="s">
        <v>271</v>
      </c>
      <c r="E110" s="239" t="s">
        <v>306</v>
      </c>
      <c r="F110" s="240" t="s">
        <v>307</v>
      </c>
      <c r="G110" s="241" t="s">
        <v>308</v>
      </c>
      <c r="H110" s="242">
        <v>35</v>
      </c>
      <c r="I110" s="9"/>
      <c r="J110" s="243">
        <f>ROUND(I110*H110,2)</f>
        <v>0</v>
      </c>
      <c r="K110" s="240" t="s">
        <v>353</v>
      </c>
      <c r="L110" s="113"/>
      <c r="M110" s="244" t="s">
        <v>143</v>
      </c>
      <c r="N110" s="245" t="s">
        <v>180</v>
      </c>
      <c r="O110" s="111"/>
      <c r="P110" s="246">
        <f>O110*H110</f>
        <v>0</v>
      </c>
      <c r="Q110" s="246">
        <v>0</v>
      </c>
      <c r="R110" s="246">
        <f>Q110*H110</f>
        <v>0</v>
      </c>
      <c r="S110" s="246">
        <v>0</v>
      </c>
      <c r="T110" s="247">
        <f>S110*H110</f>
        <v>0</v>
      </c>
      <c r="AR110" s="97" t="s">
        <v>275</v>
      </c>
      <c r="AT110" s="97" t="s">
        <v>271</v>
      </c>
      <c r="AU110" s="97" t="s">
        <v>217</v>
      </c>
      <c r="AY110" s="97" t="s">
        <v>269</v>
      </c>
      <c r="BE110" s="248">
        <f>IF(N110="základní",J110,0)</f>
        <v>0</v>
      </c>
      <c r="BF110" s="248">
        <f>IF(N110="snížená",J110,0)</f>
        <v>0</v>
      </c>
      <c r="BG110" s="248">
        <f>IF(N110="zákl. přenesená",J110,0)</f>
        <v>0</v>
      </c>
      <c r="BH110" s="248">
        <f>IF(N110="sníž. přenesená",J110,0)</f>
        <v>0</v>
      </c>
      <c r="BI110" s="248">
        <f>IF(N110="nulová",J110,0)</f>
        <v>0</v>
      </c>
      <c r="BJ110" s="97" t="s">
        <v>160</v>
      </c>
      <c r="BK110" s="248">
        <f>ROUND(I110*H110,2)</f>
        <v>0</v>
      </c>
      <c r="BL110" s="97" t="s">
        <v>275</v>
      </c>
      <c r="BM110" s="97" t="s">
        <v>309</v>
      </c>
    </row>
    <row r="111" spans="2:65" s="117" customFormat="1" ht="27">
      <c r="B111" s="113"/>
      <c r="D111" s="249" t="s">
        <v>277</v>
      </c>
      <c r="F111" s="250" t="s">
        <v>310</v>
      </c>
      <c r="I111" s="10"/>
      <c r="L111" s="113"/>
      <c r="M111" s="251"/>
      <c r="N111" s="111"/>
      <c r="O111" s="111"/>
      <c r="P111" s="111"/>
      <c r="Q111" s="111"/>
      <c r="R111" s="111"/>
      <c r="S111" s="111"/>
      <c r="T111" s="143"/>
      <c r="AT111" s="97" t="s">
        <v>277</v>
      </c>
      <c r="AU111" s="97" t="s">
        <v>217</v>
      </c>
    </row>
    <row r="112" spans="2:65" s="117" customFormat="1" ht="16.5" customHeight="1">
      <c r="B112" s="113"/>
      <c r="C112" s="238" t="s">
        <v>311</v>
      </c>
      <c r="D112" s="238" t="s">
        <v>271</v>
      </c>
      <c r="E112" s="239" t="s">
        <v>312</v>
      </c>
      <c r="F112" s="240" t="s">
        <v>313</v>
      </c>
      <c r="G112" s="241" t="s">
        <v>295</v>
      </c>
      <c r="H112" s="242">
        <v>8</v>
      </c>
      <c r="I112" s="9"/>
      <c r="J112" s="243">
        <f>ROUND(I112*H112,2)</f>
        <v>0</v>
      </c>
      <c r="K112" s="240" t="s">
        <v>353</v>
      </c>
      <c r="L112" s="113"/>
      <c r="M112" s="244" t="s">
        <v>143</v>
      </c>
      <c r="N112" s="245" t="s">
        <v>180</v>
      </c>
      <c r="O112" s="111"/>
      <c r="P112" s="246">
        <f>O112*H112</f>
        <v>0</v>
      </c>
      <c r="Q112" s="246">
        <v>8.6800000000000002E-3</v>
      </c>
      <c r="R112" s="246">
        <f>Q112*H112</f>
        <v>6.9440000000000002E-2</v>
      </c>
      <c r="S112" s="246">
        <v>0</v>
      </c>
      <c r="T112" s="247">
        <f>S112*H112</f>
        <v>0</v>
      </c>
      <c r="AR112" s="97" t="s">
        <v>275</v>
      </c>
      <c r="AT112" s="97" t="s">
        <v>271</v>
      </c>
      <c r="AU112" s="97" t="s">
        <v>217</v>
      </c>
      <c r="AY112" s="97" t="s">
        <v>269</v>
      </c>
      <c r="BE112" s="248">
        <f>IF(N112="základní",J112,0)</f>
        <v>0</v>
      </c>
      <c r="BF112" s="248">
        <f>IF(N112="snížená",J112,0)</f>
        <v>0</v>
      </c>
      <c r="BG112" s="248">
        <f>IF(N112="zákl. přenesená",J112,0)</f>
        <v>0</v>
      </c>
      <c r="BH112" s="248">
        <f>IF(N112="sníž. přenesená",J112,0)</f>
        <v>0</v>
      </c>
      <c r="BI112" s="248">
        <f>IF(N112="nulová",J112,0)</f>
        <v>0</v>
      </c>
      <c r="BJ112" s="97" t="s">
        <v>160</v>
      </c>
      <c r="BK112" s="248">
        <f>ROUND(I112*H112,2)</f>
        <v>0</v>
      </c>
      <c r="BL112" s="97" t="s">
        <v>275</v>
      </c>
      <c r="BM112" s="97" t="s">
        <v>314</v>
      </c>
    </row>
    <row r="113" spans="2:65" s="117" customFormat="1" ht="54">
      <c r="B113" s="113"/>
      <c r="D113" s="249" t="s">
        <v>277</v>
      </c>
      <c r="F113" s="250" t="s">
        <v>315</v>
      </c>
      <c r="I113" s="10"/>
      <c r="L113" s="113"/>
      <c r="M113" s="251"/>
      <c r="N113" s="111"/>
      <c r="O113" s="111"/>
      <c r="P113" s="111"/>
      <c r="Q113" s="111"/>
      <c r="R113" s="111"/>
      <c r="S113" s="111"/>
      <c r="T113" s="143"/>
      <c r="AT113" s="97" t="s">
        <v>277</v>
      </c>
      <c r="AU113" s="97" t="s">
        <v>217</v>
      </c>
    </row>
    <row r="114" spans="2:65" s="117" customFormat="1" ht="27">
      <c r="B114" s="113"/>
      <c r="D114" s="249" t="s">
        <v>279</v>
      </c>
      <c r="F114" s="252" t="s">
        <v>280</v>
      </c>
      <c r="I114" s="10"/>
      <c r="L114" s="113"/>
      <c r="M114" s="251"/>
      <c r="N114" s="111"/>
      <c r="O114" s="111"/>
      <c r="P114" s="111"/>
      <c r="Q114" s="111"/>
      <c r="R114" s="111"/>
      <c r="S114" s="111"/>
      <c r="T114" s="143"/>
      <c r="AT114" s="97" t="s">
        <v>279</v>
      </c>
      <c r="AU114" s="97" t="s">
        <v>217</v>
      </c>
    </row>
    <row r="115" spans="2:65" s="254" customFormat="1">
      <c r="B115" s="253"/>
      <c r="D115" s="249" t="s">
        <v>281</v>
      </c>
      <c r="E115" s="255" t="s">
        <v>143</v>
      </c>
      <c r="F115" s="256" t="s">
        <v>316</v>
      </c>
      <c r="H115" s="257">
        <v>8</v>
      </c>
      <c r="I115" s="11"/>
      <c r="L115" s="253"/>
      <c r="M115" s="258"/>
      <c r="N115" s="259"/>
      <c r="O115" s="259"/>
      <c r="P115" s="259"/>
      <c r="Q115" s="259"/>
      <c r="R115" s="259"/>
      <c r="S115" s="259"/>
      <c r="T115" s="260"/>
      <c r="AT115" s="255" t="s">
        <v>281</v>
      </c>
      <c r="AU115" s="255" t="s">
        <v>217</v>
      </c>
      <c r="AV115" s="254" t="s">
        <v>217</v>
      </c>
      <c r="AW115" s="254" t="s">
        <v>173</v>
      </c>
      <c r="AX115" s="254" t="s">
        <v>160</v>
      </c>
      <c r="AY115" s="255" t="s">
        <v>269</v>
      </c>
    </row>
    <row r="116" spans="2:65" s="117" customFormat="1" ht="16.5" customHeight="1">
      <c r="B116" s="113"/>
      <c r="C116" s="238" t="s">
        <v>317</v>
      </c>
      <c r="D116" s="238" t="s">
        <v>271</v>
      </c>
      <c r="E116" s="239" t="s">
        <v>318</v>
      </c>
      <c r="F116" s="240" t="s">
        <v>319</v>
      </c>
      <c r="G116" s="241" t="s">
        <v>320</v>
      </c>
      <c r="H116" s="242">
        <v>20</v>
      </c>
      <c r="I116" s="9"/>
      <c r="J116" s="243">
        <f>ROUND(I116*H116,2)</f>
        <v>0</v>
      </c>
      <c r="K116" s="240" t="s">
        <v>353</v>
      </c>
      <c r="L116" s="113"/>
      <c r="M116" s="244" t="s">
        <v>143</v>
      </c>
      <c r="N116" s="245" t="s">
        <v>180</v>
      </c>
      <c r="O116" s="111"/>
      <c r="P116" s="246">
        <f>O116*H116</f>
        <v>0</v>
      </c>
      <c r="Q116" s="246">
        <v>0</v>
      </c>
      <c r="R116" s="246">
        <f>Q116*H116</f>
        <v>0</v>
      </c>
      <c r="S116" s="246">
        <v>0</v>
      </c>
      <c r="T116" s="247">
        <f>S116*H116</f>
        <v>0</v>
      </c>
      <c r="AR116" s="97" t="s">
        <v>275</v>
      </c>
      <c r="AT116" s="97" t="s">
        <v>271</v>
      </c>
      <c r="AU116" s="97" t="s">
        <v>217</v>
      </c>
      <c r="AY116" s="97" t="s">
        <v>269</v>
      </c>
      <c r="BE116" s="248">
        <f>IF(N116="základní",J116,0)</f>
        <v>0</v>
      </c>
      <c r="BF116" s="248">
        <f>IF(N116="snížená",J116,0)</f>
        <v>0</v>
      </c>
      <c r="BG116" s="248">
        <f>IF(N116="zákl. přenesená",J116,0)</f>
        <v>0</v>
      </c>
      <c r="BH116" s="248">
        <f>IF(N116="sníž. přenesená",J116,0)</f>
        <v>0</v>
      </c>
      <c r="BI116" s="248">
        <f>IF(N116="nulová",J116,0)</f>
        <v>0</v>
      </c>
      <c r="BJ116" s="97" t="s">
        <v>160</v>
      </c>
      <c r="BK116" s="248">
        <f>ROUND(I116*H116,2)</f>
        <v>0</v>
      </c>
      <c r="BL116" s="97" t="s">
        <v>275</v>
      </c>
      <c r="BM116" s="97" t="s">
        <v>321</v>
      </c>
    </row>
    <row r="117" spans="2:65" s="117" customFormat="1" ht="27">
      <c r="B117" s="113"/>
      <c r="D117" s="249" t="s">
        <v>277</v>
      </c>
      <c r="F117" s="250" t="s">
        <v>322</v>
      </c>
      <c r="I117" s="10"/>
      <c r="L117" s="113"/>
      <c r="M117" s="251"/>
      <c r="N117" s="111"/>
      <c r="O117" s="111"/>
      <c r="P117" s="111"/>
      <c r="Q117" s="111"/>
      <c r="R117" s="111"/>
      <c r="S117" s="111"/>
      <c r="T117" s="143"/>
      <c r="AT117" s="97" t="s">
        <v>277</v>
      </c>
      <c r="AU117" s="97" t="s">
        <v>217</v>
      </c>
    </row>
    <row r="118" spans="2:65" s="117" customFormat="1" ht="27">
      <c r="B118" s="113"/>
      <c r="D118" s="249" t="s">
        <v>279</v>
      </c>
      <c r="F118" s="252" t="s">
        <v>280</v>
      </c>
      <c r="I118" s="10"/>
      <c r="L118" s="113"/>
      <c r="M118" s="251"/>
      <c r="N118" s="111"/>
      <c r="O118" s="111"/>
      <c r="P118" s="111"/>
      <c r="Q118" s="111"/>
      <c r="R118" s="111"/>
      <c r="S118" s="111"/>
      <c r="T118" s="143"/>
      <c r="AT118" s="97" t="s">
        <v>279</v>
      </c>
      <c r="AU118" s="97" t="s">
        <v>217</v>
      </c>
    </row>
    <row r="119" spans="2:65" s="254" customFormat="1">
      <c r="B119" s="253"/>
      <c r="D119" s="249" t="s">
        <v>281</v>
      </c>
      <c r="E119" s="255" t="s">
        <v>143</v>
      </c>
      <c r="F119" s="256" t="s">
        <v>323</v>
      </c>
      <c r="H119" s="257">
        <v>20</v>
      </c>
      <c r="I119" s="11"/>
      <c r="L119" s="253"/>
      <c r="M119" s="258"/>
      <c r="N119" s="259"/>
      <c r="O119" s="259"/>
      <c r="P119" s="259"/>
      <c r="Q119" s="259"/>
      <c r="R119" s="259"/>
      <c r="S119" s="259"/>
      <c r="T119" s="260"/>
      <c r="AT119" s="255" t="s">
        <v>281</v>
      </c>
      <c r="AU119" s="255" t="s">
        <v>217</v>
      </c>
      <c r="AV119" s="254" t="s">
        <v>217</v>
      </c>
      <c r="AW119" s="254" t="s">
        <v>173</v>
      </c>
      <c r="AX119" s="254" t="s">
        <v>209</v>
      </c>
      <c r="AY119" s="255" t="s">
        <v>269</v>
      </c>
    </row>
    <row r="120" spans="2:65" s="262" customFormat="1">
      <c r="B120" s="261"/>
      <c r="D120" s="249" t="s">
        <v>281</v>
      </c>
      <c r="E120" s="263" t="s">
        <v>143</v>
      </c>
      <c r="F120" s="264" t="s">
        <v>324</v>
      </c>
      <c r="H120" s="265">
        <v>20</v>
      </c>
      <c r="I120" s="12"/>
      <c r="L120" s="261"/>
      <c r="M120" s="266"/>
      <c r="N120" s="267"/>
      <c r="O120" s="267"/>
      <c r="P120" s="267"/>
      <c r="Q120" s="267"/>
      <c r="R120" s="267"/>
      <c r="S120" s="267"/>
      <c r="T120" s="268"/>
      <c r="AT120" s="263" t="s">
        <v>281</v>
      </c>
      <c r="AU120" s="263" t="s">
        <v>217</v>
      </c>
      <c r="AV120" s="262" t="s">
        <v>275</v>
      </c>
      <c r="AW120" s="262" t="s">
        <v>173</v>
      </c>
      <c r="AX120" s="262" t="s">
        <v>160</v>
      </c>
      <c r="AY120" s="263" t="s">
        <v>269</v>
      </c>
    </row>
    <row r="121" spans="2:65" s="117" customFormat="1" ht="16.5" customHeight="1">
      <c r="B121" s="113"/>
      <c r="C121" s="238" t="s">
        <v>325</v>
      </c>
      <c r="D121" s="238" t="s">
        <v>271</v>
      </c>
      <c r="E121" s="239" t="s">
        <v>326</v>
      </c>
      <c r="F121" s="240" t="s">
        <v>327</v>
      </c>
      <c r="G121" s="241" t="s">
        <v>320</v>
      </c>
      <c r="H121" s="242">
        <v>164.01599999999999</v>
      </c>
      <c r="I121" s="9"/>
      <c r="J121" s="243">
        <f>ROUND(I121*H121,2)</f>
        <v>0</v>
      </c>
      <c r="K121" s="240" t="s">
        <v>353</v>
      </c>
      <c r="L121" s="113"/>
      <c r="M121" s="244" t="s">
        <v>143</v>
      </c>
      <c r="N121" s="245" t="s">
        <v>180</v>
      </c>
      <c r="O121" s="111"/>
      <c r="P121" s="246">
        <f>O121*H121</f>
        <v>0</v>
      </c>
      <c r="Q121" s="246">
        <v>0</v>
      </c>
      <c r="R121" s="246">
        <f>Q121*H121</f>
        <v>0</v>
      </c>
      <c r="S121" s="246">
        <v>0</v>
      </c>
      <c r="T121" s="247">
        <f>S121*H121</f>
        <v>0</v>
      </c>
      <c r="AR121" s="97" t="s">
        <v>275</v>
      </c>
      <c r="AT121" s="97" t="s">
        <v>271</v>
      </c>
      <c r="AU121" s="97" t="s">
        <v>217</v>
      </c>
      <c r="AY121" s="97" t="s">
        <v>269</v>
      </c>
      <c r="BE121" s="248">
        <f>IF(N121="základní",J121,0)</f>
        <v>0</v>
      </c>
      <c r="BF121" s="248">
        <f>IF(N121="snížená",J121,0)</f>
        <v>0</v>
      </c>
      <c r="BG121" s="248">
        <f>IF(N121="zákl. přenesená",J121,0)</f>
        <v>0</v>
      </c>
      <c r="BH121" s="248">
        <f>IF(N121="sníž. přenesená",J121,0)</f>
        <v>0</v>
      </c>
      <c r="BI121" s="248">
        <f>IF(N121="nulová",J121,0)</f>
        <v>0</v>
      </c>
      <c r="BJ121" s="97" t="s">
        <v>160</v>
      </c>
      <c r="BK121" s="248">
        <f>ROUND(I121*H121,2)</f>
        <v>0</v>
      </c>
      <c r="BL121" s="97" t="s">
        <v>275</v>
      </c>
      <c r="BM121" s="97" t="s">
        <v>328</v>
      </c>
    </row>
    <row r="122" spans="2:65" s="117" customFormat="1" ht="27">
      <c r="B122" s="113"/>
      <c r="D122" s="249" t="s">
        <v>277</v>
      </c>
      <c r="F122" s="250" t="s">
        <v>329</v>
      </c>
      <c r="I122" s="10"/>
      <c r="L122" s="113"/>
      <c r="M122" s="251"/>
      <c r="N122" s="111"/>
      <c r="O122" s="111"/>
      <c r="P122" s="111"/>
      <c r="Q122" s="111"/>
      <c r="R122" s="111"/>
      <c r="S122" s="111"/>
      <c r="T122" s="143"/>
      <c r="AT122" s="97" t="s">
        <v>277</v>
      </c>
      <c r="AU122" s="97" t="s">
        <v>217</v>
      </c>
    </row>
    <row r="123" spans="2:65" s="117" customFormat="1" ht="40.5">
      <c r="B123" s="113"/>
      <c r="D123" s="249" t="s">
        <v>279</v>
      </c>
      <c r="F123" s="252" t="s">
        <v>330</v>
      </c>
      <c r="I123" s="10"/>
      <c r="L123" s="113"/>
      <c r="M123" s="251"/>
      <c r="N123" s="111"/>
      <c r="O123" s="111"/>
      <c r="P123" s="111"/>
      <c r="Q123" s="111"/>
      <c r="R123" s="111"/>
      <c r="S123" s="111"/>
      <c r="T123" s="143"/>
      <c r="AT123" s="97" t="s">
        <v>279</v>
      </c>
      <c r="AU123" s="97" t="s">
        <v>217</v>
      </c>
    </row>
    <row r="124" spans="2:65" s="270" customFormat="1">
      <c r="B124" s="269"/>
      <c r="D124" s="249" t="s">
        <v>281</v>
      </c>
      <c r="E124" s="271" t="s">
        <v>143</v>
      </c>
      <c r="F124" s="272" t="s">
        <v>331</v>
      </c>
      <c r="H124" s="271" t="s">
        <v>143</v>
      </c>
      <c r="I124" s="13"/>
      <c r="L124" s="269"/>
      <c r="M124" s="273"/>
      <c r="N124" s="274"/>
      <c r="O124" s="274"/>
      <c r="P124" s="274"/>
      <c r="Q124" s="274"/>
      <c r="R124" s="274"/>
      <c r="S124" s="274"/>
      <c r="T124" s="275"/>
      <c r="AT124" s="271" t="s">
        <v>281</v>
      </c>
      <c r="AU124" s="271" t="s">
        <v>217</v>
      </c>
      <c r="AV124" s="270" t="s">
        <v>160</v>
      </c>
      <c r="AW124" s="270" t="s">
        <v>173</v>
      </c>
      <c r="AX124" s="270" t="s">
        <v>209</v>
      </c>
      <c r="AY124" s="271" t="s">
        <v>269</v>
      </c>
    </row>
    <row r="125" spans="2:65" s="254" customFormat="1">
      <c r="B125" s="253"/>
      <c r="D125" s="249" t="s">
        <v>281</v>
      </c>
      <c r="E125" s="255" t="s">
        <v>143</v>
      </c>
      <c r="F125" s="256" t="s">
        <v>332</v>
      </c>
      <c r="H125" s="257">
        <v>156.928</v>
      </c>
      <c r="I125" s="11"/>
      <c r="L125" s="253"/>
      <c r="M125" s="258"/>
      <c r="N125" s="259"/>
      <c r="O125" s="259"/>
      <c r="P125" s="259"/>
      <c r="Q125" s="259"/>
      <c r="R125" s="259"/>
      <c r="S125" s="259"/>
      <c r="T125" s="260"/>
      <c r="AT125" s="255" t="s">
        <v>281</v>
      </c>
      <c r="AU125" s="255" t="s">
        <v>217</v>
      </c>
      <c r="AV125" s="254" t="s">
        <v>217</v>
      </c>
      <c r="AW125" s="254" t="s">
        <v>173</v>
      </c>
      <c r="AX125" s="254" t="s">
        <v>209</v>
      </c>
      <c r="AY125" s="255" t="s">
        <v>269</v>
      </c>
    </row>
    <row r="126" spans="2:65" s="270" customFormat="1">
      <c r="B126" s="269"/>
      <c r="D126" s="249" t="s">
        <v>281</v>
      </c>
      <c r="E126" s="271" t="s">
        <v>143</v>
      </c>
      <c r="F126" s="272" t="s">
        <v>333</v>
      </c>
      <c r="H126" s="271" t="s">
        <v>143</v>
      </c>
      <c r="I126" s="13"/>
      <c r="L126" s="269"/>
      <c r="M126" s="273"/>
      <c r="N126" s="274"/>
      <c r="O126" s="274"/>
      <c r="P126" s="274"/>
      <c r="Q126" s="274"/>
      <c r="R126" s="274"/>
      <c r="S126" s="274"/>
      <c r="T126" s="275"/>
      <c r="AT126" s="271" t="s">
        <v>281</v>
      </c>
      <c r="AU126" s="271" t="s">
        <v>217</v>
      </c>
      <c r="AV126" s="270" t="s">
        <v>160</v>
      </c>
      <c r="AW126" s="270" t="s">
        <v>173</v>
      </c>
      <c r="AX126" s="270" t="s">
        <v>209</v>
      </c>
      <c r="AY126" s="271" t="s">
        <v>269</v>
      </c>
    </row>
    <row r="127" spans="2:65" s="254" customFormat="1">
      <c r="B127" s="253"/>
      <c r="D127" s="249" t="s">
        <v>281</v>
      </c>
      <c r="E127" s="255" t="s">
        <v>143</v>
      </c>
      <c r="F127" s="256" t="s">
        <v>334</v>
      </c>
      <c r="H127" s="257">
        <v>7.0880000000000001</v>
      </c>
      <c r="I127" s="11"/>
      <c r="L127" s="253"/>
      <c r="M127" s="258"/>
      <c r="N127" s="259"/>
      <c r="O127" s="259"/>
      <c r="P127" s="259"/>
      <c r="Q127" s="259"/>
      <c r="R127" s="259"/>
      <c r="S127" s="259"/>
      <c r="T127" s="260"/>
      <c r="AT127" s="255" t="s">
        <v>281</v>
      </c>
      <c r="AU127" s="255" t="s">
        <v>217</v>
      </c>
      <c r="AV127" s="254" t="s">
        <v>217</v>
      </c>
      <c r="AW127" s="254" t="s">
        <v>173</v>
      </c>
      <c r="AX127" s="254" t="s">
        <v>209</v>
      </c>
      <c r="AY127" s="255" t="s">
        <v>269</v>
      </c>
    </row>
    <row r="128" spans="2:65" s="262" customFormat="1">
      <c r="B128" s="261"/>
      <c r="D128" s="249" t="s">
        <v>281</v>
      </c>
      <c r="E128" s="263" t="s">
        <v>143</v>
      </c>
      <c r="F128" s="264" t="s">
        <v>324</v>
      </c>
      <c r="H128" s="265">
        <v>164.01599999999999</v>
      </c>
      <c r="I128" s="12"/>
      <c r="L128" s="261"/>
      <c r="M128" s="266"/>
      <c r="N128" s="267"/>
      <c r="O128" s="267"/>
      <c r="P128" s="267"/>
      <c r="Q128" s="267"/>
      <c r="R128" s="267"/>
      <c r="S128" s="267"/>
      <c r="T128" s="268"/>
      <c r="AT128" s="263" t="s">
        <v>281</v>
      </c>
      <c r="AU128" s="263" t="s">
        <v>217</v>
      </c>
      <c r="AV128" s="262" t="s">
        <v>275</v>
      </c>
      <c r="AW128" s="262" t="s">
        <v>173</v>
      </c>
      <c r="AX128" s="262" t="s">
        <v>160</v>
      </c>
      <c r="AY128" s="263" t="s">
        <v>269</v>
      </c>
    </row>
    <row r="129" spans="2:65" s="117" customFormat="1" ht="16.5" customHeight="1">
      <c r="B129" s="113"/>
      <c r="C129" s="238" t="s">
        <v>165</v>
      </c>
      <c r="D129" s="238" t="s">
        <v>271</v>
      </c>
      <c r="E129" s="239" t="s">
        <v>335</v>
      </c>
      <c r="F129" s="240" t="s">
        <v>336</v>
      </c>
      <c r="G129" s="241" t="s">
        <v>320</v>
      </c>
      <c r="H129" s="242">
        <v>82.007999999999996</v>
      </c>
      <c r="I129" s="9"/>
      <c r="J129" s="243">
        <f>ROUND(I129*H129,2)</f>
        <v>0</v>
      </c>
      <c r="K129" s="240" t="s">
        <v>353</v>
      </c>
      <c r="L129" s="113"/>
      <c r="M129" s="244" t="s">
        <v>143</v>
      </c>
      <c r="N129" s="245" t="s">
        <v>180</v>
      </c>
      <c r="O129" s="111"/>
      <c r="P129" s="246">
        <f>O129*H129</f>
        <v>0</v>
      </c>
      <c r="Q129" s="246">
        <v>0</v>
      </c>
      <c r="R129" s="246">
        <f>Q129*H129</f>
        <v>0</v>
      </c>
      <c r="S129" s="246">
        <v>0</v>
      </c>
      <c r="T129" s="247">
        <f>S129*H129</f>
        <v>0</v>
      </c>
      <c r="AR129" s="97" t="s">
        <v>275</v>
      </c>
      <c r="AT129" s="97" t="s">
        <v>271</v>
      </c>
      <c r="AU129" s="97" t="s">
        <v>217</v>
      </c>
      <c r="AY129" s="97" t="s">
        <v>269</v>
      </c>
      <c r="BE129" s="248">
        <f>IF(N129="základní",J129,0)</f>
        <v>0</v>
      </c>
      <c r="BF129" s="248">
        <f>IF(N129="snížená",J129,0)</f>
        <v>0</v>
      </c>
      <c r="BG129" s="248">
        <f>IF(N129="zákl. přenesená",J129,0)</f>
        <v>0</v>
      </c>
      <c r="BH129" s="248">
        <f>IF(N129="sníž. přenesená",J129,0)</f>
        <v>0</v>
      </c>
      <c r="BI129" s="248">
        <f>IF(N129="nulová",J129,0)</f>
        <v>0</v>
      </c>
      <c r="BJ129" s="97" t="s">
        <v>160</v>
      </c>
      <c r="BK129" s="248">
        <f>ROUND(I129*H129,2)</f>
        <v>0</v>
      </c>
      <c r="BL129" s="97" t="s">
        <v>275</v>
      </c>
      <c r="BM129" s="97" t="s">
        <v>337</v>
      </c>
    </row>
    <row r="130" spans="2:65" s="117" customFormat="1" ht="27">
      <c r="B130" s="113"/>
      <c r="D130" s="249" t="s">
        <v>277</v>
      </c>
      <c r="F130" s="250" t="s">
        <v>338</v>
      </c>
      <c r="I130" s="10"/>
      <c r="L130" s="113"/>
      <c r="M130" s="251"/>
      <c r="N130" s="111"/>
      <c r="O130" s="111"/>
      <c r="P130" s="111"/>
      <c r="Q130" s="111"/>
      <c r="R130" s="111"/>
      <c r="S130" s="111"/>
      <c r="T130" s="143"/>
      <c r="AT130" s="97" t="s">
        <v>277</v>
      </c>
      <c r="AU130" s="97" t="s">
        <v>217</v>
      </c>
    </row>
    <row r="131" spans="2:65" s="254" customFormat="1">
      <c r="B131" s="253"/>
      <c r="D131" s="249" t="s">
        <v>281</v>
      </c>
      <c r="E131" s="255" t="s">
        <v>143</v>
      </c>
      <c r="F131" s="256" t="s">
        <v>339</v>
      </c>
      <c r="H131" s="257">
        <v>82.007999999999996</v>
      </c>
      <c r="I131" s="11"/>
      <c r="L131" s="253"/>
      <c r="M131" s="258"/>
      <c r="N131" s="259"/>
      <c r="O131" s="259"/>
      <c r="P131" s="259"/>
      <c r="Q131" s="259"/>
      <c r="R131" s="259"/>
      <c r="S131" s="259"/>
      <c r="T131" s="260"/>
      <c r="AT131" s="255" t="s">
        <v>281</v>
      </c>
      <c r="AU131" s="255" t="s">
        <v>217</v>
      </c>
      <c r="AV131" s="254" t="s">
        <v>217</v>
      </c>
      <c r="AW131" s="254" t="s">
        <v>173</v>
      </c>
      <c r="AX131" s="254" t="s">
        <v>160</v>
      </c>
      <c r="AY131" s="255" t="s">
        <v>269</v>
      </c>
    </row>
    <row r="132" spans="2:65" s="117" customFormat="1" ht="16.5" customHeight="1">
      <c r="B132" s="113"/>
      <c r="C132" s="238" t="s">
        <v>340</v>
      </c>
      <c r="D132" s="238" t="s">
        <v>271</v>
      </c>
      <c r="E132" s="239" t="s">
        <v>341</v>
      </c>
      <c r="F132" s="240" t="s">
        <v>342</v>
      </c>
      <c r="G132" s="241" t="s">
        <v>320</v>
      </c>
      <c r="H132" s="242">
        <v>164.01599999999999</v>
      </c>
      <c r="I132" s="9"/>
      <c r="J132" s="243">
        <f>ROUND(I132*H132,2)</f>
        <v>0</v>
      </c>
      <c r="K132" s="240" t="s">
        <v>353</v>
      </c>
      <c r="L132" s="113"/>
      <c r="M132" s="244" t="s">
        <v>143</v>
      </c>
      <c r="N132" s="245" t="s">
        <v>180</v>
      </c>
      <c r="O132" s="111"/>
      <c r="P132" s="246">
        <f>O132*H132</f>
        <v>0</v>
      </c>
      <c r="Q132" s="246">
        <v>0</v>
      </c>
      <c r="R132" s="246">
        <f>Q132*H132</f>
        <v>0</v>
      </c>
      <c r="S132" s="246">
        <v>0</v>
      </c>
      <c r="T132" s="247">
        <f>S132*H132</f>
        <v>0</v>
      </c>
      <c r="AR132" s="97" t="s">
        <v>275</v>
      </c>
      <c r="AT132" s="97" t="s">
        <v>271</v>
      </c>
      <c r="AU132" s="97" t="s">
        <v>217</v>
      </c>
      <c r="AY132" s="97" t="s">
        <v>269</v>
      </c>
      <c r="BE132" s="248">
        <f>IF(N132="základní",J132,0)</f>
        <v>0</v>
      </c>
      <c r="BF132" s="248">
        <f>IF(N132="snížená",J132,0)</f>
        <v>0</v>
      </c>
      <c r="BG132" s="248">
        <f>IF(N132="zákl. přenesená",J132,0)</f>
        <v>0</v>
      </c>
      <c r="BH132" s="248">
        <f>IF(N132="sníž. přenesená",J132,0)</f>
        <v>0</v>
      </c>
      <c r="BI132" s="248">
        <f>IF(N132="nulová",J132,0)</f>
        <v>0</v>
      </c>
      <c r="BJ132" s="97" t="s">
        <v>160</v>
      </c>
      <c r="BK132" s="248">
        <f>ROUND(I132*H132,2)</f>
        <v>0</v>
      </c>
      <c r="BL132" s="97" t="s">
        <v>275</v>
      </c>
      <c r="BM132" s="97" t="s">
        <v>343</v>
      </c>
    </row>
    <row r="133" spans="2:65" s="117" customFormat="1" ht="27">
      <c r="B133" s="113"/>
      <c r="D133" s="249" t="s">
        <v>277</v>
      </c>
      <c r="F133" s="250" t="s">
        <v>344</v>
      </c>
      <c r="I133" s="10"/>
      <c r="L133" s="113"/>
      <c r="M133" s="251"/>
      <c r="N133" s="111"/>
      <c r="O133" s="111"/>
      <c r="P133" s="111"/>
      <c r="Q133" s="111"/>
      <c r="R133" s="111"/>
      <c r="S133" s="111"/>
      <c r="T133" s="143"/>
      <c r="AT133" s="97" t="s">
        <v>277</v>
      </c>
      <c r="AU133" s="97" t="s">
        <v>217</v>
      </c>
    </row>
    <row r="134" spans="2:65" s="117" customFormat="1" ht="40.5">
      <c r="B134" s="113"/>
      <c r="D134" s="249" t="s">
        <v>279</v>
      </c>
      <c r="F134" s="252" t="s">
        <v>330</v>
      </c>
      <c r="I134" s="10"/>
      <c r="L134" s="113"/>
      <c r="M134" s="251"/>
      <c r="N134" s="111"/>
      <c r="O134" s="111"/>
      <c r="P134" s="111"/>
      <c r="Q134" s="111"/>
      <c r="R134" s="111"/>
      <c r="S134" s="111"/>
      <c r="T134" s="143"/>
      <c r="AT134" s="97" t="s">
        <v>279</v>
      </c>
      <c r="AU134" s="97" t="s">
        <v>217</v>
      </c>
    </row>
    <row r="135" spans="2:65" s="117" customFormat="1" ht="16.5" customHeight="1">
      <c r="B135" s="113"/>
      <c r="C135" s="238" t="s">
        <v>345</v>
      </c>
      <c r="D135" s="238" t="s">
        <v>271</v>
      </c>
      <c r="E135" s="239" t="s">
        <v>346</v>
      </c>
      <c r="F135" s="240" t="s">
        <v>347</v>
      </c>
      <c r="G135" s="241" t="s">
        <v>320</v>
      </c>
      <c r="H135" s="242">
        <v>82.007999999999996</v>
      </c>
      <c r="I135" s="9"/>
      <c r="J135" s="243">
        <f>ROUND(I135*H135,2)</f>
        <v>0</v>
      </c>
      <c r="K135" s="240" t="s">
        <v>353</v>
      </c>
      <c r="L135" s="113"/>
      <c r="M135" s="244" t="s">
        <v>143</v>
      </c>
      <c r="N135" s="245" t="s">
        <v>180</v>
      </c>
      <c r="O135" s="111"/>
      <c r="P135" s="246">
        <f>O135*H135</f>
        <v>0</v>
      </c>
      <c r="Q135" s="246">
        <v>0</v>
      </c>
      <c r="R135" s="246">
        <f>Q135*H135</f>
        <v>0</v>
      </c>
      <c r="S135" s="246">
        <v>0</v>
      </c>
      <c r="T135" s="247">
        <f>S135*H135</f>
        <v>0</v>
      </c>
      <c r="AR135" s="97" t="s">
        <v>275</v>
      </c>
      <c r="AT135" s="97" t="s">
        <v>271</v>
      </c>
      <c r="AU135" s="97" t="s">
        <v>217</v>
      </c>
      <c r="AY135" s="97" t="s">
        <v>269</v>
      </c>
      <c r="BE135" s="248">
        <f>IF(N135="základní",J135,0)</f>
        <v>0</v>
      </c>
      <c r="BF135" s="248">
        <f>IF(N135="snížená",J135,0)</f>
        <v>0</v>
      </c>
      <c r="BG135" s="248">
        <f>IF(N135="zákl. přenesená",J135,0)</f>
        <v>0</v>
      </c>
      <c r="BH135" s="248">
        <f>IF(N135="sníž. přenesená",J135,0)</f>
        <v>0</v>
      </c>
      <c r="BI135" s="248">
        <f>IF(N135="nulová",J135,0)</f>
        <v>0</v>
      </c>
      <c r="BJ135" s="97" t="s">
        <v>160</v>
      </c>
      <c r="BK135" s="248">
        <f>ROUND(I135*H135,2)</f>
        <v>0</v>
      </c>
      <c r="BL135" s="97" t="s">
        <v>275</v>
      </c>
      <c r="BM135" s="97" t="s">
        <v>348</v>
      </c>
    </row>
    <row r="136" spans="2:65" s="117" customFormat="1" ht="27">
      <c r="B136" s="113"/>
      <c r="D136" s="249" t="s">
        <v>277</v>
      </c>
      <c r="F136" s="250" t="s">
        <v>349</v>
      </c>
      <c r="I136" s="10"/>
      <c r="L136" s="113"/>
      <c r="M136" s="251"/>
      <c r="N136" s="111"/>
      <c r="O136" s="111"/>
      <c r="P136" s="111"/>
      <c r="Q136" s="111"/>
      <c r="R136" s="111"/>
      <c r="S136" s="111"/>
      <c r="T136" s="143"/>
      <c r="AT136" s="97" t="s">
        <v>277</v>
      </c>
      <c r="AU136" s="97" t="s">
        <v>217</v>
      </c>
    </row>
    <row r="137" spans="2:65" s="117" customFormat="1" ht="16.5" customHeight="1">
      <c r="B137" s="113"/>
      <c r="C137" s="238" t="s">
        <v>350</v>
      </c>
      <c r="D137" s="238" t="s">
        <v>271</v>
      </c>
      <c r="E137" s="239" t="s">
        <v>351</v>
      </c>
      <c r="F137" s="240" t="s">
        <v>352</v>
      </c>
      <c r="G137" s="241" t="s">
        <v>274</v>
      </c>
      <c r="H137" s="242">
        <v>765.5</v>
      </c>
      <c r="I137" s="9"/>
      <c r="J137" s="243">
        <f>ROUND(I137*H137,2)</f>
        <v>0</v>
      </c>
      <c r="K137" s="240" t="s">
        <v>353</v>
      </c>
      <c r="L137" s="113"/>
      <c r="M137" s="244" t="s">
        <v>143</v>
      </c>
      <c r="N137" s="245" t="s">
        <v>180</v>
      </c>
      <c r="O137" s="111"/>
      <c r="P137" s="246">
        <f>O137*H137</f>
        <v>0</v>
      </c>
      <c r="Q137" s="246">
        <v>5.8E-4</v>
      </c>
      <c r="R137" s="246">
        <f>Q137*H137</f>
        <v>0.44399</v>
      </c>
      <c r="S137" s="246">
        <v>0</v>
      </c>
      <c r="T137" s="247">
        <f>S137*H137</f>
        <v>0</v>
      </c>
      <c r="AR137" s="97" t="s">
        <v>275</v>
      </c>
      <c r="AT137" s="97" t="s">
        <v>271</v>
      </c>
      <c r="AU137" s="97" t="s">
        <v>217</v>
      </c>
      <c r="AY137" s="97" t="s">
        <v>269</v>
      </c>
      <c r="BE137" s="248">
        <f>IF(N137="základní",J137,0)</f>
        <v>0</v>
      </c>
      <c r="BF137" s="248">
        <f>IF(N137="snížená",J137,0)</f>
        <v>0</v>
      </c>
      <c r="BG137" s="248">
        <f>IF(N137="zákl. přenesená",J137,0)</f>
        <v>0</v>
      </c>
      <c r="BH137" s="248">
        <f>IF(N137="sníž. přenesená",J137,0)</f>
        <v>0</v>
      </c>
      <c r="BI137" s="248">
        <f>IF(N137="nulová",J137,0)</f>
        <v>0</v>
      </c>
      <c r="BJ137" s="97" t="s">
        <v>160</v>
      </c>
      <c r="BK137" s="248">
        <f>ROUND(I137*H137,2)</f>
        <v>0</v>
      </c>
      <c r="BL137" s="97" t="s">
        <v>275</v>
      </c>
      <c r="BM137" s="97" t="s">
        <v>354</v>
      </c>
    </row>
    <row r="138" spans="2:65" s="117" customFormat="1" ht="27">
      <c r="B138" s="113"/>
      <c r="D138" s="249" t="s">
        <v>277</v>
      </c>
      <c r="F138" s="250" t="s">
        <v>355</v>
      </c>
      <c r="I138" s="10"/>
      <c r="L138" s="113"/>
      <c r="M138" s="251"/>
      <c r="N138" s="111"/>
      <c r="O138" s="111"/>
      <c r="P138" s="111"/>
      <c r="Q138" s="111"/>
      <c r="R138" s="111"/>
      <c r="S138" s="111"/>
      <c r="T138" s="143"/>
      <c r="AT138" s="97" t="s">
        <v>277</v>
      </c>
      <c r="AU138" s="97" t="s">
        <v>217</v>
      </c>
    </row>
    <row r="139" spans="2:65" s="117" customFormat="1" ht="27">
      <c r="B139" s="113"/>
      <c r="D139" s="249" t="s">
        <v>279</v>
      </c>
      <c r="F139" s="252" t="s">
        <v>356</v>
      </c>
      <c r="I139" s="10"/>
      <c r="L139" s="113"/>
      <c r="M139" s="251"/>
      <c r="N139" s="111"/>
      <c r="O139" s="111"/>
      <c r="P139" s="111"/>
      <c r="Q139" s="111"/>
      <c r="R139" s="111"/>
      <c r="S139" s="111"/>
      <c r="T139" s="143"/>
      <c r="AT139" s="97" t="s">
        <v>279</v>
      </c>
      <c r="AU139" s="97" t="s">
        <v>217</v>
      </c>
    </row>
    <row r="140" spans="2:65" s="254" customFormat="1">
      <c r="B140" s="253"/>
      <c r="D140" s="249" t="s">
        <v>281</v>
      </c>
      <c r="E140" s="255" t="s">
        <v>143</v>
      </c>
      <c r="F140" s="256" t="s">
        <v>357</v>
      </c>
      <c r="H140" s="257">
        <v>765.5</v>
      </c>
      <c r="I140" s="11"/>
      <c r="L140" s="253"/>
      <c r="M140" s="258"/>
      <c r="N140" s="259"/>
      <c r="O140" s="259"/>
      <c r="P140" s="259"/>
      <c r="Q140" s="259"/>
      <c r="R140" s="259"/>
      <c r="S140" s="259"/>
      <c r="T140" s="260"/>
      <c r="AT140" s="255" t="s">
        <v>281</v>
      </c>
      <c r="AU140" s="255" t="s">
        <v>217</v>
      </c>
      <c r="AV140" s="254" t="s">
        <v>217</v>
      </c>
      <c r="AW140" s="254" t="s">
        <v>173</v>
      </c>
      <c r="AX140" s="254" t="s">
        <v>160</v>
      </c>
      <c r="AY140" s="255" t="s">
        <v>269</v>
      </c>
    </row>
    <row r="141" spans="2:65" s="117" customFormat="1" ht="16.5" customHeight="1">
      <c r="B141" s="113"/>
      <c r="C141" s="238" t="s">
        <v>358</v>
      </c>
      <c r="D141" s="238" t="s">
        <v>271</v>
      </c>
      <c r="E141" s="239" t="s">
        <v>359</v>
      </c>
      <c r="F141" s="240" t="s">
        <v>360</v>
      </c>
      <c r="G141" s="241" t="s">
        <v>274</v>
      </c>
      <c r="H141" s="242">
        <v>765.5</v>
      </c>
      <c r="I141" s="9"/>
      <c r="J141" s="243">
        <f>ROUND(I141*H141,2)</f>
        <v>0</v>
      </c>
      <c r="K141" s="240" t="s">
        <v>353</v>
      </c>
      <c r="L141" s="113"/>
      <c r="M141" s="244" t="s">
        <v>143</v>
      </c>
      <c r="N141" s="245" t="s">
        <v>180</v>
      </c>
      <c r="O141" s="111"/>
      <c r="P141" s="246">
        <f>O141*H141</f>
        <v>0</v>
      </c>
      <c r="Q141" s="246">
        <v>0</v>
      </c>
      <c r="R141" s="246">
        <f>Q141*H141</f>
        <v>0</v>
      </c>
      <c r="S141" s="246">
        <v>0</v>
      </c>
      <c r="T141" s="247">
        <f>S141*H141</f>
        <v>0</v>
      </c>
      <c r="AR141" s="97" t="s">
        <v>275</v>
      </c>
      <c r="AT141" s="97" t="s">
        <v>271</v>
      </c>
      <c r="AU141" s="97" t="s">
        <v>217</v>
      </c>
      <c r="AY141" s="97" t="s">
        <v>269</v>
      </c>
      <c r="BE141" s="248">
        <f>IF(N141="základní",J141,0)</f>
        <v>0</v>
      </c>
      <c r="BF141" s="248">
        <f>IF(N141="snížená",J141,0)</f>
        <v>0</v>
      </c>
      <c r="BG141" s="248">
        <f>IF(N141="zákl. přenesená",J141,0)</f>
        <v>0</v>
      </c>
      <c r="BH141" s="248">
        <f>IF(N141="sníž. přenesená",J141,0)</f>
        <v>0</v>
      </c>
      <c r="BI141" s="248">
        <f>IF(N141="nulová",J141,0)</f>
        <v>0</v>
      </c>
      <c r="BJ141" s="97" t="s">
        <v>160</v>
      </c>
      <c r="BK141" s="248">
        <f>ROUND(I141*H141,2)</f>
        <v>0</v>
      </c>
      <c r="BL141" s="97" t="s">
        <v>275</v>
      </c>
      <c r="BM141" s="97" t="s">
        <v>361</v>
      </c>
    </row>
    <row r="142" spans="2:65" s="117" customFormat="1" ht="27">
      <c r="B142" s="113"/>
      <c r="D142" s="249" t="s">
        <v>277</v>
      </c>
      <c r="F142" s="250" t="s">
        <v>362</v>
      </c>
      <c r="I142" s="10"/>
      <c r="L142" s="113"/>
      <c r="M142" s="251"/>
      <c r="N142" s="111"/>
      <c r="O142" s="111"/>
      <c r="P142" s="111"/>
      <c r="Q142" s="111"/>
      <c r="R142" s="111"/>
      <c r="S142" s="111"/>
      <c r="T142" s="143"/>
      <c r="AT142" s="97" t="s">
        <v>277</v>
      </c>
      <c r="AU142" s="97" t="s">
        <v>217</v>
      </c>
    </row>
    <row r="143" spans="2:65" s="117" customFormat="1" ht="16.5" customHeight="1">
      <c r="B143" s="113"/>
      <c r="C143" s="238" t="s">
        <v>149</v>
      </c>
      <c r="D143" s="238" t="s">
        <v>271</v>
      </c>
      <c r="E143" s="239" t="s">
        <v>363</v>
      </c>
      <c r="F143" s="240" t="s">
        <v>364</v>
      </c>
      <c r="G143" s="241" t="s">
        <v>320</v>
      </c>
      <c r="H143" s="242">
        <v>180.41800000000001</v>
      </c>
      <c r="I143" s="9"/>
      <c r="J143" s="243">
        <f>ROUND(I143*H143,2)</f>
        <v>0</v>
      </c>
      <c r="K143" s="240" t="s">
        <v>353</v>
      </c>
      <c r="L143" s="113"/>
      <c r="M143" s="244" t="s">
        <v>143</v>
      </c>
      <c r="N143" s="245" t="s">
        <v>180</v>
      </c>
      <c r="O143" s="111"/>
      <c r="P143" s="246">
        <f>O143*H143</f>
        <v>0</v>
      </c>
      <c r="Q143" s="246">
        <v>0</v>
      </c>
      <c r="R143" s="246">
        <f>Q143*H143</f>
        <v>0</v>
      </c>
      <c r="S143" s="246">
        <v>0</v>
      </c>
      <c r="T143" s="247">
        <f>S143*H143</f>
        <v>0</v>
      </c>
      <c r="AR143" s="97" t="s">
        <v>275</v>
      </c>
      <c r="AT143" s="97" t="s">
        <v>271</v>
      </c>
      <c r="AU143" s="97" t="s">
        <v>217</v>
      </c>
      <c r="AY143" s="97" t="s">
        <v>269</v>
      </c>
      <c r="BE143" s="248">
        <f>IF(N143="základní",J143,0)</f>
        <v>0</v>
      </c>
      <c r="BF143" s="248">
        <f>IF(N143="snížená",J143,0)</f>
        <v>0</v>
      </c>
      <c r="BG143" s="248">
        <f>IF(N143="zákl. přenesená",J143,0)</f>
        <v>0</v>
      </c>
      <c r="BH143" s="248">
        <f>IF(N143="sníž. přenesená",J143,0)</f>
        <v>0</v>
      </c>
      <c r="BI143" s="248">
        <f>IF(N143="nulová",J143,0)</f>
        <v>0</v>
      </c>
      <c r="BJ143" s="97" t="s">
        <v>160</v>
      </c>
      <c r="BK143" s="248">
        <f>ROUND(I143*H143,2)</f>
        <v>0</v>
      </c>
      <c r="BL143" s="97" t="s">
        <v>275</v>
      </c>
      <c r="BM143" s="97" t="s">
        <v>365</v>
      </c>
    </row>
    <row r="144" spans="2:65" s="117" customFormat="1" ht="40.5">
      <c r="B144" s="113"/>
      <c r="D144" s="249" t="s">
        <v>277</v>
      </c>
      <c r="F144" s="250" t="s">
        <v>366</v>
      </c>
      <c r="I144" s="10"/>
      <c r="L144" s="113"/>
      <c r="M144" s="251"/>
      <c r="N144" s="111"/>
      <c r="O144" s="111"/>
      <c r="P144" s="111"/>
      <c r="Q144" s="111"/>
      <c r="R144" s="111"/>
      <c r="S144" s="111"/>
      <c r="T144" s="143"/>
      <c r="AT144" s="97" t="s">
        <v>277</v>
      </c>
      <c r="AU144" s="97" t="s">
        <v>217</v>
      </c>
    </row>
    <row r="145" spans="2:65" s="254" customFormat="1">
      <c r="B145" s="253"/>
      <c r="D145" s="249" t="s">
        <v>281</v>
      </c>
      <c r="E145" s="255" t="s">
        <v>143</v>
      </c>
      <c r="F145" s="256" t="s">
        <v>367</v>
      </c>
      <c r="H145" s="257">
        <v>180.41800000000001</v>
      </c>
      <c r="I145" s="11"/>
      <c r="L145" s="253"/>
      <c r="M145" s="258"/>
      <c r="N145" s="259"/>
      <c r="O145" s="259"/>
      <c r="P145" s="259"/>
      <c r="Q145" s="259"/>
      <c r="R145" s="259"/>
      <c r="S145" s="259"/>
      <c r="T145" s="260"/>
      <c r="AT145" s="255" t="s">
        <v>281</v>
      </c>
      <c r="AU145" s="255" t="s">
        <v>217</v>
      </c>
      <c r="AV145" s="254" t="s">
        <v>217</v>
      </c>
      <c r="AW145" s="254" t="s">
        <v>173</v>
      </c>
      <c r="AX145" s="254" t="s">
        <v>160</v>
      </c>
      <c r="AY145" s="255" t="s">
        <v>269</v>
      </c>
    </row>
    <row r="146" spans="2:65" s="117" customFormat="1" ht="16.5" customHeight="1">
      <c r="B146" s="113"/>
      <c r="C146" s="238" t="s">
        <v>368</v>
      </c>
      <c r="D146" s="238" t="s">
        <v>271</v>
      </c>
      <c r="E146" s="239" t="s">
        <v>369</v>
      </c>
      <c r="F146" s="240" t="s">
        <v>370</v>
      </c>
      <c r="G146" s="241" t="s">
        <v>320</v>
      </c>
      <c r="H146" s="242">
        <v>328.03199999999998</v>
      </c>
      <c r="I146" s="9"/>
      <c r="J146" s="243">
        <f>ROUND(I146*H146,2)</f>
        <v>0</v>
      </c>
      <c r="K146" s="240" t="s">
        <v>353</v>
      </c>
      <c r="L146" s="113"/>
      <c r="M146" s="244" t="s">
        <v>143</v>
      </c>
      <c r="N146" s="245" t="s">
        <v>180</v>
      </c>
      <c r="O146" s="111"/>
      <c r="P146" s="246">
        <f>O146*H146</f>
        <v>0</v>
      </c>
      <c r="Q146" s="246">
        <v>0</v>
      </c>
      <c r="R146" s="246">
        <f>Q146*H146</f>
        <v>0</v>
      </c>
      <c r="S146" s="246">
        <v>0</v>
      </c>
      <c r="T146" s="247">
        <f>S146*H146</f>
        <v>0</v>
      </c>
      <c r="AR146" s="97" t="s">
        <v>275</v>
      </c>
      <c r="AT146" s="97" t="s">
        <v>271</v>
      </c>
      <c r="AU146" s="97" t="s">
        <v>217</v>
      </c>
      <c r="AY146" s="97" t="s">
        <v>269</v>
      </c>
      <c r="BE146" s="248">
        <f>IF(N146="základní",J146,0)</f>
        <v>0</v>
      </c>
      <c r="BF146" s="248">
        <f>IF(N146="snížená",J146,0)</f>
        <v>0</v>
      </c>
      <c r="BG146" s="248">
        <f>IF(N146="zákl. přenesená",J146,0)</f>
        <v>0</v>
      </c>
      <c r="BH146" s="248">
        <f>IF(N146="sníž. přenesená",J146,0)</f>
        <v>0</v>
      </c>
      <c r="BI146" s="248">
        <f>IF(N146="nulová",J146,0)</f>
        <v>0</v>
      </c>
      <c r="BJ146" s="97" t="s">
        <v>160</v>
      </c>
      <c r="BK146" s="248">
        <f>ROUND(I146*H146,2)</f>
        <v>0</v>
      </c>
      <c r="BL146" s="97" t="s">
        <v>275</v>
      </c>
      <c r="BM146" s="97" t="s">
        <v>371</v>
      </c>
    </row>
    <row r="147" spans="2:65" s="117" customFormat="1" ht="40.5">
      <c r="B147" s="113"/>
      <c r="D147" s="249" t="s">
        <v>277</v>
      </c>
      <c r="F147" s="250" t="s">
        <v>372</v>
      </c>
      <c r="I147" s="10"/>
      <c r="L147" s="113"/>
      <c r="M147" s="251"/>
      <c r="N147" s="111"/>
      <c r="O147" s="111"/>
      <c r="P147" s="111"/>
      <c r="Q147" s="111"/>
      <c r="R147" s="111"/>
      <c r="S147" s="111"/>
      <c r="T147" s="143"/>
      <c r="AT147" s="97" t="s">
        <v>277</v>
      </c>
      <c r="AU147" s="97" t="s">
        <v>217</v>
      </c>
    </row>
    <row r="148" spans="2:65" s="270" customFormat="1">
      <c r="B148" s="269"/>
      <c r="D148" s="249" t="s">
        <v>281</v>
      </c>
      <c r="E148" s="271" t="s">
        <v>143</v>
      </c>
      <c r="F148" s="272" t="s">
        <v>373</v>
      </c>
      <c r="H148" s="271" t="s">
        <v>143</v>
      </c>
      <c r="I148" s="13"/>
      <c r="L148" s="269"/>
      <c r="M148" s="273"/>
      <c r="N148" s="274"/>
      <c r="O148" s="274"/>
      <c r="P148" s="274"/>
      <c r="Q148" s="274"/>
      <c r="R148" s="274"/>
      <c r="S148" s="274"/>
      <c r="T148" s="275"/>
      <c r="AT148" s="271" t="s">
        <v>281</v>
      </c>
      <c r="AU148" s="271" t="s">
        <v>217</v>
      </c>
      <c r="AV148" s="270" t="s">
        <v>160</v>
      </c>
      <c r="AW148" s="270" t="s">
        <v>173</v>
      </c>
      <c r="AX148" s="270" t="s">
        <v>209</v>
      </c>
      <c r="AY148" s="271" t="s">
        <v>269</v>
      </c>
    </row>
    <row r="149" spans="2:65" s="254" customFormat="1">
      <c r="B149" s="253"/>
      <c r="D149" s="249" t="s">
        <v>281</v>
      </c>
      <c r="E149" s="255" t="s">
        <v>143</v>
      </c>
      <c r="F149" s="256" t="s">
        <v>374</v>
      </c>
      <c r="H149" s="257">
        <v>328.03199999999998</v>
      </c>
      <c r="I149" s="11"/>
      <c r="L149" s="253"/>
      <c r="M149" s="258"/>
      <c r="N149" s="259"/>
      <c r="O149" s="259"/>
      <c r="P149" s="259"/>
      <c r="Q149" s="259"/>
      <c r="R149" s="259"/>
      <c r="S149" s="259"/>
      <c r="T149" s="260"/>
      <c r="AT149" s="255" t="s">
        <v>281</v>
      </c>
      <c r="AU149" s="255" t="s">
        <v>217</v>
      </c>
      <c r="AV149" s="254" t="s">
        <v>217</v>
      </c>
      <c r="AW149" s="254" t="s">
        <v>173</v>
      </c>
      <c r="AX149" s="254" t="s">
        <v>160</v>
      </c>
      <c r="AY149" s="255" t="s">
        <v>269</v>
      </c>
    </row>
    <row r="150" spans="2:65" s="117" customFormat="1" ht="25.5" customHeight="1">
      <c r="B150" s="113"/>
      <c r="C150" s="238" t="s">
        <v>375</v>
      </c>
      <c r="D150" s="238" t="s">
        <v>271</v>
      </c>
      <c r="E150" s="239" t="s">
        <v>376</v>
      </c>
      <c r="F150" s="240" t="s">
        <v>377</v>
      </c>
      <c r="G150" s="241" t="s">
        <v>320</v>
      </c>
      <c r="H150" s="242">
        <v>1640.16</v>
      </c>
      <c r="I150" s="9"/>
      <c r="J150" s="243">
        <f>ROUND(I150*H150,2)</f>
        <v>0</v>
      </c>
      <c r="K150" s="240" t="s">
        <v>353</v>
      </c>
      <c r="L150" s="113"/>
      <c r="M150" s="244" t="s">
        <v>143</v>
      </c>
      <c r="N150" s="245" t="s">
        <v>180</v>
      </c>
      <c r="O150" s="111"/>
      <c r="P150" s="246">
        <f>O150*H150</f>
        <v>0</v>
      </c>
      <c r="Q150" s="246">
        <v>0</v>
      </c>
      <c r="R150" s="246">
        <f>Q150*H150</f>
        <v>0</v>
      </c>
      <c r="S150" s="246">
        <v>0</v>
      </c>
      <c r="T150" s="247">
        <f>S150*H150</f>
        <v>0</v>
      </c>
      <c r="AR150" s="97" t="s">
        <v>275</v>
      </c>
      <c r="AT150" s="97" t="s">
        <v>271</v>
      </c>
      <c r="AU150" s="97" t="s">
        <v>217</v>
      </c>
      <c r="AY150" s="97" t="s">
        <v>269</v>
      </c>
      <c r="BE150" s="248">
        <f>IF(N150="základní",J150,0)</f>
        <v>0</v>
      </c>
      <c r="BF150" s="248">
        <f>IF(N150="snížená",J150,0)</f>
        <v>0</v>
      </c>
      <c r="BG150" s="248">
        <f>IF(N150="zákl. přenesená",J150,0)</f>
        <v>0</v>
      </c>
      <c r="BH150" s="248">
        <f>IF(N150="sníž. přenesená",J150,0)</f>
        <v>0</v>
      </c>
      <c r="BI150" s="248">
        <f>IF(N150="nulová",J150,0)</f>
        <v>0</v>
      </c>
      <c r="BJ150" s="97" t="s">
        <v>160</v>
      </c>
      <c r="BK150" s="248">
        <f>ROUND(I150*H150,2)</f>
        <v>0</v>
      </c>
      <c r="BL150" s="97" t="s">
        <v>275</v>
      </c>
      <c r="BM150" s="97" t="s">
        <v>378</v>
      </c>
    </row>
    <row r="151" spans="2:65" s="117" customFormat="1" ht="40.5">
      <c r="B151" s="113"/>
      <c r="D151" s="249" t="s">
        <v>277</v>
      </c>
      <c r="F151" s="250" t="s">
        <v>379</v>
      </c>
      <c r="I151" s="10"/>
      <c r="L151" s="113"/>
      <c r="M151" s="251"/>
      <c r="N151" s="111"/>
      <c r="O151" s="111"/>
      <c r="P151" s="111"/>
      <c r="Q151" s="111"/>
      <c r="R151" s="111"/>
      <c r="S151" s="111"/>
      <c r="T151" s="143"/>
      <c r="AT151" s="97" t="s">
        <v>277</v>
      </c>
      <c r="AU151" s="97" t="s">
        <v>217</v>
      </c>
    </row>
    <row r="152" spans="2:65" s="254" customFormat="1">
      <c r="B152" s="253"/>
      <c r="D152" s="249" t="s">
        <v>281</v>
      </c>
      <c r="F152" s="256" t="s">
        <v>380</v>
      </c>
      <c r="H152" s="257">
        <v>1640.16</v>
      </c>
      <c r="I152" s="11"/>
      <c r="L152" s="253"/>
      <c r="M152" s="258"/>
      <c r="N152" s="259"/>
      <c r="O152" s="259"/>
      <c r="P152" s="259"/>
      <c r="Q152" s="259"/>
      <c r="R152" s="259"/>
      <c r="S152" s="259"/>
      <c r="T152" s="260"/>
      <c r="AT152" s="255" t="s">
        <v>281</v>
      </c>
      <c r="AU152" s="255" t="s">
        <v>217</v>
      </c>
      <c r="AV152" s="254" t="s">
        <v>217</v>
      </c>
      <c r="AW152" s="254" t="s">
        <v>144</v>
      </c>
      <c r="AX152" s="254" t="s">
        <v>160</v>
      </c>
      <c r="AY152" s="255" t="s">
        <v>269</v>
      </c>
    </row>
    <row r="153" spans="2:65" s="117" customFormat="1" ht="16.5" customHeight="1">
      <c r="B153" s="113"/>
      <c r="C153" s="238" t="s">
        <v>381</v>
      </c>
      <c r="D153" s="238" t="s">
        <v>271</v>
      </c>
      <c r="E153" s="239" t="s">
        <v>382</v>
      </c>
      <c r="F153" s="240" t="s">
        <v>383</v>
      </c>
      <c r="G153" s="241" t="s">
        <v>320</v>
      </c>
      <c r="H153" s="242">
        <v>328.03199999999998</v>
      </c>
      <c r="I153" s="9"/>
      <c r="J153" s="243">
        <f>ROUND(I153*H153,2)</f>
        <v>0</v>
      </c>
      <c r="K153" s="240" t="s">
        <v>353</v>
      </c>
      <c r="L153" s="113"/>
      <c r="M153" s="244" t="s">
        <v>143</v>
      </c>
      <c r="N153" s="245" t="s">
        <v>180</v>
      </c>
      <c r="O153" s="111"/>
      <c r="P153" s="246">
        <f>O153*H153</f>
        <v>0</v>
      </c>
      <c r="Q153" s="246">
        <v>0</v>
      </c>
      <c r="R153" s="246">
        <f>Q153*H153</f>
        <v>0</v>
      </c>
      <c r="S153" s="246">
        <v>0</v>
      </c>
      <c r="T153" s="247">
        <f>S153*H153</f>
        <v>0</v>
      </c>
      <c r="AR153" s="97" t="s">
        <v>275</v>
      </c>
      <c r="AT153" s="97" t="s">
        <v>271</v>
      </c>
      <c r="AU153" s="97" t="s">
        <v>217</v>
      </c>
      <c r="AY153" s="97" t="s">
        <v>269</v>
      </c>
      <c r="BE153" s="248">
        <f>IF(N153="základní",J153,0)</f>
        <v>0</v>
      </c>
      <c r="BF153" s="248">
        <f>IF(N153="snížená",J153,0)</f>
        <v>0</v>
      </c>
      <c r="BG153" s="248">
        <f>IF(N153="zákl. přenesená",J153,0)</f>
        <v>0</v>
      </c>
      <c r="BH153" s="248">
        <f>IF(N153="sníž. přenesená",J153,0)</f>
        <v>0</v>
      </c>
      <c r="BI153" s="248">
        <f>IF(N153="nulová",J153,0)</f>
        <v>0</v>
      </c>
      <c r="BJ153" s="97" t="s">
        <v>160</v>
      </c>
      <c r="BK153" s="248">
        <f>ROUND(I153*H153,2)</f>
        <v>0</v>
      </c>
      <c r="BL153" s="97" t="s">
        <v>275</v>
      </c>
      <c r="BM153" s="97" t="s">
        <v>384</v>
      </c>
    </row>
    <row r="154" spans="2:65" s="117" customFormat="1">
      <c r="B154" s="113"/>
      <c r="D154" s="249" t="s">
        <v>277</v>
      </c>
      <c r="F154" s="250" t="s">
        <v>383</v>
      </c>
      <c r="I154" s="10"/>
      <c r="L154" s="113"/>
      <c r="M154" s="251"/>
      <c r="N154" s="111"/>
      <c r="O154" s="111"/>
      <c r="P154" s="111"/>
      <c r="Q154" s="111"/>
      <c r="R154" s="111"/>
      <c r="S154" s="111"/>
      <c r="T154" s="143"/>
      <c r="AT154" s="97" t="s">
        <v>277</v>
      </c>
      <c r="AU154" s="97" t="s">
        <v>217</v>
      </c>
    </row>
    <row r="155" spans="2:65" s="117" customFormat="1" ht="16.5" customHeight="1">
      <c r="B155" s="113"/>
      <c r="C155" s="238" t="s">
        <v>385</v>
      </c>
      <c r="D155" s="238" t="s">
        <v>271</v>
      </c>
      <c r="E155" s="239" t="s">
        <v>386</v>
      </c>
      <c r="F155" s="240" t="s">
        <v>387</v>
      </c>
      <c r="G155" s="241" t="s">
        <v>388</v>
      </c>
      <c r="H155" s="242">
        <v>590.45799999999997</v>
      </c>
      <c r="I155" s="9"/>
      <c r="J155" s="243">
        <f>ROUND(I155*H155,2)</f>
        <v>0</v>
      </c>
      <c r="K155" s="240" t="s">
        <v>353</v>
      </c>
      <c r="L155" s="113"/>
      <c r="M155" s="244" t="s">
        <v>143</v>
      </c>
      <c r="N155" s="245" t="s">
        <v>180</v>
      </c>
      <c r="O155" s="111"/>
      <c r="P155" s="246">
        <f>O155*H155</f>
        <v>0</v>
      </c>
      <c r="Q155" s="246">
        <v>0</v>
      </c>
      <c r="R155" s="246">
        <f>Q155*H155</f>
        <v>0</v>
      </c>
      <c r="S155" s="246">
        <v>0</v>
      </c>
      <c r="T155" s="247">
        <f>S155*H155</f>
        <v>0</v>
      </c>
      <c r="AR155" s="97" t="s">
        <v>275</v>
      </c>
      <c r="AT155" s="97" t="s">
        <v>271</v>
      </c>
      <c r="AU155" s="97" t="s">
        <v>217</v>
      </c>
      <c r="AY155" s="97" t="s">
        <v>269</v>
      </c>
      <c r="BE155" s="248">
        <f>IF(N155="základní",J155,0)</f>
        <v>0</v>
      </c>
      <c r="BF155" s="248">
        <f>IF(N155="snížená",J155,0)</f>
        <v>0</v>
      </c>
      <c r="BG155" s="248">
        <f>IF(N155="zákl. přenesená",J155,0)</f>
        <v>0</v>
      </c>
      <c r="BH155" s="248">
        <f>IF(N155="sníž. přenesená",J155,0)</f>
        <v>0</v>
      </c>
      <c r="BI155" s="248">
        <f>IF(N155="nulová",J155,0)</f>
        <v>0</v>
      </c>
      <c r="BJ155" s="97" t="s">
        <v>160</v>
      </c>
      <c r="BK155" s="248">
        <f>ROUND(I155*H155,2)</f>
        <v>0</v>
      </c>
      <c r="BL155" s="97" t="s">
        <v>275</v>
      </c>
      <c r="BM155" s="97" t="s">
        <v>389</v>
      </c>
    </row>
    <row r="156" spans="2:65" s="117" customFormat="1">
      <c r="B156" s="113"/>
      <c r="D156" s="249" t="s">
        <v>277</v>
      </c>
      <c r="F156" s="250" t="s">
        <v>390</v>
      </c>
      <c r="I156" s="10"/>
      <c r="L156" s="113"/>
      <c r="M156" s="251"/>
      <c r="N156" s="111"/>
      <c r="O156" s="111"/>
      <c r="P156" s="111"/>
      <c r="Q156" s="111"/>
      <c r="R156" s="111"/>
      <c r="S156" s="111"/>
      <c r="T156" s="143"/>
      <c r="AT156" s="97" t="s">
        <v>277</v>
      </c>
      <c r="AU156" s="97" t="s">
        <v>217</v>
      </c>
    </row>
    <row r="157" spans="2:65" s="254" customFormat="1">
      <c r="B157" s="253"/>
      <c r="D157" s="249" t="s">
        <v>281</v>
      </c>
      <c r="F157" s="256" t="s">
        <v>391</v>
      </c>
      <c r="H157" s="257">
        <v>590.45799999999997</v>
      </c>
      <c r="I157" s="11"/>
      <c r="L157" s="253"/>
      <c r="M157" s="258"/>
      <c r="N157" s="259"/>
      <c r="O157" s="259"/>
      <c r="P157" s="259"/>
      <c r="Q157" s="259"/>
      <c r="R157" s="259"/>
      <c r="S157" s="259"/>
      <c r="T157" s="260"/>
      <c r="AT157" s="255" t="s">
        <v>281</v>
      </c>
      <c r="AU157" s="255" t="s">
        <v>217</v>
      </c>
      <c r="AV157" s="254" t="s">
        <v>217</v>
      </c>
      <c r="AW157" s="254" t="s">
        <v>144</v>
      </c>
      <c r="AX157" s="254" t="s">
        <v>160</v>
      </c>
      <c r="AY157" s="255" t="s">
        <v>269</v>
      </c>
    </row>
    <row r="158" spans="2:65" s="117" customFormat="1" ht="16.5" customHeight="1">
      <c r="B158" s="113"/>
      <c r="C158" s="238" t="s">
        <v>392</v>
      </c>
      <c r="D158" s="238" t="s">
        <v>271</v>
      </c>
      <c r="E158" s="239" t="s">
        <v>393</v>
      </c>
      <c r="F158" s="240" t="s">
        <v>394</v>
      </c>
      <c r="G158" s="241" t="s">
        <v>320</v>
      </c>
      <c r="H158" s="242">
        <v>172.87200000000001</v>
      </c>
      <c r="I158" s="9"/>
      <c r="J158" s="243">
        <f>ROUND(I158*H158,2)</f>
        <v>0</v>
      </c>
      <c r="K158" s="240" t="s">
        <v>353</v>
      </c>
      <c r="L158" s="113"/>
      <c r="M158" s="244" t="s">
        <v>143</v>
      </c>
      <c r="N158" s="245" t="s">
        <v>180</v>
      </c>
      <c r="O158" s="111"/>
      <c r="P158" s="246">
        <f>O158*H158</f>
        <v>0</v>
      </c>
      <c r="Q158" s="246">
        <v>0</v>
      </c>
      <c r="R158" s="246">
        <f>Q158*H158</f>
        <v>0</v>
      </c>
      <c r="S158" s="246">
        <v>0</v>
      </c>
      <c r="T158" s="247">
        <f>S158*H158</f>
        <v>0</v>
      </c>
      <c r="AR158" s="97" t="s">
        <v>275</v>
      </c>
      <c r="AT158" s="97" t="s">
        <v>271</v>
      </c>
      <c r="AU158" s="97" t="s">
        <v>217</v>
      </c>
      <c r="AY158" s="97" t="s">
        <v>269</v>
      </c>
      <c r="BE158" s="248">
        <f>IF(N158="základní",J158,0)</f>
        <v>0</v>
      </c>
      <c r="BF158" s="248">
        <f>IF(N158="snížená",J158,0)</f>
        <v>0</v>
      </c>
      <c r="BG158" s="248">
        <f>IF(N158="zákl. přenesená",J158,0)</f>
        <v>0</v>
      </c>
      <c r="BH158" s="248">
        <f>IF(N158="sníž. přenesená",J158,0)</f>
        <v>0</v>
      </c>
      <c r="BI158" s="248">
        <f>IF(N158="nulová",J158,0)</f>
        <v>0</v>
      </c>
      <c r="BJ158" s="97" t="s">
        <v>160</v>
      </c>
      <c r="BK158" s="248">
        <f>ROUND(I158*H158,2)</f>
        <v>0</v>
      </c>
      <c r="BL158" s="97" t="s">
        <v>275</v>
      </c>
      <c r="BM158" s="97" t="s">
        <v>395</v>
      </c>
    </row>
    <row r="159" spans="2:65" s="117" customFormat="1" ht="27">
      <c r="B159" s="113"/>
      <c r="D159" s="249" t="s">
        <v>277</v>
      </c>
      <c r="F159" s="250" t="s">
        <v>396</v>
      </c>
      <c r="I159" s="10"/>
      <c r="L159" s="113"/>
      <c r="M159" s="251"/>
      <c r="N159" s="111"/>
      <c r="O159" s="111"/>
      <c r="P159" s="111"/>
      <c r="Q159" s="111"/>
      <c r="R159" s="111"/>
      <c r="S159" s="111"/>
      <c r="T159" s="143"/>
      <c r="AT159" s="97" t="s">
        <v>277</v>
      </c>
      <c r="AU159" s="97" t="s">
        <v>217</v>
      </c>
    </row>
    <row r="160" spans="2:65" s="270" customFormat="1">
      <c r="B160" s="269"/>
      <c r="D160" s="249" t="s">
        <v>281</v>
      </c>
      <c r="E160" s="271" t="s">
        <v>143</v>
      </c>
      <c r="F160" s="272" t="s">
        <v>373</v>
      </c>
      <c r="H160" s="271" t="s">
        <v>143</v>
      </c>
      <c r="I160" s="13"/>
      <c r="L160" s="269"/>
      <c r="M160" s="273"/>
      <c r="N160" s="274"/>
      <c r="O160" s="274"/>
      <c r="P160" s="274"/>
      <c r="Q160" s="274"/>
      <c r="R160" s="274"/>
      <c r="S160" s="274"/>
      <c r="T160" s="275"/>
      <c r="AT160" s="271" t="s">
        <v>281</v>
      </c>
      <c r="AU160" s="271" t="s">
        <v>217</v>
      </c>
      <c r="AV160" s="270" t="s">
        <v>160</v>
      </c>
      <c r="AW160" s="270" t="s">
        <v>173</v>
      </c>
      <c r="AX160" s="270" t="s">
        <v>209</v>
      </c>
      <c r="AY160" s="271" t="s">
        <v>269</v>
      </c>
    </row>
    <row r="161" spans="2:65" s="254" customFormat="1">
      <c r="B161" s="253"/>
      <c r="D161" s="249" t="s">
        <v>281</v>
      </c>
      <c r="E161" s="255" t="s">
        <v>143</v>
      </c>
      <c r="F161" s="256" t="s">
        <v>374</v>
      </c>
      <c r="H161" s="257">
        <v>328.03199999999998</v>
      </c>
      <c r="I161" s="11"/>
      <c r="L161" s="253"/>
      <c r="M161" s="258"/>
      <c r="N161" s="259"/>
      <c r="O161" s="259"/>
      <c r="P161" s="259"/>
      <c r="Q161" s="259"/>
      <c r="R161" s="259"/>
      <c r="S161" s="259"/>
      <c r="T161" s="260"/>
      <c r="AT161" s="255" t="s">
        <v>281</v>
      </c>
      <c r="AU161" s="255" t="s">
        <v>217</v>
      </c>
      <c r="AV161" s="254" t="s">
        <v>217</v>
      </c>
      <c r="AW161" s="254" t="s">
        <v>173</v>
      </c>
      <c r="AX161" s="254" t="s">
        <v>209</v>
      </c>
      <c r="AY161" s="255" t="s">
        <v>269</v>
      </c>
    </row>
    <row r="162" spans="2:65" s="270" customFormat="1">
      <c r="B162" s="269"/>
      <c r="D162" s="249" t="s">
        <v>281</v>
      </c>
      <c r="E162" s="271" t="s">
        <v>143</v>
      </c>
      <c r="F162" s="272" t="s">
        <v>397</v>
      </c>
      <c r="H162" s="271" t="s">
        <v>143</v>
      </c>
      <c r="I162" s="13"/>
      <c r="L162" s="269"/>
      <c r="M162" s="273"/>
      <c r="N162" s="274"/>
      <c r="O162" s="274"/>
      <c r="P162" s="274"/>
      <c r="Q162" s="274"/>
      <c r="R162" s="274"/>
      <c r="S162" s="274"/>
      <c r="T162" s="275"/>
      <c r="AT162" s="271" t="s">
        <v>281</v>
      </c>
      <c r="AU162" s="271" t="s">
        <v>217</v>
      </c>
      <c r="AV162" s="270" t="s">
        <v>160</v>
      </c>
      <c r="AW162" s="270" t="s">
        <v>173</v>
      </c>
      <c r="AX162" s="270" t="s">
        <v>209</v>
      </c>
      <c r="AY162" s="271" t="s">
        <v>269</v>
      </c>
    </row>
    <row r="163" spans="2:65" s="254" customFormat="1">
      <c r="B163" s="253"/>
      <c r="D163" s="249" t="s">
        <v>281</v>
      </c>
      <c r="E163" s="255" t="s">
        <v>143</v>
      </c>
      <c r="F163" s="256" t="s">
        <v>398</v>
      </c>
      <c r="H163" s="257">
        <v>-3.609</v>
      </c>
      <c r="I163" s="11"/>
      <c r="L163" s="253"/>
      <c r="M163" s="258"/>
      <c r="N163" s="259"/>
      <c r="O163" s="259"/>
      <c r="P163" s="259"/>
      <c r="Q163" s="259"/>
      <c r="R163" s="259"/>
      <c r="S163" s="259"/>
      <c r="T163" s="260"/>
      <c r="AT163" s="255" t="s">
        <v>281</v>
      </c>
      <c r="AU163" s="255" t="s">
        <v>217</v>
      </c>
      <c r="AV163" s="254" t="s">
        <v>217</v>
      </c>
      <c r="AW163" s="254" t="s">
        <v>173</v>
      </c>
      <c r="AX163" s="254" t="s">
        <v>209</v>
      </c>
      <c r="AY163" s="255" t="s">
        <v>269</v>
      </c>
    </row>
    <row r="164" spans="2:65" s="270" customFormat="1">
      <c r="B164" s="269"/>
      <c r="D164" s="249" t="s">
        <v>281</v>
      </c>
      <c r="E164" s="271" t="s">
        <v>143</v>
      </c>
      <c r="F164" s="272" t="s">
        <v>399</v>
      </c>
      <c r="H164" s="271" t="s">
        <v>143</v>
      </c>
      <c r="I164" s="13"/>
      <c r="L164" s="269"/>
      <c r="M164" s="273"/>
      <c r="N164" s="274"/>
      <c r="O164" s="274"/>
      <c r="P164" s="274"/>
      <c r="Q164" s="274"/>
      <c r="R164" s="274"/>
      <c r="S164" s="274"/>
      <c r="T164" s="275"/>
      <c r="AT164" s="271" t="s">
        <v>281</v>
      </c>
      <c r="AU164" s="271" t="s">
        <v>217</v>
      </c>
      <c r="AV164" s="270" t="s">
        <v>160</v>
      </c>
      <c r="AW164" s="270" t="s">
        <v>173</v>
      </c>
      <c r="AX164" s="270" t="s">
        <v>209</v>
      </c>
      <c r="AY164" s="271" t="s">
        <v>269</v>
      </c>
    </row>
    <row r="165" spans="2:65" s="254" customFormat="1">
      <c r="B165" s="253"/>
      <c r="D165" s="249" t="s">
        <v>281</v>
      </c>
      <c r="E165" s="255" t="s">
        <v>143</v>
      </c>
      <c r="F165" s="256" t="s">
        <v>400</v>
      </c>
      <c r="H165" s="257">
        <v>-23.423999999999999</v>
      </c>
      <c r="I165" s="11"/>
      <c r="L165" s="253"/>
      <c r="M165" s="258"/>
      <c r="N165" s="259"/>
      <c r="O165" s="259"/>
      <c r="P165" s="259"/>
      <c r="Q165" s="259"/>
      <c r="R165" s="259"/>
      <c r="S165" s="259"/>
      <c r="T165" s="260"/>
      <c r="AT165" s="255" t="s">
        <v>281</v>
      </c>
      <c r="AU165" s="255" t="s">
        <v>217</v>
      </c>
      <c r="AV165" s="254" t="s">
        <v>217</v>
      </c>
      <c r="AW165" s="254" t="s">
        <v>173</v>
      </c>
      <c r="AX165" s="254" t="s">
        <v>209</v>
      </c>
      <c r="AY165" s="255" t="s">
        <v>269</v>
      </c>
    </row>
    <row r="166" spans="2:65" s="270" customFormat="1">
      <c r="B166" s="269"/>
      <c r="D166" s="249" t="s">
        <v>281</v>
      </c>
      <c r="E166" s="271" t="s">
        <v>143</v>
      </c>
      <c r="F166" s="272" t="s">
        <v>401</v>
      </c>
      <c r="H166" s="271" t="s">
        <v>143</v>
      </c>
      <c r="I166" s="13"/>
      <c r="L166" s="269"/>
      <c r="M166" s="273"/>
      <c r="N166" s="274"/>
      <c r="O166" s="274"/>
      <c r="P166" s="274"/>
      <c r="Q166" s="274"/>
      <c r="R166" s="274"/>
      <c r="S166" s="274"/>
      <c r="T166" s="275"/>
      <c r="AT166" s="271" t="s">
        <v>281</v>
      </c>
      <c r="AU166" s="271" t="s">
        <v>217</v>
      </c>
      <c r="AV166" s="270" t="s">
        <v>160</v>
      </c>
      <c r="AW166" s="270" t="s">
        <v>173</v>
      </c>
      <c r="AX166" s="270" t="s">
        <v>209</v>
      </c>
      <c r="AY166" s="271" t="s">
        <v>269</v>
      </c>
    </row>
    <row r="167" spans="2:65" s="254" customFormat="1">
      <c r="B167" s="253"/>
      <c r="D167" s="249" t="s">
        <v>281</v>
      </c>
      <c r="E167" s="255" t="s">
        <v>143</v>
      </c>
      <c r="F167" s="256" t="s">
        <v>402</v>
      </c>
      <c r="H167" s="257">
        <v>-16.016999999999999</v>
      </c>
      <c r="I167" s="11"/>
      <c r="L167" s="253"/>
      <c r="M167" s="258"/>
      <c r="N167" s="259"/>
      <c r="O167" s="259"/>
      <c r="P167" s="259"/>
      <c r="Q167" s="259"/>
      <c r="R167" s="259"/>
      <c r="S167" s="259"/>
      <c r="T167" s="260"/>
      <c r="AT167" s="255" t="s">
        <v>281</v>
      </c>
      <c r="AU167" s="255" t="s">
        <v>217</v>
      </c>
      <c r="AV167" s="254" t="s">
        <v>217</v>
      </c>
      <c r="AW167" s="254" t="s">
        <v>173</v>
      </c>
      <c r="AX167" s="254" t="s">
        <v>209</v>
      </c>
      <c r="AY167" s="255" t="s">
        <v>269</v>
      </c>
    </row>
    <row r="168" spans="2:65" s="270" customFormat="1">
      <c r="B168" s="269"/>
      <c r="D168" s="249" t="s">
        <v>281</v>
      </c>
      <c r="E168" s="271" t="s">
        <v>143</v>
      </c>
      <c r="F168" s="272" t="s">
        <v>403</v>
      </c>
      <c r="H168" s="271" t="s">
        <v>143</v>
      </c>
      <c r="I168" s="13"/>
      <c r="L168" s="269"/>
      <c r="M168" s="273"/>
      <c r="N168" s="274"/>
      <c r="O168" s="274"/>
      <c r="P168" s="274"/>
      <c r="Q168" s="274"/>
      <c r="R168" s="274"/>
      <c r="S168" s="274"/>
      <c r="T168" s="275"/>
      <c r="AT168" s="271" t="s">
        <v>281</v>
      </c>
      <c r="AU168" s="271" t="s">
        <v>217</v>
      </c>
      <c r="AV168" s="270" t="s">
        <v>160</v>
      </c>
      <c r="AW168" s="270" t="s">
        <v>173</v>
      </c>
      <c r="AX168" s="270" t="s">
        <v>209</v>
      </c>
      <c r="AY168" s="271" t="s">
        <v>269</v>
      </c>
    </row>
    <row r="169" spans="2:65" s="254" customFormat="1">
      <c r="B169" s="253"/>
      <c r="D169" s="249" t="s">
        <v>281</v>
      </c>
      <c r="E169" s="255" t="s">
        <v>143</v>
      </c>
      <c r="F169" s="256" t="s">
        <v>404</v>
      </c>
      <c r="H169" s="257">
        <v>-112.11</v>
      </c>
      <c r="I169" s="11"/>
      <c r="L169" s="253"/>
      <c r="M169" s="258"/>
      <c r="N169" s="259"/>
      <c r="O169" s="259"/>
      <c r="P169" s="259"/>
      <c r="Q169" s="259"/>
      <c r="R169" s="259"/>
      <c r="S169" s="259"/>
      <c r="T169" s="260"/>
      <c r="AT169" s="255" t="s">
        <v>281</v>
      </c>
      <c r="AU169" s="255" t="s">
        <v>217</v>
      </c>
      <c r="AV169" s="254" t="s">
        <v>217</v>
      </c>
      <c r="AW169" s="254" t="s">
        <v>173</v>
      </c>
      <c r="AX169" s="254" t="s">
        <v>209</v>
      </c>
      <c r="AY169" s="255" t="s">
        <v>269</v>
      </c>
    </row>
    <row r="170" spans="2:65" s="262" customFormat="1">
      <c r="B170" s="261"/>
      <c r="D170" s="249" t="s">
        <v>281</v>
      </c>
      <c r="E170" s="263" t="s">
        <v>143</v>
      </c>
      <c r="F170" s="264" t="s">
        <v>324</v>
      </c>
      <c r="H170" s="265">
        <v>172.87200000000001</v>
      </c>
      <c r="I170" s="12"/>
      <c r="L170" s="261"/>
      <c r="M170" s="266"/>
      <c r="N170" s="267"/>
      <c r="O170" s="267"/>
      <c r="P170" s="267"/>
      <c r="Q170" s="267"/>
      <c r="R170" s="267"/>
      <c r="S170" s="267"/>
      <c r="T170" s="268"/>
      <c r="AT170" s="263" t="s">
        <v>281</v>
      </c>
      <c r="AU170" s="263" t="s">
        <v>217</v>
      </c>
      <c r="AV170" s="262" t="s">
        <v>275</v>
      </c>
      <c r="AW170" s="262" t="s">
        <v>173</v>
      </c>
      <c r="AX170" s="262" t="s">
        <v>160</v>
      </c>
      <c r="AY170" s="263" t="s">
        <v>269</v>
      </c>
    </row>
    <row r="171" spans="2:65" s="117" customFormat="1" ht="16.5" customHeight="1">
      <c r="B171" s="113"/>
      <c r="C171" s="276" t="s">
        <v>148</v>
      </c>
      <c r="D171" s="276" t="s">
        <v>405</v>
      </c>
      <c r="E171" s="277" t="s">
        <v>406</v>
      </c>
      <c r="F171" s="278" t="s">
        <v>407</v>
      </c>
      <c r="G171" s="279" t="s">
        <v>388</v>
      </c>
      <c r="H171" s="280">
        <v>328.45699999999999</v>
      </c>
      <c r="I171" s="14"/>
      <c r="J171" s="281">
        <f>ROUND(I171*H171,2)</f>
        <v>0</v>
      </c>
      <c r="K171" s="278" t="s">
        <v>353</v>
      </c>
      <c r="L171" s="282"/>
      <c r="M171" s="283" t="s">
        <v>143</v>
      </c>
      <c r="N171" s="284" t="s">
        <v>180</v>
      </c>
      <c r="O171" s="111"/>
      <c r="P171" s="246">
        <f>O171*H171</f>
        <v>0</v>
      </c>
      <c r="Q171" s="246">
        <v>1</v>
      </c>
      <c r="R171" s="246">
        <f>Q171*H171</f>
        <v>328.45699999999999</v>
      </c>
      <c r="S171" s="246">
        <v>0</v>
      </c>
      <c r="T171" s="247">
        <f>S171*H171</f>
        <v>0</v>
      </c>
      <c r="AR171" s="97" t="s">
        <v>317</v>
      </c>
      <c r="AT171" s="97" t="s">
        <v>405</v>
      </c>
      <c r="AU171" s="97" t="s">
        <v>217</v>
      </c>
      <c r="AY171" s="97" t="s">
        <v>269</v>
      </c>
      <c r="BE171" s="248">
        <f>IF(N171="základní",J171,0)</f>
        <v>0</v>
      </c>
      <c r="BF171" s="248">
        <f>IF(N171="snížená",J171,0)</f>
        <v>0</v>
      </c>
      <c r="BG171" s="248">
        <f>IF(N171="zákl. přenesená",J171,0)</f>
        <v>0</v>
      </c>
      <c r="BH171" s="248">
        <f>IF(N171="sníž. přenesená",J171,0)</f>
        <v>0</v>
      </c>
      <c r="BI171" s="248">
        <f>IF(N171="nulová",J171,0)</f>
        <v>0</v>
      </c>
      <c r="BJ171" s="97" t="s">
        <v>160</v>
      </c>
      <c r="BK171" s="248">
        <f>ROUND(I171*H171,2)</f>
        <v>0</v>
      </c>
      <c r="BL171" s="97" t="s">
        <v>275</v>
      </c>
      <c r="BM171" s="97" t="s">
        <v>408</v>
      </c>
    </row>
    <row r="172" spans="2:65" s="117" customFormat="1" ht="54">
      <c r="B172" s="113"/>
      <c r="D172" s="249" t="s">
        <v>277</v>
      </c>
      <c r="F172" s="250" t="s">
        <v>409</v>
      </c>
      <c r="I172" s="10"/>
      <c r="L172" s="113"/>
      <c r="M172" s="251"/>
      <c r="N172" s="111"/>
      <c r="O172" s="111"/>
      <c r="P172" s="111"/>
      <c r="Q172" s="111"/>
      <c r="R172" s="111"/>
      <c r="S172" s="111"/>
      <c r="T172" s="143"/>
      <c r="AT172" s="97" t="s">
        <v>277</v>
      </c>
      <c r="AU172" s="97" t="s">
        <v>217</v>
      </c>
    </row>
    <row r="173" spans="2:65" s="254" customFormat="1">
      <c r="B173" s="253"/>
      <c r="D173" s="249" t="s">
        <v>281</v>
      </c>
      <c r="F173" s="256" t="s">
        <v>410</v>
      </c>
      <c r="H173" s="257">
        <v>328.45699999999999</v>
      </c>
      <c r="I173" s="11"/>
      <c r="L173" s="253"/>
      <c r="M173" s="258"/>
      <c r="N173" s="259"/>
      <c r="O173" s="259"/>
      <c r="P173" s="259"/>
      <c r="Q173" s="259"/>
      <c r="R173" s="259"/>
      <c r="S173" s="259"/>
      <c r="T173" s="260"/>
      <c r="AT173" s="255" t="s">
        <v>281</v>
      </c>
      <c r="AU173" s="255" t="s">
        <v>217</v>
      </c>
      <c r="AV173" s="254" t="s">
        <v>217</v>
      </c>
      <c r="AW173" s="254" t="s">
        <v>144</v>
      </c>
      <c r="AX173" s="254" t="s">
        <v>160</v>
      </c>
      <c r="AY173" s="255" t="s">
        <v>269</v>
      </c>
    </row>
    <row r="174" spans="2:65" s="117" customFormat="1" ht="16.5" customHeight="1">
      <c r="B174" s="113"/>
      <c r="C174" s="238" t="s">
        <v>411</v>
      </c>
      <c r="D174" s="238" t="s">
        <v>271</v>
      </c>
      <c r="E174" s="239" t="s">
        <v>412</v>
      </c>
      <c r="F174" s="240" t="s">
        <v>413</v>
      </c>
      <c r="G174" s="241" t="s">
        <v>320</v>
      </c>
      <c r="H174" s="242">
        <v>112.11</v>
      </c>
      <c r="I174" s="9"/>
      <c r="J174" s="243">
        <f>ROUND(I174*H174,2)</f>
        <v>0</v>
      </c>
      <c r="K174" s="240" t="s">
        <v>353</v>
      </c>
      <c r="L174" s="113"/>
      <c r="M174" s="244" t="s">
        <v>143</v>
      </c>
      <c r="N174" s="245" t="s">
        <v>180</v>
      </c>
      <c r="O174" s="111"/>
      <c r="P174" s="246">
        <f>O174*H174</f>
        <v>0</v>
      </c>
      <c r="Q174" s="246">
        <v>0</v>
      </c>
      <c r="R174" s="246">
        <f>Q174*H174</f>
        <v>0</v>
      </c>
      <c r="S174" s="246">
        <v>0</v>
      </c>
      <c r="T174" s="247">
        <f>S174*H174</f>
        <v>0</v>
      </c>
      <c r="AR174" s="97" t="s">
        <v>275</v>
      </c>
      <c r="AT174" s="97" t="s">
        <v>271</v>
      </c>
      <c r="AU174" s="97" t="s">
        <v>217</v>
      </c>
      <c r="AY174" s="97" t="s">
        <v>269</v>
      </c>
      <c r="BE174" s="248">
        <f>IF(N174="základní",J174,0)</f>
        <v>0</v>
      </c>
      <c r="BF174" s="248">
        <f>IF(N174="snížená",J174,0)</f>
        <v>0</v>
      </c>
      <c r="BG174" s="248">
        <f>IF(N174="zákl. přenesená",J174,0)</f>
        <v>0</v>
      </c>
      <c r="BH174" s="248">
        <f>IF(N174="sníž. přenesená",J174,0)</f>
        <v>0</v>
      </c>
      <c r="BI174" s="248">
        <f>IF(N174="nulová",J174,0)</f>
        <v>0</v>
      </c>
      <c r="BJ174" s="97" t="s">
        <v>160</v>
      </c>
      <c r="BK174" s="248">
        <f>ROUND(I174*H174,2)</f>
        <v>0</v>
      </c>
      <c r="BL174" s="97" t="s">
        <v>275</v>
      </c>
      <c r="BM174" s="97" t="s">
        <v>414</v>
      </c>
    </row>
    <row r="175" spans="2:65" s="117" customFormat="1" ht="40.5">
      <c r="B175" s="113"/>
      <c r="D175" s="249" t="s">
        <v>277</v>
      </c>
      <c r="F175" s="250" t="s">
        <v>415</v>
      </c>
      <c r="I175" s="10"/>
      <c r="L175" s="113"/>
      <c r="M175" s="251"/>
      <c r="N175" s="111"/>
      <c r="O175" s="111"/>
      <c r="P175" s="111"/>
      <c r="Q175" s="111"/>
      <c r="R175" s="111"/>
      <c r="S175" s="111"/>
      <c r="T175" s="143"/>
      <c r="AT175" s="97" t="s">
        <v>277</v>
      </c>
      <c r="AU175" s="97" t="s">
        <v>217</v>
      </c>
    </row>
    <row r="176" spans="2:65" s="117" customFormat="1" ht="27">
      <c r="B176" s="113"/>
      <c r="D176" s="249" t="s">
        <v>279</v>
      </c>
      <c r="F176" s="252" t="s">
        <v>280</v>
      </c>
      <c r="I176" s="10"/>
      <c r="L176" s="113"/>
      <c r="M176" s="251"/>
      <c r="N176" s="111"/>
      <c r="O176" s="111"/>
      <c r="P176" s="111"/>
      <c r="Q176" s="111"/>
      <c r="R176" s="111"/>
      <c r="S176" s="111"/>
      <c r="T176" s="143"/>
      <c r="AT176" s="97" t="s">
        <v>279</v>
      </c>
      <c r="AU176" s="97" t="s">
        <v>217</v>
      </c>
    </row>
    <row r="177" spans="2:65" s="270" customFormat="1">
      <c r="B177" s="269"/>
      <c r="D177" s="249" t="s">
        <v>281</v>
      </c>
      <c r="E177" s="271" t="s">
        <v>143</v>
      </c>
      <c r="F177" s="272" t="s">
        <v>416</v>
      </c>
      <c r="H177" s="271" t="s">
        <v>143</v>
      </c>
      <c r="I177" s="13"/>
      <c r="L177" s="269"/>
      <c r="M177" s="273"/>
      <c r="N177" s="274"/>
      <c r="O177" s="274"/>
      <c r="P177" s="274"/>
      <c r="Q177" s="274"/>
      <c r="R177" s="274"/>
      <c r="S177" s="274"/>
      <c r="T177" s="275"/>
      <c r="AT177" s="271" t="s">
        <v>281</v>
      </c>
      <c r="AU177" s="271" t="s">
        <v>217</v>
      </c>
      <c r="AV177" s="270" t="s">
        <v>160</v>
      </c>
      <c r="AW177" s="270" t="s">
        <v>173</v>
      </c>
      <c r="AX177" s="270" t="s">
        <v>209</v>
      </c>
      <c r="AY177" s="271" t="s">
        <v>269</v>
      </c>
    </row>
    <row r="178" spans="2:65" s="254" customFormat="1">
      <c r="B178" s="253"/>
      <c r="D178" s="249" t="s">
        <v>281</v>
      </c>
      <c r="E178" s="255" t="s">
        <v>143</v>
      </c>
      <c r="F178" s="256" t="s">
        <v>417</v>
      </c>
      <c r="H178" s="257">
        <v>91.86</v>
      </c>
      <c r="I178" s="11"/>
      <c r="L178" s="253"/>
      <c r="M178" s="258"/>
      <c r="N178" s="259"/>
      <c r="O178" s="259"/>
      <c r="P178" s="259"/>
      <c r="Q178" s="259"/>
      <c r="R178" s="259"/>
      <c r="S178" s="259"/>
      <c r="T178" s="260"/>
      <c r="AT178" s="255" t="s">
        <v>281</v>
      </c>
      <c r="AU178" s="255" t="s">
        <v>217</v>
      </c>
      <c r="AV178" s="254" t="s">
        <v>217</v>
      </c>
      <c r="AW178" s="254" t="s">
        <v>173</v>
      </c>
      <c r="AX178" s="254" t="s">
        <v>209</v>
      </c>
      <c r="AY178" s="255" t="s">
        <v>269</v>
      </c>
    </row>
    <row r="179" spans="2:65" s="270" customFormat="1">
      <c r="B179" s="269"/>
      <c r="D179" s="249" t="s">
        <v>281</v>
      </c>
      <c r="E179" s="271" t="s">
        <v>143</v>
      </c>
      <c r="F179" s="272" t="s">
        <v>418</v>
      </c>
      <c r="H179" s="271" t="s">
        <v>143</v>
      </c>
      <c r="I179" s="13"/>
      <c r="L179" s="269"/>
      <c r="M179" s="273"/>
      <c r="N179" s="274"/>
      <c r="O179" s="274"/>
      <c r="P179" s="274"/>
      <c r="Q179" s="274"/>
      <c r="R179" s="274"/>
      <c r="S179" s="274"/>
      <c r="T179" s="275"/>
      <c r="AT179" s="271" t="s">
        <v>281</v>
      </c>
      <c r="AU179" s="271" t="s">
        <v>217</v>
      </c>
      <c r="AV179" s="270" t="s">
        <v>160</v>
      </c>
      <c r="AW179" s="270" t="s">
        <v>173</v>
      </c>
      <c r="AX179" s="270" t="s">
        <v>209</v>
      </c>
      <c r="AY179" s="271" t="s">
        <v>269</v>
      </c>
    </row>
    <row r="180" spans="2:65" s="254" customFormat="1">
      <c r="B180" s="253"/>
      <c r="D180" s="249" t="s">
        <v>281</v>
      </c>
      <c r="E180" s="255" t="s">
        <v>143</v>
      </c>
      <c r="F180" s="256" t="s">
        <v>419</v>
      </c>
      <c r="H180" s="257">
        <v>4.5</v>
      </c>
      <c r="I180" s="11"/>
      <c r="L180" s="253"/>
      <c r="M180" s="258"/>
      <c r="N180" s="259"/>
      <c r="O180" s="259"/>
      <c r="P180" s="259"/>
      <c r="Q180" s="259"/>
      <c r="R180" s="259"/>
      <c r="S180" s="259"/>
      <c r="T180" s="260"/>
      <c r="AT180" s="255" t="s">
        <v>281</v>
      </c>
      <c r="AU180" s="255" t="s">
        <v>217</v>
      </c>
      <c r="AV180" s="254" t="s">
        <v>217</v>
      </c>
      <c r="AW180" s="254" t="s">
        <v>173</v>
      </c>
      <c r="AX180" s="254" t="s">
        <v>209</v>
      </c>
      <c r="AY180" s="255" t="s">
        <v>269</v>
      </c>
    </row>
    <row r="181" spans="2:65" s="254" customFormat="1">
      <c r="B181" s="253"/>
      <c r="D181" s="249" t="s">
        <v>281</v>
      </c>
      <c r="E181" s="255" t="s">
        <v>143</v>
      </c>
      <c r="F181" s="256" t="s">
        <v>420</v>
      </c>
      <c r="H181" s="257">
        <v>12.15</v>
      </c>
      <c r="I181" s="11"/>
      <c r="L181" s="253"/>
      <c r="M181" s="258"/>
      <c r="N181" s="259"/>
      <c r="O181" s="259"/>
      <c r="P181" s="259"/>
      <c r="Q181" s="259"/>
      <c r="R181" s="259"/>
      <c r="S181" s="259"/>
      <c r="T181" s="260"/>
      <c r="AT181" s="255" t="s">
        <v>281</v>
      </c>
      <c r="AU181" s="255" t="s">
        <v>217</v>
      </c>
      <c r="AV181" s="254" t="s">
        <v>217</v>
      </c>
      <c r="AW181" s="254" t="s">
        <v>173</v>
      </c>
      <c r="AX181" s="254" t="s">
        <v>209</v>
      </c>
      <c r="AY181" s="255" t="s">
        <v>269</v>
      </c>
    </row>
    <row r="182" spans="2:65" s="254" customFormat="1">
      <c r="B182" s="253"/>
      <c r="D182" s="249" t="s">
        <v>281</v>
      </c>
      <c r="E182" s="255" t="s">
        <v>143</v>
      </c>
      <c r="F182" s="256" t="s">
        <v>421</v>
      </c>
      <c r="H182" s="257">
        <v>3.6</v>
      </c>
      <c r="I182" s="11"/>
      <c r="L182" s="253"/>
      <c r="M182" s="258"/>
      <c r="N182" s="259"/>
      <c r="O182" s="259"/>
      <c r="P182" s="259"/>
      <c r="Q182" s="259"/>
      <c r="R182" s="259"/>
      <c r="S182" s="259"/>
      <c r="T182" s="260"/>
      <c r="AT182" s="255" t="s">
        <v>281</v>
      </c>
      <c r="AU182" s="255" t="s">
        <v>217</v>
      </c>
      <c r="AV182" s="254" t="s">
        <v>217</v>
      </c>
      <c r="AW182" s="254" t="s">
        <v>173</v>
      </c>
      <c r="AX182" s="254" t="s">
        <v>209</v>
      </c>
      <c r="AY182" s="255" t="s">
        <v>269</v>
      </c>
    </row>
    <row r="183" spans="2:65" s="262" customFormat="1">
      <c r="B183" s="261"/>
      <c r="D183" s="249" t="s">
        <v>281</v>
      </c>
      <c r="E183" s="263" t="s">
        <v>143</v>
      </c>
      <c r="F183" s="264" t="s">
        <v>324</v>
      </c>
      <c r="H183" s="265">
        <v>112.11</v>
      </c>
      <c r="I183" s="12"/>
      <c r="L183" s="261"/>
      <c r="M183" s="266"/>
      <c r="N183" s="267"/>
      <c r="O183" s="267"/>
      <c r="P183" s="267"/>
      <c r="Q183" s="267"/>
      <c r="R183" s="267"/>
      <c r="S183" s="267"/>
      <c r="T183" s="268"/>
      <c r="AT183" s="263" t="s">
        <v>281</v>
      </c>
      <c r="AU183" s="263" t="s">
        <v>217</v>
      </c>
      <c r="AV183" s="262" t="s">
        <v>275</v>
      </c>
      <c r="AW183" s="262" t="s">
        <v>173</v>
      </c>
      <c r="AX183" s="262" t="s">
        <v>160</v>
      </c>
      <c r="AY183" s="263" t="s">
        <v>269</v>
      </c>
    </row>
    <row r="184" spans="2:65" s="117" customFormat="1" ht="16.5" customHeight="1">
      <c r="B184" s="113"/>
      <c r="C184" s="276" t="s">
        <v>422</v>
      </c>
      <c r="D184" s="276" t="s">
        <v>405</v>
      </c>
      <c r="E184" s="277" t="s">
        <v>423</v>
      </c>
      <c r="F184" s="278" t="s">
        <v>424</v>
      </c>
      <c r="G184" s="279" t="s">
        <v>388</v>
      </c>
      <c r="H184" s="280">
        <v>224.22</v>
      </c>
      <c r="I184" s="14"/>
      <c r="J184" s="281">
        <f>ROUND(I184*H184,2)</f>
        <v>0</v>
      </c>
      <c r="K184" s="278" t="s">
        <v>353</v>
      </c>
      <c r="L184" s="282"/>
      <c r="M184" s="283" t="s">
        <v>143</v>
      </c>
      <c r="N184" s="284" t="s">
        <v>180</v>
      </c>
      <c r="O184" s="111"/>
      <c r="P184" s="246">
        <f>O184*H184</f>
        <v>0</v>
      </c>
      <c r="Q184" s="246">
        <v>1</v>
      </c>
      <c r="R184" s="246">
        <f>Q184*H184</f>
        <v>224.22</v>
      </c>
      <c r="S184" s="246">
        <v>0</v>
      </c>
      <c r="T184" s="247">
        <f>S184*H184</f>
        <v>0</v>
      </c>
      <c r="AR184" s="97" t="s">
        <v>317</v>
      </c>
      <c r="AT184" s="97" t="s">
        <v>405</v>
      </c>
      <c r="AU184" s="97" t="s">
        <v>217</v>
      </c>
      <c r="AY184" s="97" t="s">
        <v>269</v>
      </c>
      <c r="BE184" s="248">
        <f>IF(N184="základní",J184,0)</f>
        <v>0</v>
      </c>
      <c r="BF184" s="248">
        <f>IF(N184="snížená",J184,0)</f>
        <v>0</v>
      </c>
      <c r="BG184" s="248">
        <f>IF(N184="zákl. přenesená",J184,0)</f>
        <v>0</v>
      </c>
      <c r="BH184" s="248">
        <f>IF(N184="sníž. přenesená",J184,0)</f>
        <v>0</v>
      </c>
      <c r="BI184" s="248">
        <f>IF(N184="nulová",J184,0)</f>
        <v>0</v>
      </c>
      <c r="BJ184" s="97" t="s">
        <v>160</v>
      </c>
      <c r="BK184" s="248">
        <f>ROUND(I184*H184,2)</f>
        <v>0</v>
      </c>
      <c r="BL184" s="97" t="s">
        <v>275</v>
      </c>
      <c r="BM184" s="97" t="s">
        <v>425</v>
      </c>
    </row>
    <row r="185" spans="2:65" s="117" customFormat="1" ht="27">
      <c r="B185" s="113"/>
      <c r="D185" s="249" t="s">
        <v>277</v>
      </c>
      <c r="F185" s="250" t="s">
        <v>426</v>
      </c>
      <c r="I185" s="10"/>
      <c r="L185" s="113"/>
      <c r="M185" s="251"/>
      <c r="N185" s="111"/>
      <c r="O185" s="111"/>
      <c r="P185" s="111"/>
      <c r="Q185" s="111"/>
      <c r="R185" s="111"/>
      <c r="S185" s="111"/>
      <c r="T185" s="143"/>
      <c r="AT185" s="97" t="s">
        <v>277</v>
      </c>
      <c r="AU185" s="97" t="s">
        <v>217</v>
      </c>
    </row>
    <row r="186" spans="2:65" s="254" customFormat="1">
      <c r="B186" s="253"/>
      <c r="D186" s="249" t="s">
        <v>281</v>
      </c>
      <c r="F186" s="256" t="s">
        <v>427</v>
      </c>
      <c r="H186" s="257">
        <v>224.22</v>
      </c>
      <c r="I186" s="11"/>
      <c r="L186" s="253"/>
      <c r="M186" s="258"/>
      <c r="N186" s="259"/>
      <c r="O186" s="259"/>
      <c r="P186" s="259"/>
      <c r="Q186" s="259"/>
      <c r="R186" s="259"/>
      <c r="S186" s="259"/>
      <c r="T186" s="260"/>
      <c r="AT186" s="255" t="s">
        <v>281</v>
      </c>
      <c r="AU186" s="255" t="s">
        <v>217</v>
      </c>
      <c r="AV186" s="254" t="s">
        <v>217</v>
      </c>
      <c r="AW186" s="254" t="s">
        <v>144</v>
      </c>
      <c r="AX186" s="254" t="s">
        <v>160</v>
      </c>
      <c r="AY186" s="255" t="s">
        <v>269</v>
      </c>
    </row>
    <row r="187" spans="2:65" s="226" customFormat="1" ht="29.85" customHeight="1">
      <c r="B187" s="225"/>
      <c r="D187" s="227" t="s">
        <v>208</v>
      </c>
      <c r="E187" s="236" t="s">
        <v>217</v>
      </c>
      <c r="F187" s="236" t="s">
        <v>428</v>
      </c>
      <c r="I187" s="8"/>
      <c r="J187" s="237">
        <f>BK187</f>
        <v>0</v>
      </c>
      <c r="L187" s="225"/>
      <c r="M187" s="230"/>
      <c r="N187" s="231"/>
      <c r="O187" s="231"/>
      <c r="P187" s="232">
        <f>SUM(P188:P193)</f>
        <v>0</v>
      </c>
      <c r="Q187" s="231"/>
      <c r="R187" s="232">
        <f>SUM(R188:R193)</f>
        <v>0</v>
      </c>
      <c r="S187" s="231"/>
      <c r="T187" s="233">
        <f>SUM(T188:T193)</f>
        <v>0</v>
      </c>
      <c r="AR187" s="227" t="s">
        <v>160</v>
      </c>
      <c r="AT187" s="234" t="s">
        <v>208</v>
      </c>
      <c r="AU187" s="234" t="s">
        <v>160</v>
      </c>
      <c r="AY187" s="227" t="s">
        <v>269</v>
      </c>
      <c r="BK187" s="235">
        <f>SUM(BK188:BK193)</f>
        <v>0</v>
      </c>
    </row>
    <row r="188" spans="2:65" s="117" customFormat="1" ht="25.5" customHeight="1">
      <c r="B188" s="113"/>
      <c r="C188" s="238" t="s">
        <v>429</v>
      </c>
      <c r="D188" s="238" t="s">
        <v>271</v>
      </c>
      <c r="E188" s="239" t="s">
        <v>430</v>
      </c>
      <c r="F188" s="240" t="s">
        <v>431</v>
      </c>
      <c r="G188" s="241" t="s">
        <v>274</v>
      </c>
      <c r="H188" s="242">
        <v>198.1</v>
      </c>
      <c r="I188" s="9"/>
      <c r="J188" s="243">
        <f>ROUND(I188*H188,2)</f>
        <v>0</v>
      </c>
      <c r="K188" s="240" t="s">
        <v>353</v>
      </c>
      <c r="L188" s="113"/>
      <c r="M188" s="244" t="s">
        <v>143</v>
      </c>
      <c r="N188" s="245" t="s">
        <v>180</v>
      </c>
      <c r="O188" s="111"/>
      <c r="P188" s="246">
        <f>O188*H188</f>
        <v>0</v>
      </c>
      <c r="Q188" s="246">
        <v>0</v>
      </c>
      <c r="R188" s="246">
        <f>Q188*H188</f>
        <v>0</v>
      </c>
      <c r="S188" s="246">
        <v>0</v>
      </c>
      <c r="T188" s="247">
        <f>S188*H188</f>
        <v>0</v>
      </c>
      <c r="AR188" s="97" t="s">
        <v>275</v>
      </c>
      <c r="AT188" s="97" t="s">
        <v>271</v>
      </c>
      <c r="AU188" s="97" t="s">
        <v>217</v>
      </c>
      <c r="AY188" s="97" t="s">
        <v>269</v>
      </c>
      <c r="BE188" s="248">
        <f>IF(N188="základní",J188,0)</f>
        <v>0</v>
      </c>
      <c r="BF188" s="248">
        <f>IF(N188="snížená",J188,0)</f>
        <v>0</v>
      </c>
      <c r="BG188" s="248">
        <f>IF(N188="zákl. přenesená",J188,0)</f>
        <v>0</v>
      </c>
      <c r="BH188" s="248">
        <f>IF(N188="sníž. přenesená",J188,0)</f>
        <v>0</v>
      </c>
      <c r="BI188" s="248">
        <f>IF(N188="nulová",J188,0)</f>
        <v>0</v>
      </c>
      <c r="BJ188" s="97" t="s">
        <v>160</v>
      </c>
      <c r="BK188" s="248">
        <f>ROUND(I188*H188,2)</f>
        <v>0</v>
      </c>
      <c r="BL188" s="97" t="s">
        <v>275</v>
      </c>
      <c r="BM188" s="97" t="s">
        <v>432</v>
      </c>
    </row>
    <row r="189" spans="2:65" s="117" customFormat="1" ht="27">
      <c r="B189" s="113"/>
      <c r="D189" s="249" t="s">
        <v>277</v>
      </c>
      <c r="F189" s="250" t="s">
        <v>433</v>
      </c>
      <c r="I189" s="10"/>
      <c r="L189" s="113"/>
      <c r="M189" s="251"/>
      <c r="N189" s="111"/>
      <c r="O189" s="111"/>
      <c r="P189" s="111"/>
      <c r="Q189" s="111"/>
      <c r="R189" s="111"/>
      <c r="S189" s="111"/>
      <c r="T189" s="143"/>
      <c r="AT189" s="97" t="s">
        <v>277</v>
      </c>
      <c r="AU189" s="97" t="s">
        <v>217</v>
      </c>
    </row>
    <row r="190" spans="2:65" s="117" customFormat="1" ht="27">
      <c r="B190" s="113"/>
      <c r="D190" s="249" t="s">
        <v>279</v>
      </c>
      <c r="F190" s="252" t="s">
        <v>280</v>
      </c>
      <c r="I190" s="10"/>
      <c r="L190" s="113"/>
      <c r="M190" s="251"/>
      <c r="N190" s="111"/>
      <c r="O190" s="111"/>
      <c r="P190" s="111"/>
      <c r="Q190" s="111"/>
      <c r="R190" s="111"/>
      <c r="S190" s="111"/>
      <c r="T190" s="143"/>
      <c r="AT190" s="97" t="s">
        <v>279</v>
      </c>
      <c r="AU190" s="97" t="s">
        <v>217</v>
      </c>
    </row>
    <row r="191" spans="2:65" s="254" customFormat="1">
      <c r="B191" s="253"/>
      <c r="D191" s="249" t="s">
        <v>281</v>
      </c>
      <c r="E191" s="255" t="s">
        <v>143</v>
      </c>
      <c r="F191" s="256" t="s">
        <v>434</v>
      </c>
      <c r="H191" s="257">
        <v>153.1</v>
      </c>
      <c r="I191" s="11"/>
      <c r="L191" s="253"/>
      <c r="M191" s="258"/>
      <c r="N191" s="259"/>
      <c r="O191" s="259"/>
      <c r="P191" s="259"/>
      <c r="Q191" s="259"/>
      <c r="R191" s="259"/>
      <c r="S191" s="259"/>
      <c r="T191" s="260"/>
      <c r="AT191" s="255" t="s">
        <v>281</v>
      </c>
      <c r="AU191" s="255" t="s">
        <v>217</v>
      </c>
      <c r="AV191" s="254" t="s">
        <v>217</v>
      </c>
      <c r="AW191" s="254" t="s">
        <v>173</v>
      </c>
      <c r="AX191" s="254" t="s">
        <v>209</v>
      </c>
      <c r="AY191" s="255" t="s">
        <v>269</v>
      </c>
    </row>
    <row r="192" spans="2:65" s="254" customFormat="1">
      <c r="B192" s="253"/>
      <c r="D192" s="249" t="s">
        <v>281</v>
      </c>
      <c r="E192" s="255" t="s">
        <v>143</v>
      </c>
      <c r="F192" s="256" t="s">
        <v>435</v>
      </c>
      <c r="H192" s="257">
        <v>45</v>
      </c>
      <c r="I192" s="11"/>
      <c r="L192" s="253"/>
      <c r="M192" s="258"/>
      <c r="N192" s="259"/>
      <c r="O192" s="259"/>
      <c r="P192" s="259"/>
      <c r="Q192" s="259"/>
      <c r="R192" s="259"/>
      <c r="S192" s="259"/>
      <c r="T192" s="260"/>
      <c r="AT192" s="255" t="s">
        <v>281</v>
      </c>
      <c r="AU192" s="255" t="s">
        <v>217</v>
      </c>
      <c r="AV192" s="254" t="s">
        <v>217</v>
      </c>
      <c r="AW192" s="254" t="s">
        <v>173</v>
      </c>
      <c r="AX192" s="254" t="s">
        <v>209</v>
      </c>
      <c r="AY192" s="255" t="s">
        <v>269</v>
      </c>
    </row>
    <row r="193" spans="2:65" s="262" customFormat="1">
      <c r="B193" s="261"/>
      <c r="D193" s="249" t="s">
        <v>281</v>
      </c>
      <c r="E193" s="263" t="s">
        <v>143</v>
      </c>
      <c r="F193" s="264" t="s">
        <v>324</v>
      </c>
      <c r="H193" s="265">
        <v>198.1</v>
      </c>
      <c r="I193" s="12"/>
      <c r="L193" s="261"/>
      <c r="M193" s="266"/>
      <c r="N193" s="267"/>
      <c r="O193" s="267"/>
      <c r="P193" s="267"/>
      <c r="Q193" s="267"/>
      <c r="R193" s="267"/>
      <c r="S193" s="267"/>
      <c r="T193" s="268"/>
      <c r="AT193" s="263" t="s">
        <v>281</v>
      </c>
      <c r="AU193" s="263" t="s">
        <v>217</v>
      </c>
      <c r="AV193" s="262" t="s">
        <v>275</v>
      </c>
      <c r="AW193" s="262" t="s">
        <v>173</v>
      </c>
      <c r="AX193" s="262" t="s">
        <v>160</v>
      </c>
      <c r="AY193" s="263" t="s">
        <v>269</v>
      </c>
    </row>
    <row r="194" spans="2:65" s="226" customFormat="1" ht="29.85" customHeight="1">
      <c r="B194" s="225"/>
      <c r="D194" s="227" t="s">
        <v>208</v>
      </c>
      <c r="E194" s="236" t="s">
        <v>275</v>
      </c>
      <c r="F194" s="236" t="s">
        <v>436</v>
      </c>
      <c r="I194" s="8"/>
      <c r="J194" s="237">
        <f>BK194</f>
        <v>0</v>
      </c>
      <c r="L194" s="225"/>
      <c r="M194" s="230"/>
      <c r="N194" s="231"/>
      <c r="O194" s="231"/>
      <c r="P194" s="232">
        <f>SUM(P195:P224)</f>
        <v>0</v>
      </c>
      <c r="Q194" s="231"/>
      <c r="R194" s="232">
        <f>SUM(R195:R224)</f>
        <v>0.15270688000000002</v>
      </c>
      <c r="S194" s="231"/>
      <c r="T194" s="233">
        <f>SUM(T195:T224)</f>
        <v>0</v>
      </c>
      <c r="AR194" s="227" t="s">
        <v>160</v>
      </c>
      <c r="AT194" s="234" t="s">
        <v>208</v>
      </c>
      <c r="AU194" s="234" t="s">
        <v>160</v>
      </c>
      <c r="AY194" s="227" t="s">
        <v>269</v>
      </c>
      <c r="BK194" s="235">
        <f>SUM(BK195:BK224)</f>
        <v>0</v>
      </c>
    </row>
    <row r="195" spans="2:65" s="117" customFormat="1" ht="16.5" customHeight="1">
      <c r="B195" s="113"/>
      <c r="C195" s="238" t="s">
        <v>437</v>
      </c>
      <c r="D195" s="238" t="s">
        <v>271</v>
      </c>
      <c r="E195" s="239" t="s">
        <v>438</v>
      </c>
      <c r="F195" s="240" t="s">
        <v>439</v>
      </c>
      <c r="G195" s="241" t="s">
        <v>320</v>
      </c>
      <c r="H195" s="242">
        <v>3.609</v>
      </c>
      <c r="I195" s="9"/>
      <c r="J195" s="243">
        <f>ROUND(I195*H195,2)</f>
        <v>0</v>
      </c>
      <c r="K195" s="240" t="s">
        <v>353</v>
      </c>
      <c r="L195" s="113"/>
      <c r="M195" s="244" t="s">
        <v>143</v>
      </c>
      <c r="N195" s="245" t="s">
        <v>180</v>
      </c>
      <c r="O195" s="111"/>
      <c r="P195" s="246">
        <f>O195*H195</f>
        <v>0</v>
      </c>
      <c r="Q195" s="246">
        <v>0</v>
      </c>
      <c r="R195" s="246">
        <f>Q195*H195</f>
        <v>0</v>
      </c>
      <c r="S195" s="246">
        <v>0</v>
      </c>
      <c r="T195" s="247">
        <f>S195*H195</f>
        <v>0</v>
      </c>
      <c r="AR195" s="97" t="s">
        <v>275</v>
      </c>
      <c r="AT195" s="97" t="s">
        <v>271</v>
      </c>
      <c r="AU195" s="97" t="s">
        <v>217</v>
      </c>
      <c r="AY195" s="97" t="s">
        <v>269</v>
      </c>
      <c r="BE195" s="248">
        <f>IF(N195="základní",J195,0)</f>
        <v>0</v>
      </c>
      <c r="BF195" s="248">
        <f>IF(N195="snížená",J195,0)</f>
        <v>0</v>
      </c>
      <c r="BG195" s="248">
        <f>IF(N195="zákl. přenesená",J195,0)</f>
        <v>0</v>
      </c>
      <c r="BH195" s="248">
        <f>IF(N195="sníž. přenesená",J195,0)</f>
        <v>0</v>
      </c>
      <c r="BI195" s="248">
        <f>IF(N195="nulová",J195,0)</f>
        <v>0</v>
      </c>
      <c r="BJ195" s="97" t="s">
        <v>160</v>
      </c>
      <c r="BK195" s="248">
        <f>ROUND(I195*H195,2)</f>
        <v>0</v>
      </c>
      <c r="BL195" s="97" t="s">
        <v>275</v>
      </c>
      <c r="BM195" s="97" t="s">
        <v>440</v>
      </c>
    </row>
    <row r="196" spans="2:65" s="117" customFormat="1">
      <c r="B196" s="113"/>
      <c r="D196" s="249" t="s">
        <v>277</v>
      </c>
      <c r="F196" s="250" t="s">
        <v>441</v>
      </c>
      <c r="I196" s="10"/>
      <c r="L196" s="113"/>
      <c r="M196" s="251"/>
      <c r="N196" s="111"/>
      <c r="O196" s="111"/>
      <c r="P196" s="111"/>
      <c r="Q196" s="111"/>
      <c r="R196" s="111"/>
      <c r="S196" s="111"/>
      <c r="T196" s="143"/>
      <c r="AT196" s="97" t="s">
        <v>277</v>
      </c>
      <c r="AU196" s="97" t="s">
        <v>217</v>
      </c>
    </row>
    <row r="197" spans="2:65" s="117" customFormat="1" ht="27">
      <c r="B197" s="113"/>
      <c r="D197" s="249" t="s">
        <v>279</v>
      </c>
      <c r="F197" s="252" t="s">
        <v>280</v>
      </c>
      <c r="I197" s="10"/>
      <c r="L197" s="113"/>
      <c r="M197" s="251"/>
      <c r="N197" s="111"/>
      <c r="O197" s="111"/>
      <c r="P197" s="111"/>
      <c r="Q197" s="111"/>
      <c r="R197" s="111"/>
      <c r="S197" s="111"/>
      <c r="T197" s="143"/>
      <c r="AT197" s="97" t="s">
        <v>279</v>
      </c>
      <c r="AU197" s="97" t="s">
        <v>217</v>
      </c>
    </row>
    <row r="198" spans="2:65" s="270" customFormat="1">
      <c r="B198" s="269"/>
      <c r="D198" s="249" t="s">
        <v>281</v>
      </c>
      <c r="E198" s="271" t="s">
        <v>143</v>
      </c>
      <c r="F198" s="272" t="s">
        <v>442</v>
      </c>
      <c r="H198" s="271" t="s">
        <v>143</v>
      </c>
      <c r="I198" s="13"/>
      <c r="L198" s="269"/>
      <c r="M198" s="273"/>
      <c r="N198" s="274"/>
      <c r="O198" s="274"/>
      <c r="P198" s="274"/>
      <c r="Q198" s="274"/>
      <c r="R198" s="274"/>
      <c r="S198" s="274"/>
      <c r="T198" s="275"/>
      <c r="AT198" s="271" t="s">
        <v>281</v>
      </c>
      <c r="AU198" s="271" t="s">
        <v>217</v>
      </c>
      <c r="AV198" s="270" t="s">
        <v>160</v>
      </c>
      <c r="AW198" s="270" t="s">
        <v>173</v>
      </c>
      <c r="AX198" s="270" t="s">
        <v>209</v>
      </c>
      <c r="AY198" s="271" t="s">
        <v>269</v>
      </c>
    </row>
    <row r="199" spans="2:65" s="254" customFormat="1">
      <c r="B199" s="253"/>
      <c r="D199" s="249" t="s">
        <v>281</v>
      </c>
      <c r="E199" s="255" t="s">
        <v>143</v>
      </c>
      <c r="F199" s="256" t="s">
        <v>443</v>
      </c>
      <c r="H199" s="257">
        <v>3.609</v>
      </c>
      <c r="I199" s="11"/>
      <c r="L199" s="253"/>
      <c r="M199" s="258"/>
      <c r="N199" s="259"/>
      <c r="O199" s="259"/>
      <c r="P199" s="259"/>
      <c r="Q199" s="259"/>
      <c r="R199" s="259"/>
      <c r="S199" s="259"/>
      <c r="T199" s="260"/>
      <c r="AT199" s="255" t="s">
        <v>281</v>
      </c>
      <c r="AU199" s="255" t="s">
        <v>217</v>
      </c>
      <c r="AV199" s="254" t="s">
        <v>217</v>
      </c>
      <c r="AW199" s="254" t="s">
        <v>173</v>
      </c>
      <c r="AX199" s="254" t="s">
        <v>160</v>
      </c>
      <c r="AY199" s="255" t="s">
        <v>269</v>
      </c>
    </row>
    <row r="200" spans="2:65" s="117" customFormat="1" ht="16.5" customHeight="1">
      <c r="B200" s="113"/>
      <c r="C200" s="238" t="s">
        <v>444</v>
      </c>
      <c r="D200" s="238" t="s">
        <v>271</v>
      </c>
      <c r="E200" s="239" t="s">
        <v>445</v>
      </c>
      <c r="F200" s="240" t="s">
        <v>446</v>
      </c>
      <c r="G200" s="241" t="s">
        <v>447</v>
      </c>
      <c r="H200" s="242">
        <v>3</v>
      </c>
      <c r="I200" s="9"/>
      <c r="J200" s="243">
        <f>ROUND(I200*H200,2)</f>
        <v>0</v>
      </c>
      <c r="K200" s="240" t="s">
        <v>353</v>
      </c>
      <c r="L200" s="113"/>
      <c r="M200" s="244" t="s">
        <v>143</v>
      </c>
      <c r="N200" s="245" t="s">
        <v>180</v>
      </c>
      <c r="O200" s="111"/>
      <c r="P200" s="246">
        <f>O200*H200</f>
        <v>0</v>
      </c>
      <c r="Q200" s="246">
        <v>6.6E-3</v>
      </c>
      <c r="R200" s="246">
        <f>Q200*H200</f>
        <v>1.9799999999999998E-2</v>
      </c>
      <c r="S200" s="246">
        <v>0</v>
      </c>
      <c r="T200" s="247">
        <f>S200*H200</f>
        <v>0</v>
      </c>
      <c r="AR200" s="97" t="s">
        <v>275</v>
      </c>
      <c r="AT200" s="97" t="s">
        <v>271</v>
      </c>
      <c r="AU200" s="97" t="s">
        <v>217</v>
      </c>
      <c r="AY200" s="97" t="s">
        <v>269</v>
      </c>
      <c r="BE200" s="248">
        <f>IF(N200="základní",J200,0)</f>
        <v>0</v>
      </c>
      <c r="BF200" s="248">
        <f>IF(N200="snížená",J200,0)</f>
        <v>0</v>
      </c>
      <c r="BG200" s="248">
        <f>IF(N200="zákl. přenesená",J200,0)</f>
        <v>0</v>
      </c>
      <c r="BH200" s="248">
        <f>IF(N200="sníž. přenesená",J200,0)</f>
        <v>0</v>
      </c>
      <c r="BI200" s="248">
        <f>IF(N200="nulová",J200,0)</f>
        <v>0</v>
      </c>
      <c r="BJ200" s="97" t="s">
        <v>160</v>
      </c>
      <c r="BK200" s="248">
        <f>ROUND(I200*H200,2)</f>
        <v>0</v>
      </c>
      <c r="BL200" s="97" t="s">
        <v>275</v>
      </c>
      <c r="BM200" s="97" t="s">
        <v>448</v>
      </c>
    </row>
    <row r="201" spans="2:65" s="117" customFormat="1">
      <c r="B201" s="113"/>
      <c r="D201" s="249" t="s">
        <v>277</v>
      </c>
      <c r="F201" s="250" t="s">
        <v>449</v>
      </c>
      <c r="I201" s="10"/>
      <c r="L201" s="113"/>
      <c r="M201" s="251"/>
      <c r="N201" s="111"/>
      <c r="O201" s="111"/>
      <c r="P201" s="111"/>
      <c r="Q201" s="111"/>
      <c r="R201" s="111"/>
      <c r="S201" s="111"/>
      <c r="T201" s="143"/>
      <c r="AT201" s="97" t="s">
        <v>277</v>
      </c>
      <c r="AU201" s="97" t="s">
        <v>217</v>
      </c>
    </row>
    <row r="202" spans="2:65" s="117" customFormat="1" ht="27">
      <c r="B202" s="113"/>
      <c r="D202" s="249" t="s">
        <v>279</v>
      </c>
      <c r="F202" s="252" t="s">
        <v>280</v>
      </c>
      <c r="I202" s="10"/>
      <c r="L202" s="113"/>
      <c r="M202" s="251"/>
      <c r="N202" s="111"/>
      <c r="O202" s="111"/>
      <c r="P202" s="111"/>
      <c r="Q202" s="111"/>
      <c r="R202" s="111"/>
      <c r="S202" s="111"/>
      <c r="T202" s="143"/>
      <c r="AT202" s="97" t="s">
        <v>279</v>
      </c>
      <c r="AU202" s="97" t="s">
        <v>217</v>
      </c>
    </row>
    <row r="203" spans="2:65" s="254" customFormat="1">
      <c r="B203" s="253"/>
      <c r="D203" s="249" t="s">
        <v>281</v>
      </c>
      <c r="E203" s="255" t="s">
        <v>143</v>
      </c>
      <c r="F203" s="256" t="s">
        <v>450</v>
      </c>
      <c r="H203" s="257">
        <v>3</v>
      </c>
      <c r="I203" s="11"/>
      <c r="L203" s="253"/>
      <c r="M203" s="258"/>
      <c r="N203" s="259"/>
      <c r="O203" s="259"/>
      <c r="P203" s="259"/>
      <c r="Q203" s="259"/>
      <c r="R203" s="259"/>
      <c r="S203" s="259"/>
      <c r="T203" s="260"/>
      <c r="AT203" s="255" t="s">
        <v>281</v>
      </c>
      <c r="AU203" s="255" t="s">
        <v>217</v>
      </c>
      <c r="AV203" s="254" t="s">
        <v>217</v>
      </c>
      <c r="AW203" s="254" t="s">
        <v>173</v>
      </c>
      <c r="AX203" s="254" t="s">
        <v>160</v>
      </c>
      <c r="AY203" s="255" t="s">
        <v>269</v>
      </c>
    </row>
    <row r="204" spans="2:65" s="117" customFormat="1" ht="16.5" customHeight="1">
      <c r="B204" s="113"/>
      <c r="C204" s="276" t="s">
        <v>451</v>
      </c>
      <c r="D204" s="276" t="s">
        <v>405</v>
      </c>
      <c r="E204" s="277" t="s">
        <v>452</v>
      </c>
      <c r="F204" s="278" t="s">
        <v>453</v>
      </c>
      <c r="G204" s="279" t="s">
        <v>447</v>
      </c>
      <c r="H204" s="280">
        <v>2</v>
      </c>
      <c r="I204" s="14"/>
      <c r="J204" s="281">
        <f>ROUND(I204*H204,2)</f>
        <v>0</v>
      </c>
      <c r="K204" s="278" t="s">
        <v>143</v>
      </c>
      <c r="L204" s="282"/>
      <c r="M204" s="283" t="s">
        <v>143</v>
      </c>
      <c r="N204" s="284" t="s">
        <v>180</v>
      </c>
      <c r="O204" s="111"/>
      <c r="P204" s="246">
        <f>O204*H204</f>
        <v>0</v>
      </c>
      <c r="Q204" s="246">
        <v>3.5000000000000003E-2</v>
      </c>
      <c r="R204" s="246">
        <f>Q204*H204</f>
        <v>7.0000000000000007E-2</v>
      </c>
      <c r="S204" s="246">
        <v>0</v>
      </c>
      <c r="T204" s="247">
        <f>S204*H204</f>
        <v>0</v>
      </c>
      <c r="AR204" s="97" t="s">
        <v>317</v>
      </c>
      <c r="AT204" s="97" t="s">
        <v>405</v>
      </c>
      <c r="AU204" s="97" t="s">
        <v>217</v>
      </c>
      <c r="AY204" s="97" t="s">
        <v>269</v>
      </c>
      <c r="BE204" s="248">
        <f>IF(N204="základní",J204,0)</f>
        <v>0</v>
      </c>
      <c r="BF204" s="248">
        <f>IF(N204="snížená",J204,0)</f>
        <v>0</v>
      </c>
      <c r="BG204" s="248">
        <f>IF(N204="zákl. přenesená",J204,0)</f>
        <v>0</v>
      </c>
      <c r="BH204" s="248">
        <f>IF(N204="sníž. přenesená",J204,0)</f>
        <v>0</v>
      </c>
      <c r="BI204" s="248">
        <f>IF(N204="nulová",J204,0)</f>
        <v>0</v>
      </c>
      <c r="BJ204" s="97" t="s">
        <v>160</v>
      </c>
      <c r="BK204" s="248">
        <f>ROUND(I204*H204,2)</f>
        <v>0</v>
      </c>
      <c r="BL204" s="97" t="s">
        <v>275</v>
      </c>
      <c r="BM204" s="97" t="s">
        <v>454</v>
      </c>
    </row>
    <row r="205" spans="2:65" s="117" customFormat="1">
      <c r="B205" s="113"/>
      <c r="D205" s="249" t="s">
        <v>277</v>
      </c>
      <c r="F205" s="250" t="s">
        <v>453</v>
      </c>
      <c r="I205" s="10"/>
      <c r="L205" s="113"/>
      <c r="M205" s="251"/>
      <c r="N205" s="111"/>
      <c r="O205" s="111"/>
      <c r="P205" s="111"/>
      <c r="Q205" s="111"/>
      <c r="R205" s="111"/>
      <c r="S205" s="111"/>
      <c r="T205" s="143"/>
      <c r="AT205" s="97" t="s">
        <v>277</v>
      </c>
      <c r="AU205" s="97" t="s">
        <v>217</v>
      </c>
    </row>
    <row r="206" spans="2:65" s="117" customFormat="1" ht="16.5" customHeight="1">
      <c r="B206" s="113"/>
      <c r="C206" s="276" t="s">
        <v>455</v>
      </c>
      <c r="D206" s="276" t="s">
        <v>405</v>
      </c>
      <c r="E206" s="277" t="s">
        <v>456</v>
      </c>
      <c r="F206" s="278" t="s">
        <v>457</v>
      </c>
      <c r="G206" s="279" t="s">
        <v>447</v>
      </c>
      <c r="H206" s="280">
        <v>1</v>
      </c>
      <c r="I206" s="14"/>
      <c r="J206" s="281">
        <f>ROUND(I206*H206,2)</f>
        <v>0</v>
      </c>
      <c r="K206" s="278" t="s">
        <v>353</v>
      </c>
      <c r="L206" s="282"/>
      <c r="M206" s="283" t="s">
        <v>143</v>
      </c>
      <c r="N206" s="284" t="s">
        <v>180</v>
      </c>
      <c r="O206" s="111"/>
      <c r="P206" s="246">
        <f>O206*H206</f>
        <v>0</v>
      </c>
      <c r="Q206" s="246">
        <v>5.0999999999999997E-2</v>
      </c>
      <c r="R206" s="246">
        <f>Q206*H206</f>
        <v>5.0999999999999997E-2</v>
      </c>
      <c r="S206" s="246">
        <v>0</v>
      </c>
      <c r="T206" s="247">
        <f>S206*H206</f>
        <v>0</v>
      </c>
      <c r="AR206" s="97" t="s">
        <v>317</v>
      </c>
      <c r="AT206" s="97" t="s">
        <v>405</v>
      </c>
      <c r="AU206" s="97" t="s">
        <v>217</v>
      </c>
      <c r="AY206" s="97" t="s">
        <v>269</v>
      </c>
      <c r="BE206" s="248">
        <f>IF(N206="základní",J206,0)</f>
        <v>0</v>
      </c>
      <c r="BF206" s="248">
        <f>IF(N206="snížená",J206,0)</f>
        <v>0</v>
      </c>
      <c r="BG206" s="248">
        <f>IF(N206="zákl. přenesená",J206,0)</f>
        <v>0</v>
      </c>
      <c r="BH206" s="248">
        <f>IF(N206="sníž. přenesená",J206,0)</f>
        <v>0</v>
      </c>
      <c r="BI206" s="248">
        <f>IF(N206="nulová",J206,0)</f>
        <v>0</v>
      </c>
      <c r="BJ206" s="97" t="s">
        <v>160</v>
      </c>
      <c r="BK206" s="248">
        <f>ROUND(I206*H206,2)</f>
        <v>0</v>
      </c>
      <c r="BL206" s="97" t="s">
        <v>275</v>
      </c>
      <c r="BM206" s="97" t="s">
        <v>458</v>
      </c>
    </row>
    <row r="207" spans="2:65" s="117" customFormat="1">
      <c r="B207" s="113"/>
      <c r="D207" s="249" t="s">
        <v>277</v>
      </c>
      <c r="F207" s="250" t="s">
        <v>457</v>
      </c>
      <c r="I207" s="10"/>
      <c r="L207" s="113"/>
      <c r="M207" s="251"/>
      <c r="N207" s="111"/>
      <c r="O207" s="111"/>
      <c r="P207" s="111"/>
      <c r="Q207" s="111"/>
      <c r="R207" s="111"/>
      <c r="S207" s="111"/>
      <c r="T207" s="143"/>
      <c r="AT207" s="97" t="s">
        <v>277</v>
      </c>
      <c r="AU207" s="97" t="s">
        <v>217</v>
      </c>
    </row>
    <row r="208" spans="2:65" s="117" customFormat="1" ht="16.5" customHeight="1">
      <c r="B208" s="113"/>
      <c r="C208" s="238" t="s">
        <v>459</v>
      </c>
      <c r="D208" s="238" t="s">
        <v>271</v>
      </c>
      <c r="E208" s="239" t="s">
        <v>460</v>
      </c>
      <c r="F208" s="240" t="s">
        <v>461</v>
      </c>
      <c r="G208" s="241" t="s">
        <v>320</v>
      </c>
      <c r="H208" s="242">
        <v>16.016999999999999</v>
      </c>
      <c r="I208" s="9"/>
      <c r="J208" s="243">
        <f>ROUND(I208*H208,2)</f>
        <v>0</v>
      </c>
      <c r="K208" s="240" t="s">
        <v>353</v>
      </c>
      <c r="L208" s="113"/>
      <c r="M208" s="244" t="s">
        <v>143</v>
      </c>
      <c r="N208" s="245" t="s">
        <v>180</v>
      </c>
      <c r="O208" s="111"/>
      <c r="P208" s="246">
        <f>O208*H208</f>
        <v>0</v>
      </c>
      <c r="Q208" s="246">
        <v>0</v>
      </c>
      <c r="R208" s="246">
        <f>Q208*H208</f>
        <v>0</v>
      </c>
      <c r="S208" s="246">
        <v>0</v>
      </c>
      <c r="T208" s="247">
        <f>S208*H208</f>
        <v>0</v>
      </c>
      <c r="AR208" s="97" t="s">
        <v>275</v>
      </c>
      <c r="AT208" s="97" t="s">
        <v>271</v>
      </c>
      <c r="AU208" s="97" t="s">
        <v>217</v>
      </c>
      <c r="AY208" s="97" t="s">
        <v>269</v>
      </c>
      <c r="BE208" s="248">
        <f>IF(N208="základní",J208,0)</f>
        <v>0</v>
      </c>
      <c r="BF208" s="248">
        <f>IF(N208="snížená",J208,0)</f>
        <v>0</v>
      </c>
      <c r="BG208" s="248">
        <f>IF(N208="zákl. přenesená",J208,0)</f>
        <v>0</v>
      </c>
      <c r="BH208" s="248">
        <f>IF(N208="sníž. přenesená",J208,0)</f>
        <v>0</v>
      </c>
      <c r="BI208" s="248">
        <f>IF(N208="nulová",J208,0)</f>
        <v>0</v>
      </c>
      <c r="BJ208" s="97" t="s">
        <v>160</v>
      </c>
      <c r="BK208" s="248">
        <f>ROUND(I208*H208,2)</f>
        <v>0</v>
      </c>
      <c r="BL208" s="97" t="s">
        <v>275</v>
      </c>
      <c r="BM208" s="97" t="s">
        <v>462</v>
      </c>
    </row>
    <row r="209" spans="2:65" s="117" customFormat="1" ht="27">
      <c r="B209" s="113"/>
      <c r="D209" s="249" t="s">
        <v>277</v>
      </c>
      <c r="F209" s="250" t="s">
        <v>463</v>
      </c>
      <c r="I209" s="10"/>
      <c r="L209" s="113"/>
      <c r="M209" s="251"/>
      <c r="N209" s="111"/>
      <c r="O209" s="111"/>
      <c r="P209" s="111"/>
      <c r="Q209" s="111"/>
      <c r="R209" s="111"/>
      <c r="S209" s="111"/>
      <c r="T209" s="143"/>
      <c r="AT209" s="97" t="s">
        <v>277</v>
      </c>
      <c r="AU209" s="97" t="s">
        <v>217</v>
      </c>
    </row>
    <row r="210" spans="2:65" s="117" customFormat="1" ht="27">
      <c r="B210" s="113"/>
      <c r="D210" s="249" t="s">
        <v>279</v>
      </c>
      <c r="F210" s="252" t="s">
        <v>280</v>
      </c>
      <c r="I210" s="10"/>
      <c r="L210" s="113"/>
      <c r="M210" s="251"/>
      <c r="N210" s="111"/>
      <c r="O210" s="111"/>
      <c r="P210" s="111"/>
      <c r="Q210" s="111"/>
      <c r="R210" s="111"/>
      <c r="S210" s="111"/>
      <c r="T210" s="143"/>
      <c r="AT210" s="97" t="s">
        <v>279</v>
      </c>
      <c r="AU210" s="97" t="s">
        <v>217</v>
      </c>
    </row>
    <row r="211" spans="2:65" s="270" customFormat="1">
      <c r="B211" s="269"/>
      <c r="D211" s="249" t="s">
        <v>281</v>
      </c>
      <c r="E211" s="271" t="s">
        <v>143</v>
      </c>
      <c r="F211" s="272" t="s">
        <v>464</v>
      </c>
      <c r="H211" s="271" t="s">
        <v>143</v>
      </c>
      <c r="I211" s="13"/>
      <c r="L211" s="269"/>
      <c r="M211" s="273"/>
      <c r="N211" s="274"/>
      <c r="O211" s="274"/>
      <c r="P211" s="274"/>
      <c r="Q211" s="274"/>
      <c r="R211" s="274"/>
      <c r="S211" s="274"/>
      <c r="T211" s="275"/>
      <c r="AT211" s="271" t="s">
        <v>281</v>
      </c>
      <c r="AU211" s="271" t="s">
        <v>217</v>
      </c>
      <c r="AV211" s="270" t="s">
        <v>160</v>
      </c>
      <c r="AW211" s="270" t="s">
        <v>173</v>
      </c>
      <c r="AX211" s="270" t="s">
        <v>209</v>
      </c>
      <c r="AY211" s="271" t="s">
        <v>269</v>
      </c>
    </row>
    <row r="212" spans="2:65" s="254" customFormat="1">
      <c r="B212" s="253"/>
      <c r="D212" s="249" t="s">
        <v>281</v>
      </c>
      <c r="E212" s="255" t="s">
        <v>143</v>
      </c>
      <c r="F212" s="256" t="s">
        <v>465</v>
      </c>
      <c r="H212" s="257">
        <v>15.31</v>
      </c>
      <c r="I212" s="11"/>
      <c r="L212" s="253"/>
      <c r="M212" s="258"/>
      <c r="N212" s="259"/>
      <c r="O212" s="259"/>
      <c r="P212" s="259"/>
      <c r="Q212" s="259"/>
      <c r="R212" s="259"/>
      <c r="S212" s="259"/>
      <c r="T212" s="260"/>
      <c r="AT212" s="255" t="s">
        <v>281</v>
      </c>
      <c r="AU212" s="255" t="s">
        <v>217</v>
      </c>
      <c r="AV212" s="254" t="s">
        <v>217</v>
      </c>
      <c r="AW212" s="254" t="s">
        <v>173</v>
      </c>
      <c r="AX212" s="254" t="s">
        <v>209</v>
      </c>
      <c r="AY212" s="255" t="s">
        <v>269</v>
      </c>
    </row>
    <row r="213" spans="2:65" s="270" customFormat="1">
      <c r="B213" s="269"/>
      <c r="D213" s="249" t="s">
        <v>281</v>
      </c>
      <c r="E213" s="271" t="s">
        <v>143</v>
      </c>
      <c r="F213" s="272" t="s">
        <v>466</v>
      </c>
      <c r="H213" s="271" t="s">
        <v>143</v>
      </c>
      <c r="I213" s="13"/>
      <c r="L213" s="269"/>
      <c r="M213" s="273"/>
      <c r="N213" s="274"/>
      <c r="O213" s="274"/>
      <c r="P213" s="274"/>
      <c r="Q213" s="274"/>
      <c r="R213" s="274"/>
      <c r="S213" s="274"/>
      <c r="T213" s="275"/>
      <c r="AT213" s="271" t="s">
        <v>281</v>
      </c>
      <c r="AU213" s="271" t="s">
        <v>217</v>
      </c>
      <c r="AV213" s="270" t="s">
        <v>160</v>
      </c>
      <c r="AW213" s="270" t="s">
        <v>173</v>
      </c>
      <c r="AX213" s="270" t="s">
        <v>209</v>
      </c>
      <c r="AY213" s="271" t="s">
        <v>269</v>
      </c>
    </row>
    <row r="214" spans="2:65" s="254" customFormat="1">
      <c r="B214" s="253"/>
      <c r="D214" s="249" t="s">
        <v>281</v>
      </c>
      <c r="E214" s="255" t="s">
        <v>143</v>
      </c>
      <c r="F214" s="256" t="s">
        <v>467</v>
      </c>
      <c r="H214" s="257">
        <v>0.70699999999999996</v>
      </c>
      <c r="I214" s="11"/>
      <c r="L214" s="253"/>
      <c r="M214" s="258"/>
      <c r="N214" s="259"/>
      <c r="O214" s="259"/>
      <c r="P214" s="259"/>
      <c r="Q214" s="259"/>
      <c r="R214" s="259"/>
      <c r="S214" s="259"/>
      <c r="T214" s="260"/>
      <c r="AT214" s="255" t="s">
        <v>281</v>
      </c>
      <c r="AU214" s="255" t="s">
        <v>217</v>
      </c>
      <c r="AV214" s="254" t="s">
        <v>217</v>
      </c>
      <c r="AW214" s="254" t="s">
        <v>173</v>
      </c>
      <c r="AX214" s="254" t="s">
        <v>209</v>
      </c>
      <c r="AY214" s="255" t="s">
        <v>269</v>
      </c>
    </row>
    <row r="215" spans="2:65" s="262" customFormat="1">
      <c r="B215" s="261"/>
      <c r="D215" s="249" t="s">
        <v>281</v>
      </c>
      <c r="E215" s="263" t="s">
        <v>143</v>
      </c>
      <c r="F215" s="264" t="s">
        <v>324</v>
      </c>
      <c r="H215" s="265">
        <v>16.016999999999999</v>
      </c>
      <c r="I215" s="12"/>
      <c r="L215" s="261"/>
      <c r="M215" s="266"/>
      <c r="N215" s="267"/>
      <c r="O215" s="267"/>
      <c r="P215" s="267"/>
      <c r="Q215" s="267"/>
      <c r="R215" s="267"/>
      <c r="S215" s="267"/>
      <c r="T215" s="268"/>
      <c r="AT215" s="263" t="s">
        <v>281</v>
      </c>
      <c r="AU215" s="263" t="s">
        <v>217</v>
      </c>
      <c r="AV215" s="262" t="s">
        <v>275</v>
      </c>
      <c r="AW215" s="262" t="s">
        <v>173</v>
      </c>
      <c r="AX215" s="262" t="s">
        <v>160</v>
      </c>
      <c r="AY215" s="263" t="s">
        <v>269</v>
      </c>
    </row>
    <row r="216" spans="2:65" s="117" customFormat="1" ht="16.5" customHeight="1">
      <c r="B216" s="113"/>
      <c r="C216" s="238" t="s">
        <v>468</v>
      </c>
      <c r="D216" s="238" t="s">
        <v>271</v>
      </c>
      <c r="E216" s="239" t="s">
        <v>469</v>
      </c>
      <c r="F216" s="240" t="s">
        <v>470</v>
      </c>
      <c r="G216" s="241" t="s">
        <v>320</v>
      </c>
      <c r="H216" s="242">
        <v>23.423999999999999</v>
      </c>
      <c r="I216" s="9"/>
      <c r="J216" s="243">
        <f>ROUND(I216*H216,2)</f>
        <v>0</v>
      </c>
      <c r="K216" s="240" t="s">
        <v>353</v>
      </c>
      <c r="L216" s="113"/>
      <c r="M216" s="244" t="s">
        <v>143</v>
      </c>
      <c r="N216" s="245" t="s">
        <v>180</v>
      </c>
      <c r="O216" s="111"/>
      <c r="P216" s="246">
        <f>O216*H216</f>
        <v>0</v>
      </c>
      <c r="Q216" s="246">
        <v>0</v>
      </c>
      <c r="R216" s="246">
        <f>Q216*H216</f>
        <v>0</v>
      </c>
      <c r="S216" s="246">
        <v>0</v>
      </c>
      <c r="T216" s="247">
        <f>S216*H216</f>
        <v>0</v>
      </c>
      <c r="AR216" s="97" t="s">
        <v>275</v>
      </c>
      <c r="AT216" s="97" t="s">
        <v>271</v>
      </c>
      <c r="AU216" s="97" t="s">
        <v>217</v>
      </c>
      <c r="AY216" s="97" t="s">
        <v>269</v>
      </c>
      <c r="BE216" s="248">
        <f>IF(N216="základní",J216,0)</f>
        <v>0</v>
      </c>
      <c r="BF216" s="248">
        <f>IF(N216="snížená",J216,0)</f>
        <v>0</v>
      </c>
      <c r="BG216" s="248">
        <f>IF(N216="zákl. přenesená",J216,0)</f>
        <v>0</v>
      </c>
      <c r="BH216" s="248">
        <f>IF(N216="sníž. přenesená",J216,0)</f>
        <v>0</v>
      </c>
      <c r="BI216" s="248">
        <f>IF(N216="nulová",J216,0)</f>
        <v>0</v>
      </c>
      <c r="BJ216" s="97" t="s">
        <v>160</v>
      </c>
      <c r="BK216" s="248">
        <f>ROUND(I216*H216,2)</f>
        <v>0</v>
      </c>
      <c r="BL216" s="97" t="s">
        <v>275</v>
      </c>
      <c r="BM216" s="97" t="s">
        <v>471</v>
      </c>
    </row>
    <row r="217" spans="2:65" s="117" customFormat="1" ht="27">
      <c r="B217" s="113"/>
      <c r="D217" s="249" t="s">
        <v>277</v>
      </c>
      <c r="F217" s="250" t="s">
        <v>472</v>
      </c>
      <c r="I217" s="10"/>
      <c r="L217" s="113"/>
      <c r="M217" s="251"/>
      <c r="N217" s="111"/>
      <c r="O217" s="111"/>
      <c r="P217" s="111"/>
      <c r="Q217" s="111"/>
      <c r="R217" s="111"/>
      <c r="S217" s="111"/>
      <c r="T217" s="143"/>
      <c r="AT217" s="97" t="s">
        <v>277</v>
      </c>
      <c r="AU217" s="97" t="s">
        <v>217</v>
      </c>
    </row>
    <row r="218" spans="2:65" s="117" customFormat="1" ht="27">
      <c r="B218" s="113"/>
      <c r="D218" s="249" t="s">
        <v>279</v>
      </c>
      <c r="F218" s="252" t="s">
        <v>280</v>
      </c>
      <c r="I218" s="10"/>
      <c r="L218" s="113"/>
      <c r="M218" s="251"/>
      <c r="N218" s="111"/>
      <c r="O218" s="111"/>
      <c r="P218" s="111"/>
      <c r="Q218" s="111"/>
      <c r="R218" s="111"/>
      <c r="S218" s="111"/>
      <c r="T218" s="143"/>
      <c r="AT218" s="97" t="s">
        <v>279</v>
      </c>
      <c r="AU218" s="97" t="s">
        <v>217</v>
      </c>
    </row>
    <row r="219" spans="2:65" s="254" customFormat="1">
      <c r="B219" s="253"/>
      <c r="D219" s="249" t="s">
        <v>281</v>
      </c>
      <c r="E219" s="255" t="s">
        <v>143</v>
      </c>
      <c r="F219" s="256" t="s">
        <v>473</v>
      </c>
      <c r="H219" s="257">
        <v>23.423999999999999</v>
      </c>
      <c r="I219" s="11"/>
      <c r="L219" s="253"/>
      <c r="M219" s="258"/>
      <c r="N219" s="259"/>
      <c r="O219" s="259"/>
      <c r="P219" s="259"/>
      <c r="Q219" s="259"/>
      <c r="R219" s="259"/>
      <c r="S219" s="259"/>
      <c r="T219" s="260"/>
      <c r="AT219" s="255" t="s">
        <v>281</v>
      </c>
      <c r="AU219" s="255" t="s">
        <v>217</v>
      </c>
      <c r="AV219" s="254" t="s">
        <v>217</v>
      </c>
      <c r="AW219" s="254" t="s">
        <v>173</v>
      </c>
      <c r="AX219" s="254" t="s">
        <v>160</v>
      </c>
      <c r="AY219" s="255" t="s">
        <v>269</v>
      </c>
    </row>
    <row r="220" spans="2:65" s="117" customFormat="1" ht="16.5" customHeight="1">
      <c r="B220" s="113"/>
      <c r="C220" s="238" t="s">
        <v>474</v>
      </c>
      <c r="D220" s="238" t="s">
        <v>271</v>
      </c>
      <c r="E220" s="239" t="s">
        <v>475</v>
      </c>
      <c r="F220" s="240" t="s">
        <v>476</v>
      </c>
      <c r="G220" s="241" t="s">
        <v>274</v>
      </c>
      <c r="H220" s="242">
        <v>1.8839999999999999</v>
      </c>
      <c r="I220" s="9"/>
      <c r="J220" s="243">
        <f>ROUND(I220*H220,2)</f>
        <v>0</v>
      </c>
      <c r="K220" s="240" t="s">
        <v>353</v>
      </c>
      <c r="L220" s="113"/>
      <c r="M220" s="244" t="s">
        <v>143</v>
      </c>
      <c r="N220" s="245" t="s">
        <v>180</v>
      </c>
      <c r="O220" s="111"/>
      <c r="P220" s="246">
        <f>O220*H220</f>
        <v>0</v>
      </c>
      <c r="Q220" s="246">
        <v>6.3200000000000001E-3</v>
      </c>
      <c r="R220" s="246">
        <f>Q220*H220</f>
        <v>1.190688E-2</v>
      </c>
      <c r="S220" s="246">
        <v>0</v>
      </c>
      <c r="T220" s="247">
        <f>S220*H220</f>
        <v>0</v>
      </c>
      <c r="AR220" s="97" t="s">
        <v>275</v>
      </c>
      <c r="AT220" s="97" t="s">
        <v>271</v>
      </c>
      <c r="AU220" s="97" t="s">
        <v>217</v>
      </c>
      <c r="AY220" s="97" t="s">
        <v>269</v>
      </c>
      <c r="BE220" s="248">
        <f>IF(N220="základní",J220,0)</f>
        <v>0</v>
      </c>
      <c r="BF220" s="248">
        <f>IF(N220="snížená",J220,0)</f>
        <v>0</v>
      </c>
      <c r="BG220" s="248">
        <f>IF(N220="zákl. přenesená",J220,0)</f>
        <v>0</v>
      </c>
      <c r="BH220" s="248">
        <f>IF(N220="sníž. přenesená",J220,0)</f>
        <v>0</v>
      </c>
      <c r="BI220" s="248">
        <f>IF(N220="nulová",J220,0)</f>
        <v>0</v>
      </c>
      <c r="BJ220" s="97" t="s">
        <v>160</v>
      </c>
      <c r="BK220" s="248">
        <f>ROUND(I220*H220,2)</f>
        <v>0</v>
      </c>
      <c r="BL220" s="97" t="s">
        <v>275</v>
      </c>
      <c r="BM220" s="97" t="s">
        <v>477</v>
      </c>
    </row>
    <row r="221" spans="2:65" s="117" customFormat="1" ht="27">
      <c r="B221" s="113"/>
      <c r="D221" s="249" t="s">
        <v>277</v>
      </c>
      <c r="F221" s="250" t="s">
        <v>478</v>
      </c>
      <c r="I221" s="10"/>
      <c r="L221" s="113"/>
      <c r="M221" s="251"/>
      <c r="N221" s="111"/>
      <c r="O221" s="111"/>
      <c r="P221" s="111"/>
      <c r="Q221" s="111"/>
      <c r="R221" s="111"/>
      <c r="S221" s="111"/>
      <c r="T221" s="143"/>
      <c r="AT221" s="97" t="s">
        <v>277</v>
      </c>
      <c r="AU221" s="97" t="s">
        <v>217</v>
      </c>
    </row>
    <row r="222" spans="2:65" s="117" customFormat="1" ht="27">
      <c r="B222" s="113"/>
      <c r="D222" s="249" t="s">
        <v>279</v>
      </c>
      <c r="F222" s="252" t="s">
        <v>280</v>
      </c>
      <c r="I222" s="10"/>
      <c r="L222" s="113"/>
      <c r="M222" s="251"/>
      <c r="N222" s="111"/>
      <c r="O222" s="111"/>
      <c r="P222" s="111"/>
      <c r="Q222" s="111"/>
      <c r="R222" s="111"/>
      <c r="S222" s="111"/>
      <c r="T222" s="143"/>
      <c r="AT222" s="97" t="s">
        <v>279</v>
      </c>
      <c r="AU222" s="97" t="s">
        <v>217</v>
      </c>
    </row>
    <row r="223" spans="2:65" s="270" customFormat="1">
      <c r="B223" s="269"/>
      <c r="D223" s="249" t="s">
        <v>281</v>
      </c>
      <c r="E223" s="271" t="s">
        <v>143</v>
      </c>
      <c r="F223" s="272" t="s">
        <v>479</v>
      </c>
      <c r="H223" s="271" t="s">
        <v>143</v>
      </c>
      <c r="I223" s="13"/>
      <c r="L223" s="269"/>
      <c r="M223" s="273"/>
      <c r="N223" s="274"/>
      <c r="O223" s="274"/>
      <c r="P223" s="274"/>
      <c r="Q223" s="274"/>
      <c r="R223" s="274"/>
      <c r="S223" s="274"/>
      <c r="T223" s="275"/>
      <c r="AT223" s="271" t="s">
        <v>281</v>
      </c>
      <c r="AU223" s="271" t="s">
        <v>217</v>
      </c>
      <c r="AV223" s="270" t="s">
        <v>160</v>
      </c>
      <c r="AW223" s="270" t="s">
        <v>173</v>
      </c>
      <c r="AX223" s="270" t="s">
        <v>209</v>
      </c>
      <c r="AY223" s="271" t="s">
        <v>269</v>
      </c>
    </row>
    <row r="224" spans="2:65" s="254" customFormat="1">
      <c r="B224" s="253"/>
      <c r="D224" s="249" t="s">
        <v>281</v>
      </c>
      <c r="E224" s="255" t="s">
        <v>143</v>
      </c>
      <c r="F224" s="256" t="s">
        <v>480</v>
      </c>
      <c r="H224" s="257">
        <v>1.8839999999999999</v>
      </c>
      <c r="I224" s="11"/>
      <c r="L224" s="253"/>
      <c r="M224" s="258"/>
      <c r="N224" s="259"/>
      <c r="O224" s="259"/>
      <c r="P224" s="259"/>
      <c r="Q224" s="259"/>
      <c r="R224" s="259"/>
      <c r="S224" s="259"/>
      <c r="T224" s="260"/>
      <c r="AT224" s="255" t="s">
        <v>281</v>
      </c>
      <c r="AU224" s="255" t="s">
        <v>217</v>
      </c>
      <c r="AV224" s="254" t="s">
        <v>217</v>
      </c>
      <c r="AW224" s="254" t="s">
        <v>173</v>
      </c>
      <c r="AX224" s="254" t="s">
        <v>160</v>
      </c>
      <c r="AY224" s="255" t="s">
        <v>269</v>
      </c>
    </row>
    <row r="225" spans="2:65" s="226" customFormat="1" ht="29.85" customHeight="1">
      <c r="B225" s="225"/>
      <c r="D225" s="227" t="s">
        <v>208</v>
      </c>
      <c r="E225" s="236" t="s">
        <v>298</v>
      </c>
      <c r="F225" s="236" t="s">
        <v>481</v>
      </c>
      <c r="I225" s="8"/>
      <c r="J225" s="237">
        <f>BK225</f>
        <v>0</v>
      </c>
      <c r="L225" s="225"/>
      <c r="M225" s="230"/>
      <c r="N225" s="231"/>
      <c r="O225" s="231"/>
      <c r="P225" s="232">
        <f>SUM(P226:P235)</f>
        <v>0</v>
      </c>
      <c r="Q225" s="231"/>
      <c r="R225" s="232">
        <f>SUM(R226:R235)</f>
        <v>0</v>
      </c>
      <c r="S225" s="231"/>
      <c r="T225" s="233">
        <f>SUM(T226:T235)</f>
        <v>0</v>
      </c>
      <c r="AR225" s="227" t="s">
        <v>160</v>
      </c>
      <c r="AT225" s="234" t="s">
        <v>208</v>
      </c>
      <c r="AU225" s="234" t="s">
        <v>160</v>
      </c>
      <c r="AY225" s="227" t="s">
        <v>269</v>
      </c>
      <c r="BK225" s="235">
        <f>SUM(BK226:BK235)</f>
        <v>0</v>
      </c>
    </row>
    <row r="226" spans="2:65" s="117" customFormat="1" ht="16.5" customHeight="1">
      <c r="B226" s="113"/>
      <c r="C226" s="238" t="s">
        <v>482</v>
      </c>
      <c r="D226" s="238" t="s">
        <v>271</v>
      </c>
      <c r="E226" s="239" t="s">
        <v>483</v>
      </c>
      <c r="F226" s="240" t="s">
        <v>484</v>
      </c>
      <c r="G226" s="241" t="s">
        <v>274</v>
      </c>
      <c r="H226" s="242">
        <v>173.6</v>
      </c>
      <c r="I226" s="9"/>
      <c r="J226" s="243">
        <f>ROUND(I226*H226,2)</f>
        <v>0</v>
      </c>
      <c r="K226" s="240" t="s">
        <v>143</v>
      </c>
      <c r="L226" s="113"/>
      <c r="M226" s="244" t="s">
        <v>143</v>
      </c>
      <c r="N226" s="245" t="s">
        <v>180</v>
      </c>
      <c r="O226" s="111"/>
      <c r="P226" s="246">
        <f>O226*H226</f>
        <v>0</v>
      </c>
      <c r="Q226" s="246">
        <v>0</v>
      </c>
      <c r="R226" s="246">
        <f>Q226*H226</f>
        <v>0</v>
      </c>
      <c r="S226" s="246">
        <v>0</v>
      </c>
      <c r="T226" s="247">
        <f>S226*H226</f>
        <v>0</v>
      </c>
      <c r="AR226" s="97" t="s">
        <v>275</v>
      </c>
      <c r="AT226" s="97" t="s">
        <v>271</v>
      </c>
      <c r="AU226" s="97" t="s">
        <v>217</v>
      </c>
      <c r="AY226" s="97" t="s">
        <v>269</v>
      </c>
      <c r="BE226" s="248">
        <f>IF(N226="základní",J226,0)</f>
        <v>0</v>
      </c>
      <c r="BF226" s="248">
        <f>IF(N226="snížená",J226,0)</f>
        <v>0</v>
      </c>
      <c r="BG226" s="248">
        <f>IF(N226="zákl. přenesená",J226,0)</f>
        <v>0</v>
      </c>
      <c r="BH226" s="248">
        <f>IF(N226="sníž. přenesená",J226,0)</f>
        <v>0</v>
      </c>
      <c r="BI226" s="248">
        <f>IF(N226="nulová",J226,0)</f>
        <v>0</v>
      </c>
      <c r="BJ226" s="97" t="s">
        <v>160</v>
      </c>
      <c r="BK226" s="248">
        <f>ROUND(I226*H226,2)</f>
        <v>0</v>
      </c>
      <c r="BL226" s="97" t="s">
        <v>275</v>
      </c>
      <c r="BM226" s="97" t="s">
        <v>485</v>
      </c>
    </row>
    <row r="227" spans="2:65" s="117" customFormat="1">
      <c r="B227" s="113"/>
      <c r="D227" s="249" t="s">
        <v>277</v>
      </c>
      <c r="F227" s="250" t="s">
        <v>486</v>
      </c>
      <c r="I227" s="10"/>
      <c r="L227" s="113"/>
      <c r="M227" s="251"/>
      <c r="N227" s="111"/>
      <c r="O227" s="111"/>
      <c r="P227" s="111"/>
      <c r="Q227" s="111"/>
      <c r="R227" s="111"/>
      <c r="S227" s="111"/>
      <c r="T227" s="143"/>
      <c r="AT227" s="97" t="s">
        <v>277</v>
      </c>
      <c r="AU227" s="97" t="s">
        <v>217</v>
      </c>
    </row>
    <row r="228" spans="2:65" s="117" customFormat="1" ht="27">
      <c r="B228" s="113"/>
      <c r="D228" s="249" t="s">
        <v>279</v>
      </c>
      <c r="F228" s="252" t="s">
        <v>280</v>
      </c>
      <c r="I228" s="10"/>
      <c r="L228" s="113"/>
      <c r="M228" s="251"/>
      <c r="N228" s="111"/>
      <c r="O228" s="111"/>
      <c r="P228" s="111"/>
      <c r="Q228" s="111"/>
      <c r="R228" s="111"/>
      <c r="S228" s="111"/>
      <c r="T228" s="143"/>
      <c r="AT228" s="97" t="s">
        <v>279</v>
      </c>
      <c r="AU228" s="97" t="s">
        <v>217</v>
      </c>
    </row>
    <row r="229" spans="2:65" s="254" customFormat="1">
      <c r="B229" s="253"/>
      <c r="D229" s="249" t="s">
        <v>281</v>
      </c>
      <c r="E229" s="255" t="s">
        <v>143</v>
      </c>
      <c r="F229" s="256" t="s">
        <v>282</v>
      </c>
      <c r="H229" s="257">
        <v>173.6</v>
      </c>
      <c r="I229" s="11"/>
      <c r="L229" s="253"/>
      <c r="M229" s="258"/>
      <c r="N229" s="259"/>
      <c r="O229" s="259"/>
      <c r="P229" s="259"/>
      <c r="Q229" s="259"/>
      <c r="R229" s="259"/>
      <c r="S229" s="259"/>
      <c r="T229" s="260"/>
      <c r="AT229" s="255" t="s">
        <v>281</v>
      </c>
      <c r="AU229" s="255" t="s">
        <v>217</v>
      </c>
      <c r="AV229" s="254" t="s">
        <v>217</v>
      </c>
      <c r="AW229" s="254" t="s">
        <v>173</v>
      </c>
      <c r="AX229" s="254" t="s">
        <v>160</v>
      </c>
      <c r="AY229" s="255" t="s">
        <v>269</v>
      </c>
    </row>
    <row r="230" spans="2:65" s="117" customFormat="1" ht="25.5" customHeight="1">
      <c r="B230" s="113"/>
      <c r="C230" s="238" t="s">
        <v>487</v>
      </c>
      <c r="D230" s="238" t="s">
        <v>271</v>
      </c>
      <c r="E230" s="239" t="s">
        <v>488</v>
      </c>
      <c r="F230" s="240" t="s">
        <v>489</v>
      </c>
      <c r="G230" s="241" t="s">
        <v>274</v>
      </c>
      <c r="H230" s="242">
        <v>173.6</v>
      </c>
      <c r="I230" s="9"/>
      <c r="J230" s="243">
        <f>ROUND(I230*H230,2)</f>
        <v>0</v>
      </c>
      <c r="K230" s="240" t="s">
        <v>353</v>
      </c>
      <c r="L230" s="113"/>
      <c r="M230" s="244" t="s">
        <v>143</v>
      </c>
      <c r="N230" s="245" t="s">
        <v>180</v>
      </c>
      <c r="O230" s="111"/>
      <c r="P230" s="246">
        <f>O230*H230</f>
        <v>0</v>
      </c>
      <c r="Q230" s="246">
        <v>0</v>
      </c>
      <c r="R230" s="246">
        <f>Q230*H230</f>
        <v>0</v>
      </c>
      <c r="S230" s="246">
        <v>0</v>
      </c>
      <c r="T230" s="247">
        <f>S230*H230</f>
        <v>0</v>
      </c>
      <c r="AR230" s="97" t="s">
        <v>275</v>
      </c>
      <c r="AT230" s="97" t="s">
        <v>271</v>
      </c>
      <c r="AU230" s="97" t="s">
        <v>217</v>
      </c>
      <c r="AY230" s="97" t="s">
        <v>269</v>
      </c>
      <c r="BE230" s="248">
        <f>IF(N230="základní",J230,0)</f>
        <v>0</v>
      </c>
      <c r="BF230" s="248">
        <f>IF(N230="snížená",J230,0)</f>
        <v>0</v>
      </c>
      <c r="BG230" s="248">
        <f>IF(N230="zákl. přenesená",J230,0)</f>
        <v>0</v>
      </c>
      <c r="BH230" s="248">
        <f>IF(N230="sníž. přenesená",J230,0)</f>
        <v>0</v>
      </c>
      <c r="BI230" s="248">
        <f>IF(N230="nulová",J230,0)</f>
        <v>0</v>
      </c>
      <c r="BJ230" s="97" t="s">
        <v>160</v>
      </c>
      <c r="BK230" s="248">
        <f>ROUND(I230*H230,2)</f>
        <v>0</v>
      </c>
      <c r="BL230" s="97" t="s">
        <v>275</v>
      </c>
      <c r="BM230" s="97" t="s">
        <v>490</v>
      </c>
    </row>
    <row r="231" spans="2:65" s="117" customFormat="1" ht="27">
      <c r="B231" s="113"/>
      <c r="D231" s="249" t="s">
        <v>277</v>
      </c>
      <c r="F231" s="250" t="s">
        <v>491</v>
      </c>
      <c r="I231" s="10"/>
      <c r="L231" s="113"/>
      <c r="M231" s="251"/>
      <c r="N231" s="111"/>
      <c r="O231" s="111"/>
      <c r="P231" s="111"/>
      <c r="Q231" s="111"/>
      <c r="R231" s="111"/>
      <c r="S231" s="111"/>
      <c r="T231" s="143"/>
      <c r="AT231" s="97" t="s">
        <v>277</v>
      </c>
      <c r="AU231" s="97" t="s">
        <v>217</v>
      </c>
    </row>
    <row r="232" spans="2:65" s="117" customFormat="1" ht="25.5" customHeight="1">
      <c r="B232" s="113"/>
      <c r="C232" s="238" t="s">
        <v>492</v>
      </c>
      <c r="D232" s="238" t="s">
        <v>271</v>
      </c>
      <c r="E232" s="239" t="s">
        <v>493</v>
      </c>
      <c r="F232" s="240" t="s">
        <v>494</v>
      </c>
      <c r="G232" s="241" t="s">
        <v>274</v>
      </c>
      <c r="H232" s="242">
        <v>361</v>
      </c>
      <c r="I232" s="9"/>
      <c r="J232" s="243">
        <f>ROUND(I232*H232,2)</f>
        <v>0</v>
      </c>
      <c r="K232" s="240" t="s">
        <v>353</v>
      </c>
      <c r="L232" s="113"/>
      <c r="M232" s="244" t="s">
        <v>143</v>
      </c>
      <c r="N232" s="245" t="s">
        <v>180</v>
      </c>
      <c r="O232" s="111"/>
      <c r="P232" s="246">
        <f>O232*H232</f>
        <v>0</v>
      </c>
      <c r="Q232" s="246">
        <v>0</v>
      </c>
      <c r="R232" s="246">
        <f>Q232*H232</f>
        <v>0</v>
      </c>
      <c r="S232" s="246">
        <v>0</v>
      </c>
      <c r="T232" s="247">
        <f>S232*H232</f>
        <v>0</v>
      </c>
      <c r="AR232" s="97" t="s">
        <v>275</v>
      </c>
      <c r="AT232" s="97" t="s">
        <v>271</v>
      </c>
      <c r="AU232" s="97" t="s">
        <v>217</v>
      </c>
      <c r="AY232" s="97" t="s">
        <v>269</v>
      </c>
      <c r="BE232" s="248">
        <f>IF(N232="základní",J232,0)</f>
        <v>0</v>
      </c>
      <c r="BF232" s="248">
        <f>IF(N232="snížená",J232,0)</f>
        <v>0</v>
      </c>
      <c r="BG232" s="248">
        <f>IF(N232="zákl. přenesená",J232,0)</f>
        <v>0</v>
      </c>
      <c r="BH232" s="248">
        <f>IF(N232="sníž. přenesená",J232,0)</f>
        <v>0</v>
      </c>
      <c r="BI232" s="248">
        <f>IF(N232="nulová",J232,0)</f>
        <v>0</v>
      </c>
      <c r="BJ232" s="97" t="s">
        <v>160</v>
      </c>
      <c r="BK232" s="248">
        <f>ROUND(I232*H232,2)</f>
        <v>0</v>
      </c>
      <c r="BL232" s="97" t="s">
        <v>275</v>
      </c>
      <c r="BM232" s="97" t="s">
        <v>495</v>
      </c>
    </row>
    <row r="233" spans="2:65" s="117" customFormat="1" ht="27">
      <c r="B233" s="113"/>
      <c r="D233" s="249" t="s">
        <v>277</v>
      </c>
      <c r="F233" s="250" t="s">
        <v>496</v>
      </c>
      <c r="I233" s="10"/>
      <c r="L233" s="113"/>
      <c r="M233" s="251"/>
      <c r="N233" s="111"/>
      <c r="O233" s="111"/>
      <c r="P233" s="111"/>
      <c r="Q233" s="111"/>
      <c r="R233" s="111"/>
      <c r="S233" s="111"/>
      <c r="T233" s="143"/>
      <c r="AT233" s="97" t="s">
        <v>277</v>
      </c>
      <c r="AU233" s="97" t="s">
        <v>217</v>
      </c>
    </row>
    <row r="234" spans="2:65" s="117" customFormat="1" ht="27">
      <c r="B234" s="113"/>
      <c r="D234" s="249" t="s">
        <v>279</v>
      </c>
      <c r="F234" s="252" t="s">
        <v>280</v>
      </c>
      <c r="I234" s="10"/>
      <c r="L234" s="113"/>
      <c r="M234" s="251"/>
      <c r="N234" s="111"/>
      <c r="O234" s="111"/>
      <c r="P234" s="111"/>
      <c r="Q234" s="111"/>
      <c r="R234" s="111"/>
      <c r="S234" s="111"/>
      <c r="T234" s="143"/>
      <c r="AT234" s="97" t="s">
        <v>279</v>
      </c>
      <c r="AU234" s="97" t="s">
        <v>217</v>
      </c>
    </row>
    <row r="235" spans="2:65" s="254" customFormat="1">
      <c r="B235" s="253"/>
      <c r="D235" s="249" t="s">
        <v>281</v>
      </c>
      <c r="E235" s="255" t="s">
        <v>143</v>
      </c>
      <c r="F235" s="256" t="s">
        <v>292</v>
      </c>
      <c r="H235" s="257">
        <v>361</v>
      </c>
      <c r="I235" s="11"/>
      <c r="L235" s="253"/>
      <c r="M235" s="258"/>
      <c r="N235" s="259"/>
      <c r="O235" s="259"/>
      <c r="P235" s="259"/>
      <c r="Q235" s="259"/>
      <c r="R235" s="259"/>
      <c r="S235" s="259"/>
      <c r="T235" s="260"/>
      <c r="AT235" s="255" t="s">
        <v>281</v>
      </c>
      <c r="AU235" s="255" t="s">
        <v>217</v>
      </c>
      <c r="AV235" s="254" t="s">
        <v>217</v>
      </c>
      <c r="AW235" s="254" t="s">
        <v>173</v>
      </c>
      <c r="AX235" s="254" t="s">
        <v>160</v>
      </c>
      <c r="AY235" s="255" t="s">
        <v>269</v>
      </c>
    </row>
    <row r="236" spans="2:65" s="226" customFormat="1" ht="29.85" customHeight="1">
      <c r="B236" s="225"/>
      <c r="D236" s="227" t="s">
        <v>208</v>
      </c>
      <c r="E236" s="236" t="s">
        <v>317</v>
      </c>
      <c r="F236" s="236" t="s">
        <v>497</v>
      </c>
      <c r="I236" s="8"/>
      <c r="J236" s="237">
        <f>BK236</f>
        <v>0</v>
      </c>
      <c r="L236" s="225"/>
      <c r="M236" s="230"/>
      <c r="N236" s="231"/>
      <c r="O236" s="231"/>
      <c r="P236" s="232">
        <f>SUM(P237:P354)</f>
        <v>0</v>
      </c>
      <c r="Q236" s="231"/>
      <c r="R236" s="232">
        <f>SUM(R237:R354)</f>
        <v>28.838929119999996</v>
      </c>
      <c r="S236" s="231"/>
      <c r="T236" s="233">
        <f>SUM(T237:T354)</f>
        <v>0</v>
      </c>
      <c r="AR236" s="227" t="s">
        <v>160</v>
      </c>
      <c r="AT236" s="234" t="s">
        <v>208</v>
      </c>
      <c r="AU236" s="234" t="s">
        <v>160</v>
      </c>
      <c r="AY236" s="227" t="s">
        <v>269</v>
      </c>
      <c r="BK236" s="235">
        <f>SUM(BK237:BK354)</f>
        <v>0</v>
      </c>
    </row>
    <row r="237" spans="2:65" s="117" customFormat="1" ht="16.5" customHeight="1">
      <c r="B237" s="113"/>
      <c r="C237" s="238" t="s">
        <v>498</v>
      </c>
      <c r="D237" s="238" t="s">
        <v>271</v>
      </c>
      <c r="E237" s="239" t="s">
        <v>499</v>
      </c>
      <c r="F237" s="240" t="s">
        <v>500</v>
      </c>
      <c r="G237" s="241" t="s">
        <v>447</v>
      </c>
      <c r="H237" s="242">
        <v>15</v>
      </c>
      <c r="I237" s="9"/>
      <c r="J237" s="243">
        <f>ROUND(I237*H237,2)</f>
        <v>0</v>
      </c>
      <c r="K237" s="240" t="s">
        <v>353</v>
      </c>
      <c r="L237" s="113"/>
      <c r="M237" s="244" t="s">
        <v>143</v>
      </c>
      <c r="N237" s="245" t="s">
        <v>180</v>
      </c>
      <c r="O237" s="111"/>
      <c r="P237" s="246">
        <f>O237*H237</f>
        <v>0</v>
      </c>
      <c r="Q237" s="246">
        <v>6.3130000000000006E-2</v>
      </c>
      <c r="R237" s="246">
        <f>Q237*H237</f>
        <v>0.94695000000000007</v>
      </c>
      <c r="S237" s="246">
        <v>0</v>
      </c>
      <c r="T237" s="247">
        <f>S237*H237</f>
        <v>0</v>
      </c>
      <c r="AR237" s="97" t="s">
        <v>275</v>
      </c>
      <c r="AT237" s="97" t="s">
        <v>271</v>
      </c>
      <c r="AU237" s="97" t="s">
        <v>217</v>
      </c>
      <c r="AY237" s="97" t="s">
        <v>269</v>
      </c>
      <c r="BE237" s="248">
        <f>IF(N237="základní",J237,0)</f>
        <v>0</v>
      </c>
      <c r="BF237" s="248">
        <f>IF(N237="snížená",J237,0)</f>
        <v>0</v>
      </c>
      <c r="BG237" s="248">
        <f>IF(N237="zákl. přenesená",J237,0)</f>
        <v>0</v>
      </c>
      <c r="BH237" s="248">
        <f>IF(N237="sníž. přenesená",J237,0)</f>
        <v>0</v>
      </c>
      <c r="BI237" s="248">
        <f>IF(N237="nulová",J237,0)</f>
        <v>0</v>
      </c>
      <c r="BJ237" s="97" t="s">
        <v>160</v>
      </c>
      <c r="BK237" s="248">
        <f>ROUND(I237*H237,2)</f>
        <v>0</v>
      </c>
      <c r="BL237" s="97" t="s">
        <v>275</v>
      </c>
      <c r="BM237" s="97" t="s">
        <v>501</v>
      </c>
    </row>
    <row r="238" spans="2:65" s="117" customFormat="1" ht="27">
      <c r="B238" s="113"/>
      <c r="D238" s="249" t="s">
        <v>277</v>
      </c>
      <c r="F238" s="250" t="s">
        <v>502</v>
      </c>
      <c r="I238" s="10"/>
      <c r="L238" s="113"/>
      <c r="M238" s="251"/>
      <c r="N238" s="111"/>
      <c r="O238" s="111"/>
      <c r="P238" s="111"/>
      <c r="Q238" s="111"/>
      <c r="R238" s="111"/>
      <c r="S238" s="111"/>
      <c r="T238" s="143"/>
      <c r="AT238" s="97" t="s">
        <v>277</v>
      </c>
      <c r="AU238" s="97" t="s">
        <v>217</v>
      </c>
    </row>
    <row r="239" spans="2:65" s="117" customFormat="1" ht="27">
      <c r="B239" s="113"/>
      <c r="D239" s="249" t="s">
        <v>279</v>
      </c>
      <c r="F239" s="252" t="s">
        <v>280</v>
      </c>
      <c r="I239" s="10"/>
      <c r="L239" s="113"/>
      <c r="M239" s="251"/>
      <c r="N239" s="111"/>
      <c r="O239" s="111"/>
      <c r="P239" s="111"/>
      <c r="Q239" s="111"/>
      <c r="R239" s="111"/>
      <c r="S239" s="111"/>
      <c r="T239" s="143"/>
      <c r="AT239" s="97" t="s">
        <v>279</v>
      </c>
      <c r="AU239" s="97" t="s">
        <v>217</v>
      </c>
    </row>
    <row r="240" spans="2:65" s="254" customFormat="1">
      <c r="B240" s="253"/>
      <c r="D240" s="249" t="s">
        <v>281</v>
      </c>
      <c r="E240" s="255" t="s">
        <v>143</v>
      </c>
      <c r="F240" s="256" t="s">
        <v>149</v>
      </c>
      <c r="H240" s="257">
        <v>15</v>
      </c>
      <c r="I240" s="11"/>
      <c r="L240" s="253"/>
      <c r="M240" s="258"/>
      <c r="N240" s="259"/>
      <c r="O240" s="259"/>
      <c r="P240" s="259"/>
      <c r="Q240" s="259"/>
      <c r="R240" s="259"/>
      <c r="S240" s="259"/>
      <c r="T240" s="260"/>
      <c r="AT240" s="255" t="s">
        <v>281</v>
      </c>
      <c r="AU240" s="255" t="s">
        <v>217</v>
      </c>
      <c r="AV240" s="254" t="s">
        <v>217</v>
      </c>
      <c r="AW240" s="254" t="s">
        <v>173</v>
      </c>
      <c r="AX240" s="254" t="s">
        <v>160</v>
      </c>
      <c r="AY240" s="255" t="s">
        <v>269</v>
      </c>
    </row>
    <row r="241" spans="2:65" s="117" customFormat="1" ht="25.5" customHeight="1">
      <c r="B241" s="113"/>
      <c r="C241" s="238" t="s">
        <v>503</v>
      </c>
      <c r="D241" s="238" t="s">
        <v>271</v>
      </c>
      <c r="E241" s="239" t="s">
        <v>504</v>
      </c>
      <c r="F241" s="240" t="s">
        <v>505</v>
      </c>
      <c r="G241" s="241" t="s">
        <v>447</v>
      </c>
      <c r="H241" s="242">
        <v>2</v>
      </c>
      <c r="I241" s="9"/>
      <c r="J241" s="243">
        <f>ROUND(I241*H241,2)</f>
        <v>0</v>
      </c>
      <c r="K241" s="240" t="s">
        <v>353</v>
      </c>
      <c r="L241" s="113"/>
      <c r="M241" s="244" t="s">
        <v>143</v>
      </c>
      <c r="N241" s="245" t="s">
        <v>180</v>
      </c>
      <c r="O241" s="111"/>
      <c r="P241" s="246">
        <f>O241*H241</f>
        <v>0</v>
      </c>
      <c r="Q241" s="246">
        <v>6.4999999999999997E-4</v>
      </c>
      <c r="R241" s="246">
        <f>Q241*H241</f>
        <v>1.2999999999999999E-3</v>
      </c>
      <c r="S241" s="246">
        <v>0</v>
      </c>
      <c r="T241" s="247">
        <f>S241*H241</f>
        <v>0</v>
      </c>
      <c r="AR241" s="97" t="s">
        <v>275</v>
      </c>
      <c r="AT241" s="97" t="s">
        <v>271</v>
      </c>
      <c r="AU241" s="97" t="s">
        <v>217</v>
      </c>
      <c r="AY241" s="97" t="s">
        <v>269</v>
      </c>
      <c r="BE241" s="248">
        <f>IF(N241="základní",J241,0)</f>
        <v>0</v>
      </c>
      <c r="BF241" s="248">
        <f>IF(N241="snížená",J241,0)</f>
        <v>0</v>
      </c>
      <c r="BG241" s="248">
        <f>IF(N241="zákl. přenesená",J241,0)</f>
        <v>0</v>
      </c>
      <c r="BH241" s="248">
        <f>IF(N241="sníž. přenesená",J241,0)</f>
        <v>0</v>
      </c>
      <c r="BI241" s="248">
        <f>IF(N241="nulová",J241,0)</f>
        <v>0</v>
      </c>
      <c r="BJ241" s="97" t="s">
        <v>160</v>
      </c>
      <c r="BK241" s="248">
        <f>ROUND(I241*H241,2)</f>
        <v>0</v>
      </c>
      <c r="BL241" s="97" t="s">
        <v>275</v>
      </c>
      <c r="BM241" s="97" t="s">
        <v>506</v>
      </c>
    </row>
    <row r="242" spans="2:65" s="117" customFormat="1" ht="40.5">
      <c r="B242" s="113"/>
      <c r="D242" s="249" t="s">
        <v>277</v>
      </c>
      <c r="F242" s="250" t="s">
        <v>507</v>
      </c>
      <c r="I242" s="10"/>
      <c r="L242" s="113"/>
      <c r="M242" s="251"/>
      <c r="N242" s="111"/>
      <c r="O242" s="111"/>
      <c r="P242" s="111"/>
      <c r="Q242" s="111"/>
      <c r="R242" s="111"/>
      <c r="S242" s="111"/>
      <c r="T242" s="143"/>
      <c r="AT242" s="97" t="s">
        <v>277</v>
      </c>
      <c r="AU242" s="97" t="s">
        <v>217</v>
      </c>
    </row>
    <row r="243" spans="2:65" s="117" customFormat="1" ht="27">
      <c r="B243" s="113"/>
      <c r="D243" s="249" t="s">
        <v>279</v>
      </c>
      <c r="F243" s="252" t="s">
        <v>280</v>
      </c>
      <c r="I243" s="10"/>
      <c r="L243" s="113"/>
      <c r="M243" s="251"/>
      <c r="N243" s="111"/>
      <c r="O243" s="111"/>
      <c r="P243" s="111"/>
      <c r="Q243" s="111"/>
      <c r="R243" s="111"/>
      <c r="S243" s="111"/>
      <c r="T243" s="143"/>
      <c r="AT243" s="97" t="s">
        <v>279</v>
      </c>
      <c r="AU243" s="97" t="s">
        <v>217</v>
      </c>
    </row>
    <row r="244" spans="2:65" s="254" customFormat="1">
      <c r="B244" s="253"/>
      <c r="D244" s="249" t="s">
        <v>281</v>
      </c>
      <c r="E244" s="255" t="s">
        <v>143</v>
      </c>
      <c r="F244" s="256" t="s">
        <v>217</v>
      </c>
      <c r="H244" s="257">
        <v>2</v>
      </c>
      <c r="I244" s="11"/>
      <c r="L244" s="253"/>
      <c r="M244" s="258"/>
      <c r="N244" s="259"/>
      <c r="O244" s="259"/>
      <c r="P244" s="259"/>
      <c r="Q244" s="259"/>
      <c r="R244" s="259"/>
      <c r="S244" s="259"/>
      <c r="T244" s="260"/>
      <c r="AT244" s="255" t="s">
        <v>281</v>
      </c>
      <c r="AU244" s="255" t="s">
        <v>217</v>
      </c>
      <c r="AV244" s="254" t="s">
        <v>217</v>
      </c>
      <c r="AW244" s="254" t="s">
        <v>173</v>
      </c>
      <c r="AX244" s="254" t="s">
        <v>160</v>
      </c>
      <c r="AY244" s="255" t="s">
        <v>269</v>
      </c>
    </row>
    <row r="245" spans="2:65" s="117" customFormat="1" ht="25.5" customHeight="1">
      <c r="B245" s="113"/>
      <c r="C245" s="238" t="s">
        <v>508</v>
      </c>
      <c r="D245" s="238" t="s">
        <v>271</v>
      </c>
      <c r="E245" s="239" t="s">
        <v>509</v>
      </c>
      <c r="F245" s="240" t="s">
        <v>510</v>
      </c>
      <c r="G245" s="241" t="s">
        <v>447</v>
      </c>
      <c r="H245" s="242">
        <v>5</v>
      </c>
      <c r="I245" s="9"/>
      <c r="J245" s="243">
        <f>ROUND(I245*H245,2)</f>
        <v>0</v>
      </c>
      <c r="K245" s="240" t="s">
        <v>353</v>
      </c>
      <c r="L245" s="113"/>
      <c r="M245" s="244" t="s">
        <v>143</v>
      </c>
      <c r="N245" s="245" t="s">
        <v>180</v>
      </c>
      <c r="O245" s="111"/>
      <c r="P245" s="246">
        <f>O245*H245</f>
        <v>0</v>
      </c>
      <c r="Q245" s="246">
        <v>8.4999999999999995E-4</v>
      </c>
      <c r="R245" s="246">
        <f>Q245*H245</f>
        <v>4.2499999999999994E-3</v>
      </c>
      <c r="S245" s="246">
        <v>0</v>
      </c>
      <c r="T245" s="247">
        <f>S245*H245</f>
        <v>0</v>
      </c>
      <c r="AR245" s="97" t="s">
        <v>275</v>
      </c>
      <c r="AT245" s="97" t="s">
        <v>271</v>
      </c>
      <c r="AU245" s="97" t="s">
        <v>217</v>
      </c>
      <c r="AY245" s="97" t="s">
        <v>269</v>
      </c>
      <c r="BE245" s="248">
        <f>IF(N245="základní",J245,0)</f>
        <v>0</v>
      </c>
      <c r="BF245" s="248">
        <f>IF(N245="snížená",J245,0)</f>
        <v>0</v>
      </c>
      <c r="BG245" s="248">
        <f>IF(N245="zákl. přenesená",J245,0)</f>
        <v>0</v>
      </c>
      <c r="BH245" s="248">
        <f>IF(N245="sníž. přenesená",J245,0)</f>
        <v>0</v>
      </c>
      <c r="BI245" s="248">
        <f>IF(N245="nulová",J245,0)</f>
        <v>0</v>
      </c>
      <c r="BJ245" s="97" t="s">
        <v>160</v>
      </c>
      <c r="BK245" s="248">
        <f>ROUND(I245*H245,2)</f>
        <v>0</v>
      </c>
      <c r="BL245" s="97" t="s">
        <v>275</v>
      </c>
      <c r="BM245" s="97" t="s">
        <v>511</v>
      </c>
    </row>
    <row r="246" spans="2:65" s="117" customFormat="1" ht="40.5">
      <c r="B246" s="113"/>
      <c r="D246" s="249" t="s">
        <v>277</v>
      </c>
      <c r="F246" s="250" t="s">
        <v>512</v>
      </c>
      <c r="I246" s="10"/>
      <c r="L246" s="113"/>
      <c r="M246" s="251"/>
      <c r="N246" s="111"/>
      <c r="O246" s="111"/>
      <c r="P246" s="111"/>
      <c r="Q246" s="111"/>
      <c r="R246" s="111"/>
      <c r="S246" s="111"/>
      <c r="T246" s="143"/>
      <c r="AT246" s="97" t="s">
        <v>277</v>
      </c>
      <c r="AU246" s="97" t="s">
        <v>217</v>
      </c>
    </row>
    <row r="247" spans="2:65" s="117" customFormat="1" ht="27">
      <c r="B247" s="113"/>
      <c r="D247" s="249" t="s">
        <v>279</v>
      </c>
      <c r="F247" s="252" t="s">
        <v>280</v>
      </c>
      <c r="I247" s="10"/>
      <c r="L247" s="113"/>
      <c r="M247" s="251"/>
      <c r="N247" s="111"/>
      <c r="O247" s="111"/>
      <c r="P247" s="111"/>
      <c r="Q247" s="111"/>
      <c r="R247" s="111"/>
      <c r="S247" s="111"/>
      <c r="T247" s="143"/>
      <c r="AT247" s="97" t="s">
        <v>279</v>
      </c>
      <c r="AU247" s="97" t="s">
        <v>217</v>
      </c>
    </row>
    <row r="248" spans="2:65" s="254" customFormat="1">
      <c r="B248" s="253"/>
      <c r="D248" s="249" t="s">
        <v>281</v>
      </c>
      <c r="E248" s="255" t="s">
        <v>143</v>
      </c>
      <c r="F248" s="256" t="s">
        <v>298</v>
      </c>
      <c r="H248" s="257">
        <v>5</v>
      </c>
      <c r="I248" s="11"/>
      <c r="L248" s="253"/>
      <c r="M248" s="258"/>
      <c r="N248" s="259"/>
      <c r="O248" s="259"/>
      <c r="P248" s="259"/>
      <c r="Q248" s="259"/>
      <c r="R248" s="259"/>
      <c r="S248" s="259"/>
      <c r="T248" s="260"/>
      <c r="AT248" s="255" t="s">
        <v>281</v>
      </c>
      <c r="AU248" s="255" t="s">
        <v>217</v>
      </c>
      <c r="AV248" s="254" t="s">
        <v>217</v>
      </c>
      <c r="AW248" s="254" t="s">
        <v>173</v>
      </c>
      <c r="AX248" s="254" t="s">
        <v>160</v>
      </c>
      <c r="AY248" s="255" t="s">
        <v>269</v>
      </c>
    </row>
    <row r="249" spans="2:65" s="117" customFormat="1" ht="25.5" customHeight="1">
      <c r="B249" s="113"/>
      <c r="C249" s="238" t="s">
        <v>513</v>
      </c>
      <c r="D249" s="238" t="s">
        <v>271</v>
      </c>
      <c r="E249" s="239" t="s">
        <v>514</v>
      </c>
      <c r="F249" s="240" t="s">
        <v>515</v>
      </c>
      <c r="G249" s="241" t="s">
        <v>447</v>
      </c>
      <c r="H249" s="242">
        <v>5</v>
      </c>
      <c r="I249" s="9"/>
      <c r="J249" s="243">
        <f>ROUND(I249*H249,2)</f>
        <v>0</v>
      </c>
      <c r="K249" s="240" t="s">
        <v>353</v>
      </c>
      <c r="L249" s="113"/>
      <c r="M249" s="244" t="s">
        <v>143</v>
      </c>
      <c r="N249" s="245" t="s">
        <v>180</v>
      </c>
      <c r="O249" s="111"/>
      <c r="P249" s="246">
        <f>O249*H249</f>
        <v>0</v>
      </c>
      <c r="Q249" s="246">
        <v>1E-3</v>
      </c>
      <c r="R249" s="246">
        <f>Q249*H249</f>
        <v>5.0000000000000001E-3</v>
      </c>
      <c r="S249" s="246">
        <v>0</v>
      </c>
      <c r="T249" s="247">
        <f>S249*H249</f>
        <v>0</v>
      </c>
      <c r="AR249" s="97" t="s">
        <v>275</v>
      </c>
      <c r="AT249" s="97" t="s">
        <v>271</v>
      </c>
      <c r="AU249" s="97" t="s">
        <v>217</v>
      </c>
      <c r="AY249" s="97" t="s">
        <v>269</v>
      </c>
      <c r="BE249" s="248">
        <f>IF(N249="základní",J249,0)</f>
        <v>0</v>
      </c>
      <c r="BF249" s="248">
        <f>IF(N249="snížená",J249,0)</f>
        <v>0</v>
      </c>
      <c r="BG249" s="248">
        <f>IF(N249="zákl. přenesená",J249,0)</f>
        <v>0</v>
      </c>
      <c r="BH249" s="248">
        <f>IF(N249="sníž. přenesená",J249,0)</f>
        <v>0</v>
      </c>
      <c r="BI249" s="248">
        <f>IF(N249="nulová",J249,0)</f>
        <v>0</v>
      </c>
      <c r="BJ249" s="97" t="s">
        <v>160</v>
      </c>
      <c r="BK249" s="248">
        <f>ROUND(I249*H249,2)</f>
        <v>0</v>
      </c>
      <c r="BL249" s="97" t="s">
        <v>275</v>
      </c>
      <c r="BM249" s="97" t="s">
        <v>516</v>
      </c>
    </row>
    <row r="250" spans="2:65" s="117" customFormat="1" ht="40.5">
      <c r="B250" s="113"/>
      <c r="D250" s="249" t="s">
        <v>277</v>
      </c>
      <c r="F250" s="250" t="s">
        <v>517</v>
      </c>
      <c r="I250" s="10"/>
      <c r="L250" s="113"/>
      <c r="M250" s="251"/>
      <c r="N250" s="111"/>
      <c r="O250" s="111"/>
      <c r="P250" s="111"/>
      <c r="Q250" s="111"/>
      <c r="R250" s="111"/>
      <c r="S250" s="111"/>
      <c r="T250" s="143"/>
      <c r="AT250" s="97" t="s">
        <v>277</v>
      </c>
      <c r="AU250" s="97" t="s">
        <v>217</v>
      </c>
    </row>
    <row r="251" spans="2:65" s="117" customFormat="1" ht="27">
      <c r="B251" s="113"/>
      <c r="D251" s="249" t="s">
        <v>279</v>
      </c>
      <c r="F251" s="252" t="s">
        <v>280</v>
      </c>
      <c r="I251" s="10"/>
      <c r="L251" s="113"/>
      <c r="M251" s="251"/>
      <c r="N251" s="111"/>
      <c r="O251" s="111"/>
      <c r="P251" s="111"/>
      <c r="Q251" s="111"/>
      <c r="R251" s="111"/>
      <c r="S251" s="111"/>
      <c r="T251" s="143"/>
      <c r="AT251" s="97" t="s">
        <v>279</v>
      </c>
      <c r="AU251" s="97" t="s">
        <v>217</v>
      </c>
    </row>
    <row r="252" spans="2:65" s="254" customFormat="1">
      <c r="B252" s="253"/>
      <c r="D252" s="249" t="s">
        <v>281</v>
      </c>
      <c r="E252" s="255" t="s">
        <v>143</v>
      </c>
      <c r="F252" s="256" t="s">
        <v>298</v>
      </c>
      <c r="H252" s="257">
        <v>5</v>
      </c>
      <c r="I252" s="11"/>
      <c r="L252" s="253"/>
      <c r="M252" s="258"/>
      <c r="N252" s="259"/>
      <c r="O252" s="259"/>
      <c r="P252" s="259"/>
      <c r="Q252" s="259"/>
      <c r="R252" s="259"/>
      <c r="S252" s="259"/>
      <c r="T252" s="260"/>
      <c r="AT252" s="255" t="s">
        <v>281</v>
      </c>
      <c r="AU252" s="255" t="s">
        <v>217</v>
      </c>
      <c r="AV252" s="254" t="s">
        <v>217</v>
      </c>
      <c r="AW252" s="254" t="s">
        <v>173</v>
      </c>
      <c r="AX252" s="254" t="s">
        <v>160</v>
      </c>
      <c r="AY252" s="255" t="s">
        <v>269</v>
      </c>
    </row>
    <row r="253" spans="2:65" s="117" customFormat="1" ht="25.5" customHeight="1">
      <c r="B253" s="113"/>
      <c r="C253" s="238" t="s">
        <v>518</v>
      </c>
      <c r="D253" s="238" t="s">
        <v>271</v>
      </c>
      <c r="E253" s="239" t="s">
        <v>519</v>
      </c>
      <c r="F253" s="240" t="s">
        <v>520</v>
      </c>
      <c r="G253" s="241" t="s">
        <v>447</v>
      </c>
      <c r="H253" s="242">
        <v>1</v>
      </c>
      <c r="I253" s="9"/>
      <c r="J253" s="243">
        <f>ROUND(I253*H253,2)</f>
        <v>0</v>
      </c>
      <c r="K253" s="240" t="s">
        <v>353</v>
      </c>
      <c r="L253" s="113"/>
      <c r="M253" s="244" t="s">
        <v>143</v>
      </c>
      <c r="N253" s="245" t="s">
        <v>180</v>
      </c>
      <c r="O253" s="111"/>
      <c r="P253" s="246">
        <f>O253*H253</f>
        <v>0</v>
      </c>
      <c r="Q253" s="246">
        <v>1.75E-3</v>
      </c>
      <c r="R253" s="246">
        <f>Q253*H253</f>
        <v>1.75E-3</v>
      </c>
      <c r="S253" s="246">
        <v>0</v>
      </c>
      <c r="T253" s="247">
        <f>S253*H253</f>
        <v>0</v>
      </c>
      <c r="AR253" s="97" t="s">
        <v>275</v>
      </c>
      <c r="AT253" s="97" t="s">
        <v>271</v>
      </c>
      <c r="AU253" s="97" t="s">
        <v>217</v>
      </c>
      <c r="AY253" s="97" t="s">
        <v>269</v>
      </c>
      <c r="BE253" s="248">
        <f>IF(N253="základní",J253,0)</f>
        <v>0</v>
      </c>
      <c r="BF253" s="248">
        <f>IF(N253="snížená",J253,0)</f>
        <v>0</v>
      </c>
      <c r="BG253" s="248">
        <f>IF(N253="zákl. přenesená",J253,0)</f>
        <v>0</v>
      </c>
      <c r="BH253" s="248">
        <f>IF(N253="sníž. přenesená",J253,0)</f>
        <v>0</v>
      </c>
      <c r="BI253" s="248">
        <f>IF(N253="nulová",J253,0)</f>
        <v>0</v>
      </c>
      <c r="BJ253" s="97" t="s">
        <v>160</v>
      </c>
      <c r="BK253" s="248">
        <f>ROUND(I253*H253,2)</f>
        <v>0</v>
      </c>
      <c r="BL253" s="97" t="s">
        <v>275</v>
      </c>
      <c r="BM253" s="97" t="s">
        <v>521</v>
      </c>
    </row>
    <row r="254" spans="2:65" s="117" customFormat="1" ht="40.5">
      <c r="B254" s="113"/>
      <c r="D254" s="249" t="s">
        <v>277</v>
      </c>
      <c r="F254" s="250" t="s">
        <v>522</v>
      </c>
      <c r="I254" s="10"/>
      <c r="L254" s="113"/>
      <c r="M254" s="251"/>
      <c r="N254" s="111"/>
      <c r="O254" s="111"/>
      <c r="P254" s="111"/>
      <c r="Q254" s="111"/>
      <c r="R254" s="111"/>
      <c r="S254" s="111"/>
      <c r="T254" s="143"/>
      <c r="AT254" s="97" t="s">
        <v>277</v>
      </c>
      <c r="AU254" s="97" t="s">
        <v>217</v>
      </c>
    </row>
    <row r="255" spans="2:65" s="117" customFormat="1" ht="27">
      <c r="B255" s="113"/>
      <c r="D255" s="249" t="s">
        <v>279</v>
      </c>
      <c r="F255" s="252" t="s">
        <v>280</v>
      </c>
      <c r="I255" s="10"/>
      <c r="L255" s="113"/>
      <c r="M255" s="251"/>
      <c r="N255" s="111"/>
      <c r="O255" s="111"/>
      <c r="P255" s="111"/>
      <c r="Q255" s="111"/>
      <c r="R255" s="111"/>
      <c r="S255" s="111"/>
      <c r="T255" s="143"/>
      <c r="AT255" s="97" t="s">
        <v>279</v>
      </c>
      <c r="AU255" s="97" t="s">
        <v>217</v>
      </c>
    </row>
    <row r="256" spans="2:65" s="254" customFormat="1">
      <c r="B256" s="253"/>
      <c r="D256" s="249" t="s">
        <v>281</v>
      </c>
      <c r="E256" s="255" t="s">
        <v>143</v>
      </c>
      <c r="F256" s="256" t="s">
        <v>160</v>
      </c>
      <c r="H256" s="257">
        <v>1</v>
      </c>
      <c r="I256" s="11"/>
      <c r="L256" s="253"/>
      <c r="M256" s="258"/>
      <c r="N256" s="259"/>
      <c r="O256" s="259"/>
      <c r="P256" s="259"/>
      <c r="Q256" s="259"/>
      <c r="R256" s="259"/>
      <c r="S256" s="259"/>
      <c r="T256" s="260"/>
      <c r="AT256" s="255" t="s">
        <v>281</v>
      </c>
      <c r="AU256" s="255" t="s">
        <v>217</v>
      </c>
      <c r="AV256" s="254" t="s">
        <v>217</v>
      </c>
      <c r="AW256" s="254" t="s">
        <v>173</v>
      </c>
      <c r="AX256" s="254" t="s">
        <v>160</v>
      </c>
      <c r="AY256" s="255" t="s">
        <v>269</v>
      </c>
    </row>
    <row r="257" spans="2:65" s="117" customFormat="1" ht="25.5" customHeight="1">
      <c r="B257" s="113"/>
      <c r="C257" s="238" t="s">
        <v>523</v>
      </c>
      <c r="D257" s="238" t="s">
        <v>271</v>
      </c>
      <c r="E257" s="239" t="s">
        <v>524</v>
      </c>
      <c r="F257" s="240" t="s">
        <v>525</v>
      </c>
      <c r="G257" s="241" t="s">
        <v>295</v>
      </c>
      <c r="H257" s="242">
        <v>153.1</v>
      </c>
      <c r="I257" s="9"/>
      <c r="J257" s="243">
        <f>ROUND(I257*H257,2)</f>
        <v>0</v>
      </c>
      <c r="K257" s="240" t="s">
        <v>353</v>
      </c>
      <c r="L257" s="113"/>
      <c r="M257" s="244" t="s">
        <v>143</v>
      </c>
      <c r="N257" s="245" t="s">
        <v>180</v>
      </c>
      <c r="O257" s="111"/>
      <c r="P257" s="246">
        <f>O257*H257</f>
        <v>0</v>
      </c>
      <c r="Q257" s="246">
        <v>8.0000000000000007E-5</v>
      </c>
      <c r="R257" s="246">
        <f>Q257*H257</f>
        <v>1.2248E-2</v>
      </c>
      <c r="S257" s="246">
        <v>0</v>
      </c>
      <c r="T257" s="247">
        <f>S257*H257</f>
        <v>0</v>
      </c>
      <c r="AR257" s="97" t="s">
        <v>275</v>
      </c>
      <c r="AT257" s="97" t="s">
        <v>271</v>
      </c>
      <c r="AU257" s="97" t="s">
        <v>217</v>
      </c>
      <c r="AY257" s="97" t="s">
        <v>269</v>
      </c>
      <c r="BE257" s="248">
        <f>IF(N257="základní",J257,0)</f>
        <v>0</v>
      </c>
      <c r="BF257" s="248">
        <f>IF(N257="snížená",J257,0)</f>
        <v>0</v>
      </c>
      <c r="BG257" s="248">
        <f>IF(N257="zákl. přenesená",J257,0)</f>
        <v>0</v>
      </c>
      <c r="BH257" s="248">
        <f>IF(N257="sníž. přenesená",J257,0)</f>
        <v>0</v>
      </c>
      <c r="BI257" s="248">
        <f>IF(N257="nulová",J257,0)</f>
        <v>0</v>
      </c>
      <c r="BJ257" s="97" t="s">
        <v>160</v>
      </c>
      <c r="BK257" s="248">
        <f>ROUND(I257*H257,2)</f>
        <v>0</v>
      </c>
      <c r="BL257" s="97" t="s">
        <v>275</v>
      </c>
      <c r="BM257" s="97" t="s">
        <v>526</v>
      </c>
    </row>
    <row r="258" spans="2:65" s="117" customFormat="1" ht="27">
      <c r="B258" s="113"/>
      <c r="D258" s="249" t="s">
        <v>277</v>
      </c>
      <c r="F258" s="250" t="s">
        <v>527</v>
      </c>
      <c r="I258" s="10"/>
      <c r="L258" s="113"/>
      <c r="M258" s="251"/>
      <c r="N258" s="111"/>
      <c r="O258" s="111"/>
      <c r="P258" s="111"/>
      <c r="Q258" s="111"/>
      <c r="R258" s="111"/>
      <c r="S258" s="111"/>
      <c r="T258" s="143"/>
      <c r="AT258" s="97" t="s">
        <v>277</v>
      </c>
      <c r="AU258" s="97" t="s">
        <v>217</v>
      </c>
    </row>
    <row r="259" spans="2:65" s="117" customFormat="1" ht="27">
      <c r="B259" s="113"/>
      <c r="D259" s="249" t="s">
        <v>279</v>
      </c>
      <c r="F259" s="252" t="s">
        <v>280</v>
      </c>
      <c r="I259" s="10"/>
      <c r="L259" s="113"/>
      <c r="M259" s="251"/>
      <c r="N259" s="111"/>
      <c r="O259" s="111"/>
      <c r="P259" s="111"/>
      <c r="Q259" s="111"/>
      <c r="R259" s="111"/>
      <c r="S259" s="111"/>
      <c r="T259" s="143"/>
      <c r="AT259" s="97" t="s">
        <v>279</v>
      </c>
      <c r="AU259" s="97" t="s">
        <v>217</v>
      </c>
    </row>
    <row r="260" spans="2:65" s="254" customFormat="1">
      <c r="B260" s="253"/>
      <c r="D260" s="249" t="s">
        <v>281</v>
      </c>
      <c r="E260" s="255" t="s">
        <v>143</v>
      </c>
      <c r="F260" s="256" t="s">
        <v>528</v>
      </c>
      <c r="H260" s="257">
        <v>153.1</v>
      </c>
      <c r="I260" s="11"/>
      <c r="L260" s="253"/>
      <c r="M260" s="258"/>
      <c r="N260" s="259"/>
      <c r="O260" s="259"/>
      <c r="P260" s="259"/>
      <c r="Q260" s="259"/>
      <c r="R260" s="259"/>
      <c r="S260" s="259"/>
      <c r="T260" s="260"/>
      <c r="AT260" s="255" t="s">
        <v>281</v>
      </c>
      <c r="AU260" s="255" t="s">
        <v>217</v>
      </c>
      <c r="AV260" s="254" t="s">
        <v>217</v>
      </c>
      <c r="AW260" s="254" t="s">
        <v>173</v>
      </c>
      <c r="AX260" s="254" t="s">
        <v>160</v>
      </c>
      <c r="AY260" s="255" t="s">
        <v>269</v>
      </c>
    </row>
    <row r="261" spans="2:65" s="117" customFormat="1" ht="16.5" customHeight="1">
      <c r="B261" s="113"/>
      <c r="C261" s="276" t="s">
        <v>529</v>
      </c>
      <c r="D261" s="276" t="s">
        <v>405</v>
      </c>
      <c r="E261" s="277" t="s">
        <v>530</v>
      </c>
      <c r="F261" s="278" t="s">
        <v>531</v>
      </c>
      <c r="G261" s="279" t="s">
        <v>295</v>
      </c>
      <c r="H261" s="280">
        <v>167.5</v>
      </c>
      <c r="I261" s="14"/>
      <c r="J261" s="281">
        <f>ROUND(I261*H261,2)</f>
        <v>0</v>
      </c>
      <c r="K261" s="278" t="s">
        <v>143</v>
      </c>
      <c r="L261" s="282"/>
      <c r="M261" s="283" t="s">
        <v>143</v>
      </c>
      <c r="N261" s="284" t="s">
        <v>180</v>
      </c>
      <c r="O261" s="111"/>
      <c r="P261" s="246">
        <f>O261*H261</f>
        <v>0</v>
      </c>
      <c r="Q261" s="246">
        <v>7.1999999999999995E-2</v>
      </c>
      <c r="R261" s="246">
        <f>Q261*H261</f>
        <v>12.059999999999999</v>
      </c>
      <c r="S261" s="246">
        <v>0</v>
      </c>
      <c r="T261" s="247">
        <f>S261*H261</f>
        <v>0</v>
      </c>
      <c r="AR261" s="97" t="s">
        <v>317</v>
      </c>
      <c r="AT261" s="97" t="s">
        <v>405</v>
      </c>
      <c r="AU261" s="97" t="s">
        <v>217</v>
      </c>
      <c r="AY261" s="97" t="s">
        <v>269</v>
      </c>
      <c r="BE261" s="248">
        <f>IF(N261="základní",J261,0)</f>
        <v>0</v>
      </c>
      <c r="BF261" s="248">
        <f>IF(N261="snížená",J261,0)</f>
        <v>0</v>
      </c>
      <c r="BG261" s="248">
        <f>IF(N261="zákl. přenesená",J261,0)</f>
        <v>0</v>
      </c>
      <c r="BH261" s="248">
        <f>IF(N261="sníž. přenesená",J261,0)</f>
        <v>0</v>
      </c>
      <c r="BI261" s="248">
        <f>IF(N261="nulová",J261,0)</f>
        <v>0</v>
      </c>
      <c r="BJ261" s="97" t="s">
        <v>160</v>
      </c>
      <c r="BK261" s="248">
        <f>ROUND(I261*H261,2)</f>
        <v>0</v>
      </c>
      <c r="BL261" s="97" t="s">
        <v>275</v>
      </c>
      <c r="BM261" s="97" t="s">
        <v>532</v>
      </c>
    </row>
    <row r="262" spans="2:65" s="117" customFormat="1" ht="27">
      <c r="B262" s="113"/>
      <c r="D262" s="249" t="s">
        <v>277</v>
      </c>
      <c r="F262" s="250" t="s">
        <v>533</v>
      </c>
      <c r="I262" s="10"/>
      <c r="L262" s="113"/>
      <c r="M262" s="251"/>
      <c r="N262" s="111"/>
      <c r="O262" s="111"/>
      <c r="P262" s="111"/>
      <c r="Q262" s="111"/>
      <c r="R262" s="111"/>
      <c r="S262" s="111"/>
      <c r="T262" s="143"/>
      <c r="AT262" s="97" t="s">
        <v>277</v>
      </c>
      <c r="AU262" s="97" t="s">
        <v>217</v>
      </c>
    </row>
    <row r="263" spans="2:65" s="254" customFormat="1">
      <c r="B263" s="253"/>
      <c r="D263" s="249" t="s">
        <v>281</v>
      </c>
      <c r="E263" s="255" t="s">
        <v>143</v>
      </c>
      <c r="F263" s="256" t="s">
        <v>534</v>
      </c>
      <c r="H263" s="257">
        <v>167.5</v>
      </c>
      <c r="I263" s="11"/>
      <c r="L263" s="253"/>
      <c r="M263" s="258"/>
      <c r="N263" s="259"/>
      <c r="O263" s="259"/>
      <c r="P263" s="259"/>
      <c r="Q263" s="259"/>
      <c r="R263" s="259"/>
      <c r="S263" s="259"/>
      <c r="T263" s="260"/>
      <c r="AT263" s="255" t="s">
        <v>281</v>
      </c>
      <c r="AU263" s="255" t="s">
        <v>217</v>
      </c>
      <c r="AV263" s="254" t="s">
        <v>217</v>
      </c>
      <c r="AW263" s="254" t="s">
        <v>173</v>
      </c>
      <c r="AX263" s="254" t="s">
        <v>160</v>
      </c>
      <c r="AY263" s="255" t="s">
        <v>269</v>
      </c>
    </row>
    <row r="264" spans="2:65" s="117" customFormat="1" ht="25.5" customHeight="1">
      <c r="B264" s="113"/>
      <c r="C264" s="238" t="s">
        <v>535</v>
      </c>
      <c r="D264" s="238" t="s">
        <v>271</v>
      </c>
      <c r="E264" s="239" t="s">
        <v>536</v>
      </c>
      <c r="F264" s="240" t="s">
        <v>537</v>
      </c>
      <c r="G264" s="241" t="s">
        <v>447</v>
      </c>
      <c r="H264" s="242">
        <v>8</v>
      </c>
      <c r="I264" s="9"/>
      <c r="J264" s="243">
        <f>ROUND(I264*H264,2)</f>
        <v>0</v>
      </c>
      <c r="K264" s="240" t="s">
        <v>353</v>
      </c>
      <c r="L264" s="113"/>
      <c r="M264" s="244" t="s">
        <v>143</v>
      </c>
      <c r="N264" s="245" t="s">
        <v>180</v>
      </c>
      <c r="O264" s="111"/>
      <c r="P264" s="246">
        <f>O264*H264</f>
        <v>0</v>
      </c>
      <c r="Q264" s="246">
        <v>1.6000000000000001E-4</v>
      </c>
      <c r="R264" s="246">
        <f>Q264*H264</f>
        <v>1.2800000000000001E-3</v>
      </c>
      <c r="S264" s="246">
        <v>0</v>
      </c>
      <c r="T264" s="247">
        <f>S264*H264</f>
        <v>0</v>
      </c>
      <c r="AR264" s="97" t="s">
        <v>275</v>
      </c>
      <c r="AT264" s="97" t="s">
        <v>271</v>
      </c>
      <c r="AU264" s="97" t="s">
        <v>217</v>
      </c>
      <c r="AY264" s="97" t="s">
        <v>269</v>
      </c>
      <c r="BE264" s="248">
        <f>IF(N264="základní",J264,0)</f>
        <v>0</v>
      </c>
      <c r="BF264" s="248">
        <f>IF(N264="snížená",J264,0)</f>
        <v>0</v>
      </c>
      <c r="BG264" s="248">
        <f>IF(N264="zákl. přenesená",J264,0)</f>
        <v>0</v>
      </c>
      <c r="BH264" s="248">
        <f>IF(N264="sníž. přenesená",J264,0)</f>
        <v>0</v>
      </c>
      <c r="BI264" s="248">
        <f>IF(N264="nulová",J264,0)</f>
        <v>0</v>
      </c>
      <c r="BJ264" s="97" t="s">
        <v>160</v>
      </c>
      <c r="BK264" s="248">
        <f>ROUND(I264*H264,2)</f>
        <v>0</v>
      </c>
      <c r="BL264" s="97" t="s">
        <v>275</v>
      </c>
      <c r="BM264" s="97" t="s">
        <v>538</v>
      </c>
    </row>
    <row r="265" spans="2:65" s="117" customFormat="1" ht="27">
      <c r="B265" s="113"/>
      <c r="D265" s="249" t="s">
        <v>277</v>
      </c>
      <c r="F265" s="250" t="s">
        <v>539</v>
      </c>
      <c r="I265" s="10"/>
      <c r="L265" s="113"/>
      <c r="M265" s="251"/>
      <c r="N265" s="111"/>
      <c r="O265" s="111"/>
      <c r="P265" s="111"/>
      <c r="Q265" s="111"/>
      <c r="R265" s="111"/>
      <c r="S265" s="111"/>
      <c r="T265" s="143"/>
      <c r="AT265" s="97" t="s">
        <v>277</v>
      </c>
      <c r="AU265" s="97" t="s">
        <v>217</v>
      </c>
    </row>
    <row r="266" spans="2:65" s="117" customFormat="1" ht="27">
      <c r="B266" s="113"/>
      <c r="D266" s="249" t="s">
        <v>279</v>
      </c>
      <c r="F266" s="252" t="s">
        <v>280</v>
      </c>
      <c r="I266" s="10"/>
      <c r="L266" s="113"/>
      <c r="M266" s="251"/>
      <c r="N266" s="111"/>
      <c r="O266" s="111"/>
      <c r="P266" s="111"/>
      <c r="Q266" s="111"/>
      <c r="R266" s="111"/>
      <c r="S266" s="111"/>
      <c r="T266" s="143"/>
      <c r="AT266" s="97" t="s">
        <v>279</v>
      </c>
      <c r="AU266" s="97" t="s">
        <v>217</v>
      </c>
    </row>
    <row r="267" spans="2:65" s="254" customFormat="1">
      <c r="B267" s="253"/>
      <c r="D267" s="249" t="s">
        <v>281</v>
      </c>
      <c r="E267" s="255" t="s">
        <v>143</v>
      </c>
      <c r="F267" s="256" t="s">
        <v>540</v>
      </c>
      <c r="H267" s="257">
        <v>8</v>
      </c>
      <c r="I267" s="11"/>
      <c r="L267" s="253"/>
      <c r="M267" s="258"/>
      <c r="N267" s="259"/>
      <c r="O267" s="259"/>
      <c r="P267" s="259"/>
      <c r="Q267" s="259"/>
      <c r="R267" s="259"/>
      <c r="S267" s="259"/>
      <c r="T267" s="260"/>
      <c r="AT267" s="255" t="s">
        <v>281</v>
      </c>
      <c r="AU267" s="255" t="s">
        <v>217</v>
      </c>
      <c r="AV267" s="254" t="s">
        <v>217</v>
      </c>
      <c r="AW267" s="254" t="s">
        <v>173</v>
      </c>
      <c r="AX267" s="254" t="s">
        <v>160</v>
      </c>
      <c r="AY267" s="255" t="s">
        <v>269</v>
      </c>
    </row>
    <row r="268" spans="2:65" s="117" customFormat="1" ht="25.5" customHeight="1">
      <c r="B268" s="113"/>
      <c r="C268" s="276" t="s">
        <v>541</v>
      </c>
      <c r="D268" s="276" t="s">
        <v>405</v>
      </c>
      <c r="E268" s="277" t="s">
        <v>542</v>
      </c>
      <c r="F268" s="278" t="s">
        <v>543</v>
      </c>
      <c r="G268" s="279" t="s">
        <v>447</v>
      </c>
      <c r="H268" s="280">
        <v>7.1050000000000004</v>
      </c>
      <c r="I268" s="14"/>
      <c r="J268" s="281">
        <f>ROUND(I268*H268,2)</f>
        <v>0</v>
      </c>
      <c r="K268" s="278" t="s">
        <v>143</v>
      </c>
      <c r="L268" s="282"/>
      <c r="M268" s="283" t="s">
        <v>143</v>
      </c>
      <c r="N268" s="284" t="s">
        <v>180</v>
      </c>
      <c r="O268" s="111"/>
      <c r="P268" s="246">
        <f>O268*H268</f>
        <v>0</v>
      </c>
      <c r="Q268" s="246">
        <v>7.2999999999999995E-2</v>
      </c>
      <c r="R268" s="246">
        <f>Q268*H268</f>
        <v>0.51866500000000004</v>
      </c>
      <c r="S268" s="246">
        <v>0</v>
      </c>
      <c r="T268" s="247">
        <f>S268*H268</f>
        <v>0</v>
      </c>
      <c r="AR268" s="97" t="s">
        <v>317</v>
      </c>
      <c r="AT268" s="97" t="s">
        <v>405</v>
      </c>
      <c r="AU268" s="97" t="s">
        <v>217</v>
      </c>
      <c r="AY268" s="97" t="s">
        <v>269</v>
      </c>
      <c r="BE268" s="248">
        <f>IF(N268="základní",J268,0)</f>
        <v>0</v>
      </c>
      <c r="BF268" s="248">
        <f>IF(N268="snížená",J268,0)</f>
        <v>0</v>
      </c>
      <c r="BG268" s="248">
        <f>IF(N268="zákl. přenesená",J268,0)</f>
        <v>0</v>
      </c>
      <c r="BH268" s="248">
        <f>IF(N268="sníž. přenesená",J268,0)</f>
        <v>0</v>
      </c>
      <c r="BI268" s="248">
        <f>IF(N268="nulová",J268,0)</f>
        <v>0</v>
      </c>
      <c r="BJ268" s="97" t="s">
        <v>160</v>
      </c>
      <c r="BK268" s="248">
        <f>ROUND(I268*H268,2)</f>
        <v>0</v>
      </c>
      <c r="BL268" s="97" t="s">
        <v>275</v>
      </c>
      <c r="BM268" s="97" t="s">
        <v>544</v>
      </c>
    </row>
    <row r="269" spans="2:65" s="117" customFormat="1" ht="27">
      <c r="B269" s="113"/>
      <c r="D269" s="249" t="s">
        <v>277</v>
      </c>
      <c r="F269" s="250" t="s">
        <v>545</v>
      </c>
      <c r="I269" s="10"/>
      <c r="L269" s="113"/>
      <c r="M269" s="251"/>
      <c r="N269" s="111"/>
      <c r="O269" s="111"/>
      <c r="P269" s="111"/>
      <c r="Q269" s="111"/>
      <c r="R269" s="111"/>
      <c r="S269" s="111"/>
      <c r="T269" s="143"/>
      <c r="AT269" s="97" t="s">
        <v>277</v>
      </c>
      <c r="AU269" s="97" t="s">
        <v>217</v>
      </c>
    </row>
    <row r="270" spans="2:65" s="254" customFormat="1">
      <c r="B270" s="253"/>
      <c r="D270" s="249" t="s">
        <v>281</v>
      </c>
      <c r="F270" s="256" t="s">
        <v>546</v>
      </c>
      <c r="H270" s="257">
        <v>7.1050000000000004</v>
      </c>
      <c r="I270" s="11"/>
      <c r="L270" s="253"/>
      <c r="M270" s="258"/>
      <c r="N270" s="259"/>
      <c r="O270" s="259"/>
      <c r="P270" s="259"/>
      <c r="Q270" s="259"/>
      <c r="R270" s="259"/>
      <c r="S270" s="259"/>
      <c r="T270" s="260"/>
      <c r="AT270" s="255" t="s">
        <v>281</v>
      </c>
      <c r="AU270" s="255" t="s">
        <v>217</v>
      </c>
      <c r="AV270" s="254" t="s">
        <v>217</v>
      </c>
      <c r="AW270" s="254" t="s">
        <v>144</v>
      </c>
      <c r="AX270" s="254" t="s">
        <v>160</v>
      </c>
      <c r="AY270" s="255" t="s">
        <v>269</v>
      </c>
    </row>
    <row r="271" spans="2:65" s="117" customFormat="1" ht="25.5" customHeight="1">
      <c r="B271" s="113"/>
      <c r="C271" s="276" t="s">
        <v>547</v>
      </c>
      <c r="D271" s="276" t="s">
        <v>405</v>
      </c>
      <c r="E271" s="277" t="s">
        <v>548</v>
      </c>
      <c r="F271" s="278" t="s">
        <v>549</v>
      </c>
      <c r="G271" s="279" t="s">
        <v>447</v>
      </c>
      <c r="H271" s="280">
        <v>1.0149999999999999</v>
      </c>
      <c r="I271" s="14"/>
      <c r="J271" s="281">
        <f>ROUND(I271*H271,2)</f>
        <v>0</v>
      </c>
      <c r="K271" s="278" t="s">
        <v>143</v>
      </c>
      <c r="L271" s="282"/>
      <c r="M271" s="283" t="s">
        <v>143</v>
      </c>
      <c r="N271" s="284" t="s">
        <v>180</v>
      </c>
      <c r="O271" s="111"/>
      <c r="P271" s="246">
        <f>O271*H271</f>
        <v>0</v>
      </c>
      <c r="Q271" s="246">
        <v>0.06</v>
      </c>
      <c r="R271" s="246">
        <f>Q271*H271</f>
        <v>6.0899999999999989E-2</v>
      </c>
      <c r="S271" s="246">
        <v>0</v>
      </c>
      <c r="T271" s="247">
        <f>S271*H271</f>
        <v>0</v>
      </c>
      <c r="AR271" s="97" t="s">
        <v>317</v>
      </c>
      <c r="AT271" s="97" t="s">
        <v>405</v>
      </c>
      <c r="AU271" s="97" t="s">
        <v>217</v>
      </c>
      <c r="AY271" s="97" t="s">
        <v>269</v>
      </c>
      <c r="BE271" s="248">
        <f>IF(N271="základní",J271,0)</f>
        <v>0</v>
      </c>
      <c r="BF271" s="248">
        <f>IF(N271="snížená",J271,0)</f>
        <v>0</v>
      </c>
      <c r="BG271" s="248">
        <f>IF(N271="zákl. přenesená",J271,0)</f>
        <v>0</v>
      </c>
      <c r="BH271" s="248">
        <f>IF(N271="sníž. přenesená",J271,0)</f>
        <v>0</v>
      </c>
      <c r="BI271" s="248">
        <f>IF(N271="nulová",J271,0)</f>
        <v>0</v>
      </c>
      <c r="BJ271" s="97" t="s">
        <v>160</v>
      </c>
      <c r="BK271" s="248">
        <f>ROUND(I271*H271,2)</f>
        <v>0</v>
      </c>
      <c r="BL271" s="97" t="s">
        <v>275</v>
      </c>
      <c r="BM271" s="97" t="s">
        <v>550</v>
      </c>
    </row>
    <row r="272" spans="2:65" s="117" customFormat="1" ht="27">
      <c r="B272" s="113"/>
      <c r="D272" s="249" t="s">
        <v>277</v>
      </c>
      <c r="F272" s="250" t="s">
        <v>551</v>
      </c>
      <c r="I272" s="10"/>
      <c r="L272" s="113"/>
      <c r="M272" s="251"/>
      <c r="N272" s="111"/>
      <c r="O272" s="111"/>
      <c r="P272" s="111"/>
      <c r="Q272" s="111"/>
      <c r="R272" s="111"/>
      <c r="S272" s="111"/>
      <c r="T272" s="143"/>
      <c r="AT272" s="97" t="s">
        <v>277</v>
      </c>
      <c r="AU272" s="97" t="s">
        <v>217</v>
      </c>
    </row>
    <row r="273" spans="2:65" s="254" customFormat="1">
      <c r="B273" s="253"/>
      <c r="D273" s="249" t="s">
        <v>281</v>
      </c>
      <c r="F273" s="256" t="s">
        <v>552</v>
      </c>
      <c r="H273" s="257">
        <v>1.0149999999999999</v>
      </c>
      <c r="I273" s="11"/>
      <c r="L273" s="253"/>
      <c r="M273" s="258"/>
      <c r="N273" s="259"/>
      <c r="O273" s="259"/>
      <c r="P273" s="259"/>
      <c r="Q273" s="259"/>
      <c r="R273" s="259"/>
      <c r="S273" s="259"/>
      <c r="T273" s="260"/>
      <c r="AT273" s="255" t="s">
        <v>281</v>
      </c>
      <c r="AU273" s="255" t="s">
        <v>217</v>
      </c>
      <c r="AV273" s="254" t="s">
        <v>217</v>
      </c>
      <c r="AW273" s="254" t="s">
        <v>144</v>
      </c>
      <c r="AX273" s="254" t="s">
        <v>160</v>
      </c>
      <c r="AY273" s="255" t="s">
        <v>269</v>
      </c>
    </row>
    <row r="274" spans="2:65" s="117" customFormat="1" ht="25.5" customHeight="1">
      <c r="B274" s="113"/>
      <c r="C274" s="238" t="s">
        <v>553</v>
      </c>
      <c r="D274" s="238" t="s">
        <v>271</v>
      </c>
      <c r="E274" s="239" t="s">
        <v>554</v>
      </c>
      <c r="F274" s="240" t="s">
        <v>555</v>
      </c>
      <c r="G274" s="241" t="s">
        <v>447</v>
      </c>
      <c r="H274" s="242">
        <v>9</v>
      </c>
      <c r="I274" s="9"/>
      <c r="J274" s="243">
        <f>ROUND(I274*H274,2)</f>
        <v>0</v>
      </c>
      <c r="K274" s="240" t="s">
        <v>353</v>
      </c>
      <c r="L274" s="113"/>
      <c r="M274" s="244" t="s">
        <v>143</v>
      </c>
      <c r="N274" s="245" t="s">
        <v>180</v>
      </c>
      <c r="O274" s="111"/>
      <c r="P274" s="246">
        <f>O274*H274</f>
        <v>0</v>
      </c>
      <c r="Q274" s="246">
        <v>9.0000000000000006E-5</v>
      </c>
      <c r="R274" s="246">
        <f>Q274*H274</f>
        <v>8.1000000000000006E-4</v>
      </c>
      <c r="S274" s="246">
        <v>0</v>
      </c>
      <c r="T274" s="247">
        <f>S274*H274</f>
        <v>0</v>
      </c>
      <c r="AR274" s="97" t="s">
        <v>275</v>
      </c>
      <c r="AT274" s="97" t="s">
        <v>271</v>
      </c>
      <c r="AU274" s="97" t="s">
        <v>217</v>
      </c>
      <c r="AY274" s="97" t="s">
        <v>269</v>
      </c>
      <c r="BE274" s="248">
        <f>IF(N274="základní",J274,0)</f>
        <v>0</v>
      </c>
      <c r="BF274" s="248">
        <f>IF(N274="snížená",J274,0)</f>
        <v>0</v>
      </c>
      <c r="BG274" s="248">
        <f>IF(N274="zákl. přenesená",J274,0)</f>
        <v>0</v>
      </c>
      <c r="BH274" s="248">
        <f>IF(N274="sníž. přenesená",J274,0)</f>
        <v>0</v>
      </c>
      <c r="BI274" s="248">
        <f>IF(N274="nulová",J274,0)</f>
        <v>0</v>
      </c>
      <c r="BJ274" s="97" t="s">
        <v>160</v>
      </c>
      <c r="BK274" s="248">
        <f>ROUND(I274*H274,2)</f>
        <v>0</v>
      </c>
      <c r="BL274" s="97" t="s">
        <v>275</v>
      </c>
      <c r="BM274" s="97" t="s">
        <v>556</v>
      </c>
    </row>
    <row r="275" spans="2:65" s="117" customFormat="1" ht="27">
      <c r="B275" s="113"/>
      <c r="D275" s="249" t="s">
        <v>277</v>
      </c>
      <c r="F275" s="250" t="s">
        <v>557</v>
      </c>
      <c r="I275" s="10"/>
      <c r="L275" s="113"/>
      <c r="M275" s="251"/>
      <c r="N275" s="111"/>
      <c r="O275" s="111"/>
      <c r="P275" s="111"/>
      <c r="Q275" s="111"/>
      <c r="R275" s="111"/>
      <c r="S275" s="111"/>
      <c r="T275" s="143"/>
      <c r="AT275" s="97" t="s">
        <v>277</v>
      </c>
      <c r="AU275" s="97" t="s">
        <v>217</v>
      </c>
    </row>
    <row r="276" spans="2:65" s="117" customFormat="1" ht="27">
      <c r="B276" s="113"/>
      <c r="D276" s="249" t="s">
        <v>279</v>
      </c>
      <c r="F276" s="252" t="s">
        <v>280</v>
      </c>
      <c r="I276" s="10"/>
      <c r="L276" s="113"/>
      <c r="M276" s="251"/>
      <c r="N276" s="111"/>
      <c r="O276" s="111"/>
      <c r="P276" s="111"/>
      <c r="Q276" s="111"/>
      <c r="R276" s="111"/>
      <c r="S276" s="111"/>
      <c r="T276" s="143"/>
      <c r="AT276" s="97" t="s">
        <v>279</v>
      </c>
      <c r="AU276" s="97" t="s">
        <v>217</v>
      </c>
    </row>
    <row r="277" spans="2:65" s="254" customFormat="1">
      <c r="B277" s="253"/>
      <c r="D277" s="249" t="s">
        <v>281</v>
      </c>
      <c r="E277" s="255" t="s">
        <v>143</v>
      </c>
      <c r="F277" s="256" t="s">
        <v>558</v>
      </c>
      <c r="H277" s="257">
        <v>9</v>
      </c>
      <c r="I277" s="11"/>
      <c r="L277" s="253"/>
      <c r="M277" s="258"/>
      <c r="N277" s="259"/>
      <c r="O277" s="259"/>
      <c r="P277" s="259"/>
      <c r="Q277" s="259"/>
      <c r="R277" s="259"/>
      <c r="S277" s="259"/>
      <c r="T277" s="260"/>
      <c r="AT277" s="255" t="s">
        <v>281</v>
      </c>
      <c r="AU277" s="255" t="s">
        <v>217</v>
      </c>
      <c r="AV277" s="254" t="s">
        <v>217</v>
      </c>
      <c r="AW277" s="254" t="s">
        <v>173</v>
      </c>
      <c r="AX277" s="254" t="s">
        <v>160</v>
      </c>
      <c r="AY277" s="255" t="s">
        <v>269</v>
      </c>
    </row>
    <row r="278" spans="2:65" s="117" customFormat="1" ht="25.5" customHeight="1">
      <c r="B278" s="113"/>
      <c r="C278" s="276" t="s">
        <v>559</v>
      </c>
      <c r="D278" s="276" t="s">
        <v>405</v>
      </c>
      <c r="E278" s="277" t="s">
        <v>560</v>
      </c>
      <c r="F278" s="278" t="s">
        <v>561</v>
      </c>
      <c r="G278" s="279" t="s">
        <v>295</v>
      </c>
      <c r="H278" s="280">
        <v>3.806</v>
      </c>
      <c r="I278" s="14"/>
      <c r="J278" s="281">
        <f>ROUND(I278*H278,2)</f>
        <v>0</v>
      </c>
      <c r="K278" s="278" t="s">
        <v>353</v>
      </c>
      <c r="L278" s="282"/>
      <c r="M278" s="283" t="s">
        <v>143</v>
      </c>
      <c r="N278" s="284" t="s">
        <v>180</v>
      </c>
      <c r="O278" s="111"/>
      <c r="P278" s="246">
        <f>O278*H278</f>
        <v>0</v>
      </c>
      <c r="Q278" s="246">
        <v>7.5020000000000003E-2</v>
      </c>
      <c r="R278" s="246">
        <f>Q278*H278</f>
        <v>0.28552611999999999</v>
      </c>
      <c r="S278" s="246">
        <v>0</v>
      </c>
      <c r="T278" s="247">
        <f>S278*H278</f>
        <v>0</v>
      </c>
      <c r="AR278" s="97" t="s">
        <v>317</v>
      </c>
      <c r="AT278" s="97" t="s">
        <v>405</v>
      </c>
      <c r="AU278" s="97" t="s">
        <v>217</v>
      </c>
      <c r="AY278" s="97" t="s">
        <v>269</v>
      </c>
      <c r="BE278" s="248">
        <f>IF(N278="základní",J278,0)</f>
        <v>0</v>
      </c>
      <c r="BF278" s="248">
        <f>IF(N278="snížená",J278,0)</f>
        <v>0</v>
      </c>
      <c r="BG278" s="248">
        <f>IF(N278="zákl. přenesená",J278,0)</f>
        <v>0</v>
      </c>
      <c r="BH278" s="248">
        <f>IF(N278="sníž. přenesená",J278,0)</f>
        <v>0</v>
      </c>
      <c r="BI278" s="248">
        <f>IF(N278="nulová",J278,0)</f>
        <v>0</v>
      </c>
      <c r="BJ278" s="97" t="s">
        <v>160</v>
      </c>
      <c r="BK278" s="248">
        <f>ROUND(I278*H278,2)</f>
        <v>0</v>
      </c>
      <c r="BL278" s="97" t="s">
        <v>275</v>
      </c>
      <c r="BM278" s="97" t="s">
        <v>562</v>
      </c>
    </row>
    <row r="279" spans="2:65" s="117" customFormat="1" ht="27">
      <c r="B279" s="113"/>
      <c r="D279" s="249" t="s">
        <v>277</v>
      </c>
      <c r="F279" s="250" t="s">
        <v>561</v>
      </c>
      <c r="I279" s="10"/>
      <c r="L279" s="113"/>
      <c r="M279" s="251"/>
      <c r="N279" s="111"/>
      <c r="O279" s="111"/>
      <c r="P279" s="111"/>
      <c r="Q279" s="111"/>
      <c r="R279" s="111"/>
      <c r="S279" s="111"/>
      <c r="T279" s="143"/>
      <c r="AT279" s="97" t="s">
        <v>277</v>
      </c>
      <c r="AU279" s="97" t="s">
        <v>217</v>
      </c>
    </row>
    <row r="280" spans="2:65" s="254" customFormat="1">
      <c r="B280" s="253"/>
      <c r="D280" s="249" t="s">
        <v>281</v>
      </c>
      <c r="E280" s="255" t="s">
        <v>143</v>
      </c>
      <c r="F280" s="256" t="s">
        <v>563</v>
      </c>
      <c r="H280" s="257">
        <v>3.75</v>
      </c>
      <c r="I280" s="11"/>
      <c r="L280" s="253"/>
      <c r="M280" s="258"/>
      <c r="N280" s="259"/>
      <c r="O280" s="259"/>
      <c r="P280" s="259"/>
      <c r="Q280" s="259"/>
      <c r="R280" s="259"/>
      <c r="S280" s="259"/>
      <c r="T280" s="260"/>
      <c r="AT280" s="255" t="s">
        <v>281</v>
      </c>
      <c r="AU280" s="255" t="s">
        <v>217</v>
      </c>
      <c r="AV280" s="254" t="s">
        <v>217</v>
      </c>
      <c r="AW280" s="254" t="s">
        <v>173</v>
      </c>
      <c r="AX280" s="254" t="s">
        <v>160</v>
      </c>
      <c r="AY280" s="255" t="s">
        <v>269</v>
      </c>
    </row>
    <row r="281" spans="2:65" s="254" customFormat="1">
      <c r="B281" s="253"/>
      <c r="D281" s="249" t="s">
        <v>281</v>
      </c>
      <c r="F281" s="256" t="s">
        <v>564</v>
      </c>
      <c r="H281" s="257">
        <v>3.806</v>
      </c>
      <c r="I281" s="11"/>
      <c r="L281" s="253"/>
      <c r="M281" s="258"/>
      <c r="N281" s="259"/>
      <c r="O281" s="259"/>
      <c r="P281" s="259"/>
      <c r="Q281" s="259"/>
      <c r="R281" s="259"/>
      <c r="S281" s="259"/>
      <c r="T281" s="260"/>
      <c r="AT281" s="255" t="s">
        <v>281</v>
      </c>
      <c r="AU281" s="255" t="s">
        <v>217</v>
      </c>
      <c r="AV281" s="254" t="s">
        <v>217</v>
      </c>
      <c r="AW281" s="254" t="s">
        <v>144</v>
      </c>
      <c r="AX281" s="254" t="s">
        <v>160</v>
      </c>
      <c r="AY281" s="255" t="s">
        <v>269</v>
      </c>
    </row>
    <row r="282" spans="2:65" s="117" customFormat="1" ht="16.5" customHeight="1">
      <c r="B282" s="113"/>
      <c r="C282" s="276" t="s">
        <v>565</v>
      </c>
      <c r="D282" s="276" t="s">
        <v>405</v>
      </c>
      <c r="E282" s="277" t="s">
        <v>566</v>
      </c>
      <c r="F282" s="278" t="s">
        <v>567</v>
      </c>
      <c r="G282" s="279" t="s">
        <v>295</v>
      </c>
      <c r="H282" s="280">
        <v>3</v>
      </c>
      <c r="I282" s="14"/>
      <c r="J282" s="281">
        <f>ROUND(I282*H282,2)</f>
        <v>0</v>
      </c>
      <c r="K282" s="278" t="s">
        <v>353</v>
      </c>
      <c r="L282" s="282"/>
      <c r="M282" s="283" t="s">
        <v>143</v>
      </c>
      <c r="N282" s="284" t="s">
        <v>180</v>
      </c>
      <c r="O282" s="111"/>
      <c r="P282" s="246">
        <f>O282*H282</f>
        <v>0</v>
      </c>
      <c r="Q282" s="246">
        <v>9.3350000000000002E-2</v>
      </c>
      <c r="R282" s="246">
        <f>Q282*H282</f>
        <v>0.28005000000000002</v>
      </c>
      <c r="S282" s="246">
        <v>0</v>
      </c>
      <c r="T282" s="247">
        <f>S282*H282</f>
        <v>0</v>
      </c>
      <c r="AR282" s="97" t="s">
        <v>317</v>
      </c>
      <c r="AT282" s="97" t="s">
        <v>405</v>
      </c>
      <c r="AU282" s="97" t="s">
        <v>217</v>
      </c>
      <c r="AY282" s="97" t="s">
        <v>269</v>
      </c>
      <c r="BE282" s="248">
        <f>IF(N282="základní",J282,0)</f>
        <v>0</v>
      </c>
      <c r="BF282" s="248">
        <f>IF(N282="snížená",J282,0)</f>
        <v>0</v>
      </c>
      <c r="BG282" s="248">
        <f>IF(N282="zákl. přenesená",J282,0)</f>
        <v>0</v>
      </c>
      <c r="BH282" s="248">
        <f>IF(N282="sníž. přenesená",J282,0)</f>
        <v>0</v>
      </c>
      <c r="BI282" s="248">
        <f>IF(N282="nulová",J282,0)</f>
        <v>0</v>
      </c>
      <c r="BJ282" s="97" t="s">
        <v>160</v>
      </c>
      <c r="BK282" s="248">
        <f>ROUND(I282*H282,2)</f>
        <v>0</v>
      </c>
      <c r="BL282" s="97" t="s">
        <v>275</v>
      </c>
      <c r="BM282" s="97" t="s">
        <v>568</v>
      </c>
    </row>
    <row r="283" spans="2:65" s="117" customFormat="1">
      <c r="B283" s="113"/>
      <c r="D283" s="249" t="s">
        <v>277</v>
      </c>
      <c r="F283" s="250" t="s">
        <v>567</v>
      </c>
      <c r="I283" s="10"/>
      <c r="L283" s="113"/>
      <c r="M283" s="251"/>
      <c r="N283" s="111"/>
      <c r="O283" s="111"/>
      <c r="P283" s="111"/>
      <c r="Q283" s="111"/>
      <c r="R283" s="111"/>
      <c r="S283" s="111"/>
      <c r="T283" s="143"/>
      <c r="AT283" s="97" t="s">
        <v>277</v>
      </c>
      <c r="AU283" s="97" t="s">
        <v>217</v>
      </c>
    </row>
    <row r="284" spans="2:65" s="254" customFormat="1">
      <c r="B284" s="253"/>
      <c r="D284" s="249" t="s">
        <v>281</v>
      </c>
      <c r="E284" s="255" t="s">
        <v>143</v>
      </c>
      <c r="F284" s="256" t="s">
        <v>569</v>
      </c>
      <c r="H284" s="257">
        <v>3</v>
      </c>
      <c r="I284" s="11"/>
      <c r="L284" s="253"/>
      <c r="M284" s="258"/>
      <c r="N284" s="259"/>
      <c r="O284" s="259"/>
      <c r="P284" s="259"/>
      <c r="Q284" s="259"/>
      <c r="R284" s="259"/>
      <c r="S284" s="259"/>
      <c r="T284" s="260"/>
      <c r="AT284" s="255" t="s">
        <v>281</v>
      </c>
      <c r="AU284" s="255" t="s">
        <v>217</v>
      </c>
      <c r="AV284" s="254" t="s">
        <v>217</v>
      </c>
      <c r="AW284" s="254" t="s">
        <v>173</v>
      </c>
      <c r="AX284" s="254" t="s">
        <v>160</v>
      </c>
      <c r="AY284" s="255" t="s">
        <v>269</v>
      </c>
    </row>
    <row r="285" spans="2:65" s="117" customFormat="1" ht="16.5" customHeight="1">
      <c r="B285" s="113"/>
      <c r="C285" s="276" t="s">
        <v>570</v>
      </c>
      <c r="D285" s="276" t="s">
        <v>405</v>
      </c>
      <c r="E285" s="277" t="s">
        <v>571</v>
      </c>
      <c r="F285" s="278" t="s">
        <v>572</v>
      </c>
      <c r="G285" s="279" t="s">
        <v>447</v>
      </c>
      <c r="H285" s="280">
        <v>15</v>
      </c>
      <c r="I285" s="14"/>
      <c r="J285" s="281">
        <f>ROUND(I285*H285,2)</f>
        <v>0</v>
      </c>
      <c r="K285" s="278" t="s">
        <v>143</v>
      </c>
      <c r="L285" s="282"/>
      <c r="M285" s="283" t="s">
        <v>143</v>
      </c>
      <c r="N285" s="284" t="s">
        <v>180</v>
      </c>
      <c r="O285" s="111"/>
      <c r="P285" s="246">
        <f>O285*H285</f>
        <v>0</v>
      </c>
      <c r="Q285" s="246">
        <v>5.9999999999999995E-4</v>
      </c>
      <c r="R285" s="246">
        <f>Q285*H285</f>
        <v>8.9999999999999993E-3</v>
      </c>
      <c r="S285" s="246">
        <v>0</v>
      </c>
      <c r="T285" s="247">
        <f>S285*H285</f>
        <v>0</v>
      </c>
      <c r="AR285" s="97" t="s">
        <v>317</v>
      </c>
      <c r="AT285" s="97" t="s">
        <v>405</v>
      </c>
      <c r="AU285" s="97" t="s">
        <v>217</v>
      </c>
      <c r="AY285" s="97" t="s">
        <v>269</v>
      </c>
      <c r="BE285" s="248">
        <f>IF(N285="základní",J285,0)</f>
        <v>0</v>
      </c>
      <c r="BF285" s="248">
        <f>IF(N285="snížená",J285,0)</f>
        <v>0</v>
      </c>
      <c r="BG285" s="248">
        <f>IF(N285="zákl. přenesená",J285,0)</f>
        <v>0</v>
      </c>
      <c r="BH285" s="248">
        <f>IF(N285="sníž. přenesená",J285,0)</f>
        <v>0</v>
      </c>
      <c r="BI285" s="248">
        <f>IF(N285="nulová",J285,0)</f>
        <v>0</v>
      </c>
      <c r="BJ285" s="97" t="s">
        <v>160</v>
      </c>
      <c r="BK285" s="248">
        <f>ROUND(I285*H285,2)</f>
        <v>0</v>
      </c>
      <c r="BL285" s="97" t="s">
        <v>275</v>
      </c>
      <c r="BM285" s="97" t="s">
        <v>573</v>
      </c>
    </row>
    <row r="286" spans="2:65" s="117" customFormat="1">
      <c r="B286" s="113"/>
      <c r="D286" s="249" t="s">
        <v>277</v>
      </c>
      <c r="F286" s="250" t="s">
        <v>574</v>
      </c>
      <c r="I286" s="10"/>
      <c r="L286" s="113"/>
      <c r="M286" s="251"/>
      <c r="N286" s="111"/>
      <c r="O286" s="111"/>
      <c r="P286" s="111"/>
      <c r="Q286" s="111"/>
      <c r="R286" s="111"/>
      <c r="S286" s="111"/>
      <c r="T286" s="143"/>
      <c r="AT286" s="97" t="s">
        <v>277</v>
      </c>
      <c r="AU286" s="97" t="s">
        <v>217</v>
      </c>
    </row>
    <row r="287" spans="2:65" s="117" customFormat="1" ht="16.5" customHeight="1">
      <c r="B287" s="113"/>
      <c r="C287" s="238" t="s">
        <v>575</v>
      </c>
      <c r="D287" s="238" t="s">
        <v>271</v>
      </c>
      <c r="E287" s="239" t="s">
        <v>576</v>
      </c>
      <c r="F287" s="240" t="s">
        <v>577</v>
      </c>
      <c r="G287" s="241" t="s">
        <v>295</v>
      </c>
      <c r="H287" s="242">
        <v>10</v>
      </c>
      <c r="I287" s="9"/>
      <c r="J287" s="243">
        <f>ROUND(I287*H287,2)</f>
        <v>0</v>
      </c>
      <c r="K287" s="240" t="s">
        <v>353</v>
      </c>
      <c r="L287" s="113"/>
      <c r="M287" s="244" t="s">
        <v>143</v>
      </c>
      <c r="N287" s="245" t="s">
        <v>180</v>
      </c>
      <c r="O287" s="111"/>
      <c r="P287" s="246">
        <f>O287*H287</f>
        <v>0</v>
      </c>
      <c r="Q287" s="246">
        <v>1.5900000000000001E-3</v>
      </c>
      <c r="R287" s="246">
        <f>Q287*H287</f>
        <v>1.5900000000000001E-2</v>
      </c>
      <c r="S287" s="246">
        <v>0</v>
      </c>
      <c r="T287" s="247">
        <f>S287*H287</f>
        <v>0</v>
      </c>
      <c r="AR287" s="97" t="s">
        <v>275</v>
      </c>
      <c r="AT287" s="97" t="s">
        <v>271</v>
      </c>
      <c r="AU287" s="97" t="s">
        <v>217</v>
      </c>
      <c r="AY287" s="97" t="s">
        <v>269</v>
      </c>
      <c r="BE287" s="248">
        <f>IF(N287="základní",J287,0)</f>
        <v>0</v>
      </c>
      <c r="BF287" s="248">
        <f>IF(N287="snížená",J287,0)</f>
        <v>0</v>
      </c>
      <c r="BG287" s="248">
        <f>IF(N287="zákl. přenesená",J287,0)</f>
        <v>0</v>
      </c>
      <c r="BH287" s="248">
        <f>IF(N287="sníž. přenesená",J287,0)</f>
        <v>0</v>
      </c>
      <c r="BI287" s="248">
        <f>IF(N287="nulová",J287,0)</f>
        <v>0</v>
      </c>
      <c r="BJ287" s="97" t="s">
        <v>160</v>
      </c>
      <c r="BK287" s="248">
        <f>ROUND(I287*H287,2)</f>
        <v>0</v>
      </c>
      <c r="BL287" s="97" t="s">
        <v>275</v>
      </c>
      <c r="BM287" s="97" t="s">
        <v>578</v>
      </c>
    </row>
    <row r="288" spans="2:65" s="117" customFormat="1" ht="27">
      <c r="B288" s="113"/>
      <c r="D288" s="249" t="s">
        <v>277</v>
      </c>
      <c r="F288" s="250" t="s">
        <v>579</v>
      </c>
      <c r="I288" s="10"/>
      <c r="L288" s="113"/>
      <c r="M288" s="251"/>
      <c r="N288" s="111"/>
      <c r="O288" s="111"/>
      <c r="P288" s="111"/>
      <c r="Q288" s="111"/>
      <c r="R288" s="111"/>
      <c r="S288" s="111"/>
      <c r="T288" s="143"/>
      <c r="AT288" s="97" t="s">
        <v>277</v>
      </c>
      <c r="AU288" s="97" t="s">
        <v>217</v>
      </c>
    </row>
    <row r="289" spans="2:65" s="117" customFormat="1" ht="27">
      <c r="B289" s="113"/>
      <c r="D289" s="249" t="s">
        <v>279</v>
      </c>
      <c r="F289" s="252" t="s">
        <v>280</v>
      </c>
      <c r="I289" s="10"/>
      <c r="L289" s="113"/>
      <c r="M289" s="251"/>
      <c r="N289" s="111"/>
      <c r="O289" s="111"/>
      <c r="P289" s="111"/>
      <c r="Q289" s="111"/>
      <c r="R289" s="111"/>
      <c r="S289" s="111"/>
      <c r="T289" s="143"/>
      <c r="AT289" s="97" t="s">
        <v>279</v>
      </c>
      <c r="AU289" s="97" t="s">
        <v>217</v>
      </c>
    </row>
    <row r="290" spans="2:65" s="254" customFormat="1">
      <c r="B290" s="253"/>
      <c r="D290" s="249" t="s">
        <v>281</v>
      </c>
      <c r="E290" s="255" t="s">
        <v>143</v>
      </c>
      <c r="F290" s="256" t="s">
        <v>165</v>
      </c>
      <c r="H290" s="257">
        <v>10</v>
      </c>
      <c r="I290" s="11"/>
      <c r="L290" s="253"/>
      <c r="M290" s="258"/>
      <c r="N290" s="259"/>
      <c r="O290" s="259"/>
      <c r="P290" s="259"/>
      <c r="Q290" s="259"/>
      <c r="R290" s="259"/>
      <c r="S290" s="259"/>
      <c r="T290" s="260"/>
      <c r="AT290" s="255" t="s">
        <v>281</v>
      </c>
      <c r="AU290" s="255" t="s">
        <v>217</v>
      </c>
      <c r="AV290" s="254" t="s">
        <v>217</v>
      </c>
      <c r="AW290" s="254" t="s">
        <v>173</v>
      </c>
      <c r="AX290" s="254" t="s">
        <v>160</v>
      </c>
      <c r="AY290" s="255" t="s">
        <v>269</v>
      </c>
    </row>
    <row r="291" spans="2:65" s="117" customFormat="1" ht="16.5" customHeight="1">
      <c r="B291" s="113"/>
      <c r="C291" s="238" t="s">
        <v>580</v>
      </c>
      <c r="D291" s="238" t="s">
        <v>271</v>
      </c>
      <c r="E291" s="239" t="s">
        <v>581</v>
      </c>
      <c r="F291" s="240" t="s">
        <v>582</v>
      </c>
      <c r="G291" s="241" t="s">
        <v>295</v>
      </c>
      <c r="H291" s="242">
        <v>30</v>
      </c>
      <c r="I291" s="9"/>
      <c r="J291" s="243">
        <f>ROUND(I291*H291,2)</f>
        <v>0</v>
      </c>
      <c r="K291" s="240" t="s">
        <v>353</v>
      </c>
      <c r="L291" s="113"/>
      <c r="M291" s="244" t="s">
        <v>143</v>
      </c>
      <c r="N291" s="245" t="s">
        <v>180</v>
      </c>
      <c r="O291" s="111"/>
      <c r="P291" s="246">
        <f>O291*H291</f>
        <v>0</v>
      </c>
      <c r="Q291" s="246">
        <v>3.3E-3</v>
      </c>
      <c r="R291" s="246">
        <f>Q291*H291</f>
        <v>9.9000000000000005E-2</v>
      </c>
      <c r="S291" s="246">
        <v>0</v>
      </c>
      <c r="T291" s="247">
        <f>S291*H291</f>
        <v>0</v>
      </c>
      <c r="AR291" s="97" t="s">
        <v>275</v>
      </c>
      <c r="AT291" s="97" t="s">
        <v>271</v>
      </c>
      <c r="AU291" s="97" t="s">
        <v>217</v>
      </c>
      <c r="AY291" s="97" t="s">
        <v>269</v>
      </c>
      <c r="BE291" s="248">
        <f>IF(N291="základní",J291,0)</f>
        <v>0</v>
      </c>
      <c r="BF291" s="248">
        <f>IF(N291="snížená",J291,0)</f>
        <v>0</v>
      </c>
      <c r="BG291" s="248">
        <f>IF(N291="zákl. přenesená",J291,0)</f>
        <v>0</v>
      </c>
      <c r="BH291" s="248">
        <f>IF(N291="sníž. přenesená",J291,0)</f>
        <v>0</v>
      </c>
      <c r="BI291" s="248">
        <f>IF(N291="nulová",J291,0)</f>
        <v>0</v>
      </c>
      <c r="BJ291" s="97" t="s">
        <v>160</v>
      </c>
      <c r="BK291" s="248">
        <f>ROUND(I291*H291,2)</f>
        <v>0</v>
      </c>
      <c r="BL291" s="97" t="s">
        <v>275</v>
      </c>
      <c r="BM291" s="97" t="s">
        <v>583</v>
      </c>
    </row>
    <row r="292" spans="2:65" s="117" customFormat="1" ht="27">
      <c r="B292" s="113"/>
      <c r="D292" s="249" t="s">
        <v>277</v>
      </c>
      <c r="F292" s="250" t="s">
        <v>584</v>
      </c>
      <c r="I292" s="10"/>
      <c r="L292" s="113"/>
      <c r="M292" s="251"/>
      <c r="N292" s="111"/>
      <c r="O292" s="111"/>
      <c r="P292" s="111"/>
      <c r="Q292" s="111"/>
      <c r="R292" s="111"/>
      <c r="S292" s="111"/>
      <c r="T292" s="143"/>
      <c r="AT292" s="97" t="s">
        <v>277</v>
      </c>
      <c r="AU292" s="97" t="s">
        <v>217</v>
      </c>
    </row>
    <row r="293" spans="2:65" s="117" customFormat="1" ht="27">
      <c r="B293" s="113"/>
      <c r="D293" s="249" t="s">
        <v>279</v>
      </c>
      <c r="F293" s="252" t="s">
        <v>280</v>
      </c>
      <c r="I293" s="10"/>
      <c r="L293" s="113"/>
      <c r="M293" s="251"/>
      <c r="N293" s="111"/>
      <c r="O293" s="111"/>
      <c r="P293" s="111"/>
      <c r="Q293" s="111"/>
      <c r="R293" s="111"/>
      <c r="S293" s="111"/>
      <c r="T293" s="143"/>
      <c r="AT293" s="97" t="s">
        <v>279</v>
      </c>
      <c r="AU293" s="97" t="s">
        <v>217</v>
      </c>
    </row>
    <row r="294" spans="2:65" s="254" customFormat="1">
      <c r="B294" s="253"/>
      <c r="D294" s="249" t="s">
        <v>281</v>
      </c>
      <c r="E294" s="255" t="s">
        <v>143</v>
      </c>
      <c r="F294" s="256" t="s">
        <v>468</v>
      </c>
      <c r="H294" s="257">
        <v>30</v>
      </c>
      <c r="I294" s="11"/>
      <c r="L294" s="253"/>
      <c r="M294" s="258"/>
      <c r="N294" s="259"/>
      <c r="O294" s="259"/>
      <c r="P294" s="259"/>
      <c r="Q294" s="259"/>
      <c r="R294" s="259"/>
      <c r="S294" s="259"/>
      <c r="T294" s="260"/>
      <c r="AT294" s="255" t="s">
        <v>281</v>
      </c>
      <c r="AU294" s="255" t="s">
        <v>217</v>
      </c>
      <c r="AV294" s="254" t="s">
        <v>217</v>
      </c>
      <c r="AW294" s="254" t="s">
        <v>173</v>
      </c>
      <c r="AX294" s="254" t="s">
        <v>160</v>
      </c>
      <c r="AY294" s="255" t="s">
        <v>269</v>
      </c>
    </row>
    <row r="295" spans="2:65" s="117" customFormat="1" ht="16.5" customHeight="1">
      <c r="B295" s="113"/>
      <c r="C295" s="238" t="s">
        <v>585</v>
      </c>
      <c r="D295" s="238" t="s">
        <v>271</v>
      </c>
      <c r="E295" s="239" t="s">
        <v>586</v>
      </c>
      <c r="F295" s="240" t="s">
        <v>587</v>
      </c>
      <c r="G295" s="241" t="s">
        <v>295</v>
      </c>
      <c r="H295" s="242">
        <v>10</v>
      </c>
      <c r="I295" s="9"/>
      <c r="J295" s="243">
        <f>ROUND(I295*H295,2)</f>
        <v>0</v>
      </c>
      <c r="K295" s="240" t="s">
        <v>353</v>
      </c>
      <c r="L295" s="113"/>
      <c r="M295" s="244" t="s">
        <v>143</v>
      </c>
      <c r="N295" s="245" t="s">
        <v>180</v>
      </c>
      <c r="O295" s="111"/>
      <c r="P295" s="246">
        <f>O295*H295</f>
        <v>0</v>
      </c>
      <c r="Q295" s="246">
        <v>4.8199999999999996E-3</v>
      </c>
      <c r="R295" s="246">
        <f>Q295*H295</f>
        <v>4.8199999999999993E-2</v>
      </c>
      <c r="S295" s="246">
        <v>0</v>
      </c>
      <c r="T295" s="247">
        <f>S295*H295</f>
        <v>0</v>
      </c>
      <c r="AR295" s="97" t="s">
        <v>275</v>
      </c>
      <c r="AT295" s="97" t="s">
        <v>271</v>
      </c>
      <c r="AU295" s="97" t="s">
        <v>217</v>
      </c>
      <c r="AY295" s="97" t="s">
        <v>269</v>
      </c>
      <c r="BE295" s="248">
        <f>IF(N295="základní",J295,0)</f>
        <v>0</v>
      </c>
      <c r="BF295" s="248">
        <f>IF(N295="snížená",J295,0)</f>
        <v>0</v>
      </c>
      <c r="BG295" s="248">
        <f>IF(N295="zákl. přenesená",J295,0)</f>
        <v>0</v>
      </c>
      <c r="BH295" s="248">
        <f>IF(N295="sníž. přenesená",J295,0)</f>
        <v>0</v>
      </c>
      <c r="BI295" s="248">
        <f>IF(N295="nulová",J295,0)</f>
        <v>0</v>
      </c>
      <c r="BJ295" s="97" t="s">
        <v>160</v>
      </c>
      <c r="BK295" s="248">
        <f>ROUND(I295*H295,2)</f>
        <v>0</v>
      </c>
      <c r="BL295" s="97" t="s">
        <v>275</v>
      </c>
      <c r="BM295" s="97" t="s">
        <v>588</v>
      </c>
    </row>
    <row r="296" spans="2:65" s="117" customFormat="1" ht="27">
      <c r="B296" s="113"/>
      <c r="D296" s="249" t="s">
        <v>277</v>
      </c>
      <c r="F296" s="250" t="s">
        <v>589</v>
      </c>
      <c r="I296" s="10"/>
      <c r="L296" s="113"/>
      <c r="M296" s="251"/>
      <c r="N296" s="111"/>
      <c r="O296" s="111"/>
      <c r="P296" s="111"/>
      <c r="Q296" s="111"/>
      <c r="R296" s="111"/>
      <c r="S296" s="111"/>
      <c r="T296" s="143"/>
      <c r="AT296" s="97" t="s">
        <v>277</v>
      </c>
      <c r="AU296" s="97" t="s">
        <v>217</v>
      </c>
    </row>
    <row r="297" spans="2:65" s="117" customFormat="1" ht="27">
      <c r="B297" s="113"/>
      <c r="D297" s="249" t="s">
        <v>279</v>
      </c>
      <c r="F297" s="252" t="s">
        <v>280</v>
      </c>
      <c r="I297" s="10"/>
      <c r="L297" s="113"/>
      <c r="M297" s="251"/>
      <c r="N297" s="111"/>
      <c r="O297" s="111"/>
      <c r="P297" s="111"/>
      <c r="Q297" s="111"/>
      <c r="R297" s="111"/>
      <c r="S297" s="111"/>
      <c r="T297" s="143"/>
      <c r="AT297" s="97" t="s">
        <v>279</v>
      </c>
      <c r="AU297" s="97" t="s">
        <v>217</v>
      </c>
    </row>
    <row r="298" spans="2:65" s="254" customFormat="1">
      <c r="B298" s="253"/>
      <c r="D298" s="249" t="s">
        <v>281</v>
      </c>
      <c r="E298" s="255" t="s">
        <v>143</v>
      </c>
      <c r="F298" s="256" t="s">
        <v>165</v>
      </c>
      <c r="H298" s="257">
        <v>10</v>
      </c>
      <c r="I298" s="11"/>
      <c r="L298" s="253"/>
      <c r="M298" s="258"/>
      <c r="N298" s="259"/>
      <c r="O298" s="259"/>
      <c r="P298" s="259"/>
      <c r="Q298" s="259"/>
      <c r="R298" s="259"/>
      <c r="S298" s="259"/>
      <c r="T298" s="260"/>
      <c r="AT298" s="255" t="s">
        <v>281</v>
      </c>
      <c r="AU298" s="255" t="s">
        <v>217</v>
      </c>
      <c r="AV298" s="254" t="s">
        <v>217</v>
      </c>
      <c r="AW298" s="254" t="s">
        <v>173</v>
      </c>
      <c r="AX298" s="254" t="s">
        <v>160</v>
      </c>
      <c r="AY298" s="255" t="s">
        <v>269</v>
      </c>
    </row>
    <row r="299" spans="2:65" s="117" customFormat="1" ht="25.5" customHeight="1">
      <c r="B299" s="113"/>
      <c r="C299" s="238" t="s">
        <v>590</v>
      </c>
      <c r="D299" s="238" t="s">
        <v>271</v>
      </c>
      <c r="E299" s="239" t="s">
        <v>591</v>
      </c>
      <c r="F299" s="240" t="s">
        <v>592</v>
      </c>
      <c r="G299" s="241" t="s">
        <v>447</v>
      </c>
      <c r="H299" s="242">
        <v>20</v>
      </c>
      <c r="I299" s="9"/>
      <c r="J299" s="243">
        <f>ROUND(I299*H299,2)</f>
        <v>0</v>
      </c>
      <c r="K299" s="240" t="s">
        <v>353</v>
      </c>
      <c r="L299" s="113"/>
      <c r="M299" s="244" t="s">
        <v>143</v>
      </c>
      <c r="N299" s="245" t="s">
        <v>180</v>
      </c>
      <c r="O299" s="111"/>
      <c r="P299" s="246">
        <f>O299*H299</f>
        <v>0</v>
      </c>
      <c r="Q299" s="246">
        <v>0</v>
      </c>
      <c r="R299" s="246">
        <f>Q299*H299</f>
        <v>0</v>
      </c>
      <c r="S299" s="246">
        <v>0</v>
      </c>
      <c r="T299" s="247">
        <f>S299*H299</f>
        <v>0</v>
      </c>
      <c r="AR299" s="97" t="s">
        <v>275</v>
      </c>
      <c r="AT299" s="97" t="s">
        <v>271</v>
      </c>
      <c r="AU299" s="97" t="s">
        <v>217</v>
      </c>
      <c r="AY299" s="97" t="s">
        <v>269</v>
      </c>
      <c r="BE299" s="248">
        <f>IF(N299="základní",J299,0)</f>
        <v>0</v>
      </c>
      <c r="BF299" s="248">
        <f>IF(N299="snížená",J299,0)</f>
        <v>0</v>
      </c>
      <c r="BG299" s="248">
        <f>IF(N299="zákl. přenesená",J299,0)</f>
        <v>0</v>
      </c>
      <c r="BH299" s="248">
        <f>IF(N299="sníž. přenesená",J299,0)</f>
        <v>0</v>
      </c>
      <c r="BI299" s="248">
        <f>IF(N299="nulová",J299,0)</f>
        <v>0</v>
      </c>
      <c r="BJ299" s="97" t="s">
        <v>160</v>
      </c>
      <c r="BK299" s="248">
        <f>ROUND(I299*H299,2)</f>
        <v>0</v>
      </c>
      <c r="BL299" s="97" t="s">
        <v>275</v>
      </c>
      <c r="BM299" s="97" t="s">
        <v>593</v>
      </c>
    </row>
    <row r="300" spans="2:65" s="117" customFormat="1" ht="27">
      <c r="B300" s="113"/>
      <c r="D300" s="249" t="s">
        <v>277</v>
      </c>
      <c r="F300" s="250" t="s">
        <v>594</v>
      </c>
      <c r="I300" s="10"/>
      <c r="L300" s="113"/>
      <c r="M300" s="251"/>
      <c r="N300" s="111"/>
      <c r="O300" s="111"/>
      <c r="P300" s="111"/>
      <c r="Q300" s="111"/>
      <c r="R300" s="111"/>
      <c r="S300" s="111"/>
      <c r="T300" s="143"/>
      <c r="AT300" s="97" t="s">
        <v>277</v>
      </c>
      <c r="AU300" s="97" t="s">
        <v>217</v>
      </c>
    </row>
    <row r="301" spans="2:65" s="117" customFormat="1" ht="27">
      <c r="B301" s="113"/>
      <c r="D301" s="249" t="s">
        <v>279</v>
      </c>
      <c r="F301" s="252" t="s">
        <v>280</v>
      </c>
      <c r="I301" s="10"/>
      <c r="L301" s="113"/>
      <c r="M301" s="251"/>
      <c r="N301" s="111"/>
      <c r="O301" s="111"/>
      <c r="P301" s="111"/>
      <c r="Q301" s="111"/>
      <c r="R301" s="111"/>
      <c r="S301" s="111"/>
      <c r="T301" s="143"/>
      <c r="AT301" s="97" t="s">
        <v>279</v>
      </c>
      <c r="AU301" s="97" t="s">
        <v>217</v>
      </c>
    </row>
    <row r="302" spans="2:65" s="254" customFormat="1">
      <c r="B302" s="253"/>
      <c r="D302" s="249" t="s">
        <v>281</v>
      </c>
      <c r="E302" s="255" t="s">
        <v>143</v>
      </c>
      <c r="F302" s="256" t="s">
        <v>595</v>
      </c>
      <c r="H302" s="257">
        <v>20</v>
      </c>
      <c r="I302" s="11"/>
      <c r="L302" s="253"/>
      <c r="M302" s="258"/>
      <c r="N302" s="259"/>
      <c r="O302" s="259"/>
      <c r="P302" s="259"/>
      <c r="Q302" s="259"/>
      <c r="R302" s="259"/>
      <c r="S302" s="259"/>
      <c r="T302" s="260"/>
      <c r="AT302" s="255" t="s">
        <v>281</v>
      </c>
      <c r="AU302" s="255" t="s">
        <v>217</v>
      </c>
      <c r="AV302" s="254" t="s">
        <v>217</v>
      </c>
      <c r="AW302" s="254" t="s">
        <v>173</v>
      </c>
      <c r="AX302" s="254" t="s">
        <v>160</v>
      </c>
      <c r="AY302" s="255" t="s">
        <v>269</v>
      </c>
    </row>
    <row r="303" spans="2:65" s="117" customFormat="1" ht="16.5" customHeight="1">
      <c r="B303" s="113"/>
      <c r="C303" s="276" t="s">
        <v>596</v>
      </c>
      <c r="D303" s="276" t="s">
        <v>405</v>
      </c>
      <c r="E303" s="277" t="s">
        <v>597</v>
      </c>
      <c r="F303" s="278" t="s">
        <v>598</v>
      </c>
      <c r="G303" s="279" t="s">
        <v>447</v>
      </c>
      <c r="H303" s="280">
        <v>10</v>
      </c>
      <c r="I303" s="14"/>
      <c r="J303" s="281">
        <f>ROUND(I303*H303,2)</f>
        <v>0</v>
      </c>
      <c r="K303" s="278" t="s">
        <v>143</v>
      </c>
      <c r="L303" s="282"/>
      <c r="M303" s="283" t="s">
        <v>143</v>
      </c>
      <c r="N303" s="284" t="s">
        <v>180</v>
      </c>
      <c r="O303" s="111"/>
      <c r="P303" s="246">
        <f>O303*H303</f>
        <v>0</v>
      </c>
      <c r="Q303" s="246">
        <v>6.4999999999999997E-4</v>
      </c>
      <c r="R303" s="246">
        <f>Q303*H303</f>
        <v>6.4999999999999997E-3</v>
      </c>
      <c r="S303" s="246">
        <v>0</v>
      </c>
      <c r="T303" s="247">
        <f>S303*H303</f>
        <v>0</v>
      </c>
      <c r="AR303" s="97" t="s">
        <v>317</v>
      </c>
      <c r="AT303" s="97" t="s">
        <v>405</v>
      </c>
      <c r="AU303" s="97" t="s">
        <v>217</v>
      </c>
      <c r="AY303" s="97" t="s">
        <v>269</v>
      </c>
      <c r="BE303" s="248">
        <f>IF(N303="základní",J303,0)</f>
        <v>0</v>
      </c>
      <c r="BF303" s="248">
        <f>IF(N303="snížená",J303,0)</f>
        <v>0</v>
      </c>
      <c r="BG303" s="248">
        <f>IF(N303="zákl. přenesená",J303,0)</f>
        <v>0</v>
      </c>
      <c r="BH303" s="248">
        <f>IF(N303="sníž. přenesená",J303,0)</f>
        <v>0</v>
      </c>
      <c r="BI303" s="248">
        <f>IF(N303="nulová",J303,0)</f>
        <v>0</v>
      </c>
      <c r="BJ303" s="97" t="s">
        <v>160</v>
      </c>
      <c r="BK303" s="248">
        <f>ROUND(I303*H303,2)</f>
        <v>0</v>
      </c>
      <c r="BL303" s="97" t="s">
        <v>275</v>
      </c>
      <c r="BM303" s="97" t="s">
        <v>599</v>
      </c>
    </row>
    <row r="304" spans="2:65" s="117" customFormat="1">
      <c r="B304" s="113"/>
      <c r="D304" s="249" t="s">
        <v>277</v>
      </c>
      <c r="F304" s="250" t="s">
        <v>598</v>
      </c>
      <c r="I304" s="10"/>
      <c r="L304" s="113"/>
      <c r="M304" s="251"/>
      <c r="N304" s="111"/>
      <c r="O304" s="111"/>
      <c r="P304" s="111"/>
      <c r="Q304" s="111"/>
      <c r="R304" s="111"/>
      <c r="S304" s="111"/>
      <c r="T304" s="143"/>
      <c r="AT304" s="97" t="s">
        <v>277</v>
      </c>
      <c r="AU304" s="97" t="s">
        <v>217</v>
      </c>
    </row>
    <row r="305" spans="2:65" s="117" customFormat="1" ht="16.5" customHeight="1">
      <c r="B305" s="113"/>
      <c r="C305" s="276" t="s">
        <v>600</v>
      </c>
      <c r="D305" s="276" t="s">
        <v>405</v>
      </c>
      <c r="E305" s="277" t="s">
        <v>601</v>
      </c>
      <c r="F305" s="278" t="s">
        <v>602</v>
      </c>
      <c r="G305" s="279" t="s">
        <v>447</v>
      </c>
      <c r="H305" s="280">
        <v>10</v>
      </c>
      <c r="I305" s="14"/>
      <c r="J305" s="281">
        <f>ROUND(I305*H305,2)</f>
        <v>0</v>
      </c>
      <c r="K305" s="278" t="s">
        <v>143</v>
      </c>
      <c r="L305" s="282"/>
      <c r="M305" s="283" t="s">
        <v>143</v>
      </c>
      <c r="N305" s="284" t="s">
        <v>180</v>
      </c>
      <c r="O305" s="111"/>
      <c r="P305" s="246">
        <f>O305*H305</f>
        <v>0</v>
      </c>
      <c r="Q305" s="246">
        <v>6.6E-4</v>
      </c>
      <c r="R305" s="246">
        <f>Q305*H305</f>
        <v>6.6E-3</v>
      </c>
      <c r="S305" s="246">
        <v>0</v>
      </c>
      <c r="T305" s="247">
        <f>S305*H305</f>
        <v>0</v>
      </c>
      <c r="AR305" s="97" t="s">
        <v>317</v>
      </c>
      <c r="AT305" s="97" t="s">
        <v>405</v>
      </c>
      <c r="AU305" s="97" t="s">
        <v>217</v>
      </c>
      <c r="AY305" s="97" t="s">
        <v>269</v>
      </c>
      <c r="BE305" s="248">
        <f>IF(N305="základní",J305,0)</f>
        <v>0</v>
      </c>
      <c r="BF305" s="248">
        <f>IF(N305="snížená",J305,0)</f>
        <v>0</v>
      </c>
      <c r="BG305" s="248">
        <f>IF(N305="zákl. přenesená",J305,0)</f>
        <v>0</v>
      </c>
      <c r="BH305" s="248">
        <f>IF(N305="sníž. přenesená",J305,0)</f>
        <v>0</v>
      </c>
      <c r="BI305" s="248">
        <f>IF(N305="nulová",J305,0)</f>
        <v>0</v>
      </c>
      <c r="BJ305" s="97" t="s">
        <v>160</v>
      </c>
      <c r="BK305" s="248">
        <f>ROUND(I305*H305,2)</f>
        <v>0</v>
      </c>
      <c r="BL305" s="97" t="s">
        <v>275</v>
      </c>
      <c r="BM305" s="97" t="s">
        <v>603</v>
      </c>
    </row>
    <row r="306" spans="2:65" s="117" customFormat="1">
      <c r="B306" s="113"/>
      <c r="D306" s="249" t="s">
        <v>277</v>
      </c>
      <c r="F306" s="250" t="s">
        <v>602</v>
      </c>
      <c r="I306" s="10"/>
      <c r="L306" s="113"/>
      <c r="M306" s="251"/>
      <c r="N306" s="111"/>
      <c r="O306" s="111"/>
      <c r="P306" s="111"/>
      <c r="Q306" s="111"/>
      <c r="R306" s="111"/>
      <c r="S306" s="111"/>
      <c r="T306" s="143"/>
      <c r="AT306" s="97" t="s">
        <v>277</v>
      </c>
      <c r="AU306" s="97" t="s">
        <v>217</v>
      </c>
    </row>
    <row r="307" spans="2:65" s="117" customFormat="1" ht="25.5" customHeight="1">
      <c r="B307" s="113"/>
      <c r="C307" s="238" t="s">
        <v>604</v>
      </c>
      <c r="D307" s="238" t="s">
        <v>271</v>
      </c>
      <c r="E307" s="239" t="s">
        <v>605</v>
      </c>
      <c r="F307" s="240" t="s">
        <v>606</v>
      </c>
      <c r="G307" s="241" t="s">
        <v>447</v>
      </c>
      <c r="H307" s="242">
        <v>40</v>
      </c>
      <c r="I307" s="9"/>
      <c r="J307" s="243">
        <f>ROUND(I307*H307,2)</f>
        <v>0</v>
      </c>
      <c r="K307" s="240" t="s">
        <v>353</v>
      </c>
      <c r="L307" s="113"/>
      <c r="M307" s="244" t="s">
        <v>143</v>
      </c>
      <c r="N307" s="245" t="s">
        <v>180</v>
      </c>
      <c r="O307" s="111"/>
      <c r="P307" s="246">
        <f>O307*H307</f>
        <v>0</v>
      </c>
      <c r="Q307" s="246">
        <v>1.0000000000000001E-5</v>
      </c>
      <c r="R307" s="246">
        <f>Q307*H307</f>
        <v>4.0000000000000002E-4</v>
      </c>
      <c r="S307" s="246">
        <v>0</v>
      </c>
      <c r="T307" s="247">
        <f>S307*H307</f>
        <v>0</v>
      </c>
      <c r="AR307" s="97" t="s">
        <v>275</v>
      </c>
      <c r="AT307" s="97" t="s">
        <v>271</v>
      </c>
      <c r="AU307" s="97" t="s">
        <v>217</v>
      </c>
      <c r="AY307" s="97" t="s">
        <v>269</v>
      </c>
      <c r="BE307" s="248">
        <f>IF(N307="základní",J307,0)</f>
        <v>0</v>
      </c>
      <c r="BF307" s="248">
        <f>IF(N307="snížená",J307,0)</f>
        <v>0</v>
      </c>
      <c r="BG307" s="248">
        <f>IF(N307="zákl. přenesená",J307,0)</f>
        <v>0</v>
      </c>
      <c r="BH307" s="248">
        <f>IF(N307="sníž. přenesená",J307,0)</f>
        <v>0</v>
      </c>
      <c r="BI307" s="248">
        <f>IF(N307="nulová",J307,0)</f>
        <v>0</v>
      </c>
      <c r="BJ307" s="97" t="s">
        <v>160</v>
      </c>
      <c r="BK307" s="248">
        <f>ROUND(I307*H307,2)</f>
        <v>0</v>
      </c>
      <c r="BL307" s="97" t="s">
        <v>275</v>
      </c>
      <c r="BM307" s="97" t="s">
        <v>607</v>
      </c>
    </row>
    <row r="308" spans="2:65" s="117" customFormat="1" ht="27">
      <c r="B308" s="113"/>
      <c r="D308" s="249" t="s">
        <v>277</v>
      </c>
      <c r="F308" s="250" t="s">
        <v>608</v>
      </c>
      <c r="I308" s="10"/>
      <c r="L308" s="113"/>
      <c r="M308" s="251"/>
      <c r="N308" s="111"/>
      <c r="O308" s="111"/>
      <c r="P308" s="111"/>
      <c r="Q308" s="111"/>
      <c r="R308" s="111"/>
      <c r="S308" s="111"/>
      <c r="T308" s="143"/>
      <c r="AT308" s="97" t="s">
        <v>277</v>
      </c>
      <c r="AU308" s="97" t="s">
        <v>217</v>
      </c>
    </row>
    <row r="309" spans="2:65" s="117" customFormat="1" ht="27">
      <c r="B309" s="113"/>
      <c r="D309" s="249" t="s">
        <v>279</v>
      </c>
      <c r="F309" s="252" t="s">
        <v>280</v>
      </c>
      <c r="I309" s="10"/>
      <c r="L309" s="113"/>
      <c r="M309" s="251"/>
      <c r="N309" s="111"/>
      <c r="O309" s="111"/>
      <c r="P309" s="111"/>
      <c r="Q309" s="111"/>
      <c r="R309" s="111"/>
      <c r="S309" s="111"/>
      <c r="T309" s="143"/>
      <c r="AT309" s="97" t="s">
        <v>279</v>
      </c>
      <c r="AU309" s="97" t="s">
        <v>217</v>
      </c>
    </row>
    <row r="310" spans="2:65" s="254" customFormat="1">
      <c r="B310" s="253"/>
      <c r="D310" s="249" t="s">
        <v>281</v>
      </c>
      <c r="E310" s="255" t="s">
        <v>143</v>
      </c>
      <c r="F310" s="256" t="s">
        <v>609</v>
      </c>
      <c r="H310" s="257">
        <v>40</v>
      </c>
      <c r="I310" s="11"/>
      <c r="L310" s="253"/>
      <c r="M310" s="258"/>
      <c r="N310" s="259"/>
      <c r="O310" s="259"/>
      <c r="P310" s="259"/>
      <c r="Q310" s="259"/>
      <c r="R310" s="259"/>
      <c r="S310" s="259"/>
      <c r="T310" s="260"/>
      <c r="AT310" s="255" t="s">
        <v>281</v>
      </c>
      <c r="AU310" s="255" t="s">
        <v>217</v>
      </c>
      <c r="AV310" s="254" t="s">
        <v>217</v>
      </c>
      <c r="AW310" s="254" t="s">
        <v>173</v>
      </c>
      <c r="AX310" s="254" t="s">
        <v>160</v>
      </c>
      <c r="AY310" s="255" t="s">
        <v>269</v>
      </c>
    </row>
    <row r="311" spans="2:65" s="117" customFormat="1" ht="16.5" customHeight="1">
      <c r="B311" s="113"/>
      <c r="C311" s="276" t="s">
        <v>610</v>
      </c>
      <c r="D311" s="276" t="s">
        <v>405</v>
      </c>
      <c r="E311" s="277" t="s">
        <v>611</v>
      </c>
      <c r="F311" s="278" t="s">
        <v>612</v>
      </c>
      <c r="G311" s="279" t="s">
        <v>447</v>
      </c>
      <c r="H311" s="280">
        <v>10</v>
      </c>
      <c r="I311" s="14"/>
      <c r="J311" s="281">
        <f>ROUND(I311*H311,2)</f>
        <v>0</v>
      </c>
      <c r="K311" s="278" t="s">
        <v>143</v>
      </c>
      <c r="L311" s="282"/>
      <c r="M311" s="283" t="s">
        <v>143</v>
      </c>
      <c r="N311" s="284" t="s">
        <v>180</v>
      </c>
      <c r="O311" s="111"/>
      <c r="P311" s="246">
        <f>O311*H311</f>
        <v>0</v>
      </c>
      <c r="Q311" s="246">
        <v>1.25E-3</v>
      </c>
      <c r="R311" s="246">
        <f>Q311*H311</f>
        <v>1.2500000000000001E-2</v>
      </c>
      <c r="S311" s="246">
        <v>0</v>
      </c>
      <c r="T311" s="247">
        <f>S311*H311</f>
        <v>0</v>
      </c>
      <c r="AR311" s="97" t="s">
        <v>317</v>
      </c>
      <c r="AT311" s="97" t="s">
        <v>405</v>
      </c>
      <c r="AU311" s="97" t="s">
        <v>217</v>
      </c>
      <c r="AY311" s="97" t="s">
        <v>269</v>
      </c>
      <c r="BE311" s="248">
        <f>IF(N311="základní",J311,0)</f>
        <v>0</v>
      </c>
      <c r="BF311" s="248">
        <f>IF(N311="snížená",J311,0)</f>
        <v>0</v>
      </c>
      <c r="BG311" s="248">
        <f>IF(N311="zákl. přenesená",J311,0)</f>
        <v>0</v>
      </c>
      <c r="BH311" s="248">
        <f>IF(N311="sníž. přenesená",J311,0)</f>
        <v>0</v>
      </c>
      <c r="BI311" s="248">
        <f>IF(N311="nulová",J311,0)</f>
        <v>0</v>
      </c>
      <c r="BJ311" s="97" t="s">
        <v>160</v>
      </c>
      <c r="BK311" s="248">
        <f>ROUND(I311*H311,2)</f>
        <v>0</v>
      </c>
      <c r="BL311" s="97" t="s">
        <v>275</v>
      </c>
      <c r="BM311" s="97" t="s">
        <v>613</v>
      </c>
    </row>
    <row r="312" spans="2:65" s="117" customFormat="1">
      <c r="B312" s="113"/>
      <c r="D312" s="249" t="s">
        <v>277</v>
      </c>
      <c r="F312" s="250" t="s">
        <v>612</v>
      </c>
      <c r="I312" s="10"/>
      <c r="L312" s="113"/>
      <c r="M312" s="251"/>
      <c r="N312" s="111"/>
      <c r="O312" s="111"/>
      <c r="P312" s="111"/>
      <c r="Q312" s="111"/>
      <c r="R312" s="111"/>
      <c r="S312" s="111"/>
      <c r="T312" s="143"/>
      <c r="AT312" s="97" t="s">
        <v>277</v>
      </c>
      <c r="AU312" s="97" t="s">
        <v>217</v>
      </c>
    </row>
    <row r="313" spans="2:65" s="117" customFormat="1" ht="16.5" customHeight="1">
      <c r="B313" s="113"/>
      <c r="C313" s="276" t="s">
        <v>614</v>
      </c>
      <c r="D313" s="276" t="s">
        <v>405</v>
      </c>
      <c r="E313" s="277" t="s">
        <v>615</v>
      </c>
      <c r="F313" s="278" t="s">
        <v>616</v>
      </c>
      <c r="G313" s="279" t="s">
        <v>447</v>
      </c>
      <c r="H313" s="280">
        <v>10</v>
      </c>
      <c r="I313" s="14"/>
      <c r="J313" s="281">
        <f>ROUND(I313*H313,2)</f>
        <v>0</v>
      </c>
      <c r="K313" s="278" t="s">
        <v>143</v>
      </c>
      <c r="L313" s="282"/>
      <c r="M313" s="283" t="s">
        <v>143</v>
      </c>
      <c r="N313" s="284" t="s">
        <v>180</v>
      </c>
      <c r="O313" s="111"/>
      <c r="P313" s="246">
        <f>O313*H313</f>
        <v>0</v>
      </c>
      <c r="Q313" s="246">
        <v>1.6999999999999999E-3</v>
      </c>
      <c r="R313" s="246">
        <f>Q313*H313</f>
        <v>1.6999999999999998E-2</v>
      </c>
      <c r="S313" s="246">
        <v>0</v>
      </c>
      <c r="T313" s="247">
        <f>S313*H313</f>
        <v>0</v>
      </c>
      <c r="AR313" s="97" t="s">
        <v>317</v>
      </c>
      <c r="AT313" s="97" t="s">
        <v>405</v>
      </c>
      <c r="AU313" s="97" t="s">
        <v>217</v>
      </c>
      <c r="AY313" s="97" t="s">
        <v>269</v>
      </c>
      <c r="BE313" s="248">
        <f>IF(N313="základní",J313,0)</f>
        <v>0</v>
      </c>
      <c r="BF313" s="248">
        <f>IF(N313="snížená",J313,0)</f>
        <v>0</v>
      </c>
      <c r="BG313" s="248">
        <f>IF(N313="zákl. přenesená",J313,0)</f>
        <v>0</v>
      </c>
      <c r="BH313" s="248">
        <f>IF(N313="sníž. přenesená",J313,0)</f>
        <v>0</v>
      </c>
      <c r="BI313" s="248">
        <f>IF(N313="nulová",J313,0)</f>
        <v>0</v>
      </c>
      <c r="BJ313" s="97" t="s">
        <v>160</v>
      </c>
      <c r="BK313" s="248">
        <f>ROUND(I313*H313,2)</f>
        <v>0</v>
      </c>
      <c r="BL313" s="97" t="s">
        <v>275</v>
      </c>
      <c r="BM313" s="97" t="s">
        <v>617</v>
      </c>
    </row>
    <row r="314" spans="2:65" s="117" customFormat="1">
      <c r="B314" s="113"/>
      <c r="D314" s="249" t="s">
        <v>277</v>
      </c>
      <c r="F314" s="250" t="s">
        <v>616</v>
      </c>
      <c r="I314" s="10"/>
      <c r="L314" s="113"/>
      <c r="M314" s="251"/>
      <c r="N314" s="111"/>
      <c r="O314" s="111"/>
      <c r="P314" s="111"/>
      <c r="Q314" s="111"/>
      <c r="R314" s="111"/>
      <c r="S314" s="111"/>
      <c r="T314" s="143"/>
      <c r="AT314" s="97" t="s">
        <v>277</v>
      </c>
      <c r="AU314" s="97" t="s">
        <v>217</v>
      </c>
    </row>
    <row r="315" spans="2:65" s="117" customFormat="1" ht="16.5" customHeight="1">
      <c r="B315" s="113"/>
      <c r="C315" s="276" t="s">
        <v>618</v>
      </c>
      <c r="D315" s="276" t="s">
        <v>405</v>
      </c>
      <c r="E315" s="277" t="s">
        <v>619</v>
      </c>
      <c r="F315" s="278" t="s">
        <v>620</v>
      </c>
      <c r="G315" s="279" t="s">
        <v>447</v>
      </c>
      <c r="H315" s="280">
        <v>5</v>
      </c>
      <c r="I315" s="14"/>
      <c r="J315" s="281">
        <f>ROUND(I315*H315,2)</f>
        <v>0</v>
      </c>
      <c r="K315" s="278" t="s">
        <v>143</v>
      </c>
      <c r="L315" s="282"/>
      <c r="M315" s="283" t="s">
        <v>143</v>
      </c>
      <c r="N315" s="284" t="s">
        <v>180</v>
      </c>
      <c r="O315" s="111"/>
      <c r="P315" s="246">
        <f>O315*H315</f>
        <v>0</v>
      </c>
      <c r="Q315" s="246">
        <v>1.32E-3</v>
      </c>
      <c r="R315" s="246">
        <f>Q315*H315</f>
        <v>6.6E-3</v>
      </c>
      <c r="S315" s="246">
        <v>0</v>
      </c>
      <c r="T315" s="247">
        <f>S315*H315</f>
        <v>0</v>
      </c>
      <c r="AR315" s="97" t="s">
        <v>317</v>
      </c>
      <c r="AT315" s="97" t="s">
        <v>405</v>
      </c>
      <c r="AU315" s="97" t="s">
        <v>217</v>
      </c>
      <c r="AY315" s="97" t="s">
        <v>269</v>
      </c>
      <c r="BE315" s="248">
        <f>IF(N315="základní",J315,0)</f>
        <v>0</v>
      </c>
      <c r="BF315" s="248">
        <f>IF(N315="snížená",J315,0)</f>
        <v>0</v>
      </c>
      <c r="BG315" s="248">
        <f>IF(N315="zákl. přenesená",J315,0)</f>
        <v>0</v>
      </c>
      <c r="BH315" s="248">
        <f>IF(N315="sníž. přenesená",J315,0)</f>
        <v>0</v>
      </c>
      <c r="BI315" s="248">
        <f>IF(N315="nulová",J315,0)</f>
        <v>0</v>
      </c>
      <c r="BJ315" s="97" t="s">
        <v>160</v>
      </c>
      <c r="BK315" s="248">
        <f>ROUND(I315*H315,2)</f>
        <v>0</v>
      </c>
      <c r="BL315" s="97" t="s">
        <v>275</v>
      </c>
      <c r="BM315" s="97" t="s">
        <v>621</v>
      </c>
    </row>
    <row r="316" spans="2:65" s="117" customFormat="1">
      <c r="B316" s="113"/>
      <c r="D316" s="249" t="s">
        <v>277</v>
      </c>
      <c r="F316" s="250" t="s">
        <v>620</v>
      </c>
      <c r="I316" s="10"/>
      <c r="L316" s="113"/>
      <c r="M316" s="251"/>
      <c r="N316" s="111"/>
      <c r="O316" s="111"/>
      <c r="P316" s="111"/>
      <c r="Q316" s="111"/>
      <c r="R316" s="111"/>
      <c r="S316" s="111"/>
      <c r="T316" s="143"/>
      <c r="AT316" s="97" t="s">
        <v>277</v>
      </c>
      <c r="AU316" s="97" t="s">
        <v>217</v>
      </c>
    </row>
    <row r="317" spans="2:65" s="117" customFormat="1" ht="16.5" customHeight="1">
      <c r="B317" s="113"/>
      <c r="C317" s="276" t="s">
        <v>622</v>
      </c>
      <c r="D317" s="276" t="s">
        <v>405</v>
      </c>
      <c r="E317" s="277" t="s">
        <v>623</v>
      </c>
      <c r="F317" s="278" t="s">
        <v>624</v>
      </c>
      <c r="G317" s="279" t="s">
        <v>447</v>
      </c>
      <c r="H317" s="280">
        <v>15</v>
      </c>
      <c r="I317" s="14"/>
      <c r="J317" s="281">
        <f>ROUND(I317*H317,2)</f>
        <v>0</v>
      </c>
      <c r="K317" s="278" t="s">
        <v>143</v>
      </c>
      <c r="L317" s="282"/>
      <c r="M317" s="283" t="s">
        <v>143</v>
      </c>
      <c r="N317" s="284" t="s">
        <v>180</v>
      </c>
      <c r="O317" s="111"/>
      <c r="P317" s="246">
        <f>O317*H317</f>
        <v>0</v>
      </c>
      <c r="Q317" s="246">
        <v>1.16E-3</v>
      </c>
      <c r="R317" s="246">
        <f>Q317*H317</f>
        <v>1.7399999999999999E-2</v>
      </c>
      <c r="S317" s="246">
        <v>0</v>
      </c>
      <c r="T317" s="247">
        <f>S317*H317</f>
        <v>0</v>
      </c>
      <c r="AR317" s="97" t="s">
        <v>317</v>
      </c>
      <c r="AT317" s="97" t="s">
        <v>405</v>
      </c>
      <c r="AU317" s="97" t="s">
        <v>217</v>
      </c>
      <c r="AY317" s="97" t="s">
        <v>269</v>
      </c>
      <c r="BE317" s="248">
        <f>IF(N317="základní",J317,0)</f>
        <v>0</v>
      </c>
      <c r="BF317" s="248">
        <f>IF(N317="snížená",J317,0)</f>
        <v>0</v>
      </c>
      <c r="BG317" s="248">
        <f>IF(N317="zákl. přenesená",J317,0)</f>
        <v>0</v>
      </c>
      <c r="BH317" s="248">
        <f>IF(N317="sníž. přenesená",J317,0)</f>
        <v>0</v>
      </c>
      <c r="BI317" s="248">
        <f>IF(N317="nulová",J317,0)</f>
        <v>0</v>
      </c>
      <c r="BJ317" s="97" t="s">
        <v>160</v>
      </c>
      <c r="BK317" s="248">
        <f>ROUND(I317*H317,2)</f>
        <v>0</v>
      </c>
      <c r="BL317" s="97" t="s">
        <v>275</v>
      </c>
      <c r="BM317" s="97" t="s">
        <v>625</v>
      </c>
    </row>
    <row r="318" spans="2:65" s="117" customFormat="1">
      <c r="B318" s="113"/>
      <c r="D318" s="249" t="s">
        <v>277</v>
      </c>
      <c r="F318" s="250" t="s">
        <v>624</v>
      </c>
      <c r="I318" s="10"/>
      <c r="L318" s="113"/>
      <c r="M318" s="251"/>
      <c r="N318" s="111"/>
      <c r="O318" s="111"/>
      <c r="P318" s="111"/>
      <c r="Q318" s="111"/>
      <c r="R318" s="111"/>
      <c r="S318" s="111"/>
      <c r="T318" s="143"/>
      <c r="AT318" s="97" t="s">
        <v>277</v>
      </c>
      <c r="AU318" s="97" t="s">
        <v>217</v>
      </c>
    </row>
    <row r="319" spans="2:65" s="117" customFormat="1" ht="16.5" customHeight="1">
      <c r="B319" s="113"/>
      <c r="C319" s="238" t="s">
        <v>626</v>
      </c>
      <c r="D319" s="238" t="s">
        <v>271</v>
      </c>
      <c r="E319" s="239" t="s">
        <v>627</v>
      </c>
      <c r="F319" s="240" t="s">
        <v>628</v>
      </c>
      <c r="G319" s="241" t="s">
        <v>295</v>
      </c>
      <c r="H319" s="242">
        <v>153.1</v>
      </c>
      <c r="I319" s="9"/>
      <c r="J319" s="243">
        <f>ROUND(I319*H319,2)</f>
        <v>0</v>
      </c>
      <c r="K319" s="240" t="s">
        <v>143</v>
      </c>
      <c r="L319" s="113"/>
      <c r="M319" s="244" t="s">
        <v>143</v>
      </c>
      <c r="N319" s="245" t="s">
        <v>180</v>
      </c>
      <c r="O319" s="111"/>
      <c r="P319" s="246">
        <f>O319*H319</f>
        <v>0</v>
      </c>
      <c r="Q319" s="246">
        <v>0</v>
      </c>
      <c r="R319" s="246">
        <f>Q319*H319</f>
        <v>0</v>
      </c>
      <c r="S319" s="246">
        <v>0</v>
      </c>
      <c r="T319" s="247">
        <f>S319*H319</f>
        <v>0</v>
      </c>
      <c r="AR319" s="97" t="s">
        <v>275</v>
      </c>
      <c r="AT319" s="97" t="s">
        <v>271</v>
      </c>
      <c r="AU319" s="97" t="s">
        <v>217</v>
      </c>
      <c r="AY319" s="97" t="s">
        <v>269</v>
      </c>
      <c r="BE319" s="248">
        <f>IF(N319="základní",J319,0)</f>
        <v>0</v>
      </c>
      <c r="BF319" s="248">
        <f>IF(N319="snížená",J319,0)</f>
        <v>0</v>
      </c>
      <c r="BG319" s="248">
        <f>IF(N319="zákl. přenesená",J319,0)</f>
        <v>0</v>
      </c>
      <c r="BH319" s="248">
        <f>IF(N319="sníž. přenesená",J319,0)</f>
        <v>0</v>
      </c>
      <c r="BI319" s="248">
        <f>IF(N319="nulová",J319,0)</f>
        <v>0</v>
      </c>
      <c r="BJ319" s="97" t="s">
        <v>160</v>
      </c>
      <c r="BK319" s="248">
        <f>ROUND(I319*H319,2)</f>
        <v>0</v>
      </c>
      <c r="BL319" s="97" t="s">
        <v>275</v>
      </c>
      <c r="BM319" s="97" t="s">
        <v>629</v>
      </c>
    </row>
    <row r="320" spans="2:65" s="117" customFormat="1">
      <c r="B320" s="113"/>
      <c r="D320" s="249" t="s">
        <v>277</v>
      </c>
      <c r="F320" s="250" t="s">
        <v>628</v>
      </c>
      <c r="I320" s="10"/>
      <c r="L320" s="113"/>
      <c r="M320" s="251"/>
      <c r="N320" s="111"/>
      <c r="O320" s="111"/>
      <c r="P320" s="111"/>
      <c r="Q320" s="111"/>
      <c r="R320" s="111"/>
      <c r="S320" s="111"/>
      <c r="T320" s="143"/>
      <c r="AT320" s="97" t="s">
        <v>277</v>
      </c>
      <c r="AU320" s="97" t="s">
        <v>217</v>
      </c>
    </row>
    <row r="321" spans="2:65" s="117" customFormat="1" ht="16.5" customHeight="1">
      <c r="B321" s="113"/>
      <c r="C321" s="238" t="s">
        <v>630</v>
      </c>
      <c r="D321" s="238" t="s">
        <v>271</v>
      </c>
      <c r="E321" s="239" t="s">
        <v>631</v>
      </c>
      <c r="F321" s="240" t="s">
        <v>632</v>
      </c>
      <c r="G321" s="241" t="s">
        <v>447</v>
      </c>
      <c r="H321" s="242">
        <v>6</v>
      </c>
      <c r="I321" s="9"/>
      <c r="J321" s="243">
        <f>ROUND(I321*H321,2)</f>
        <v>0</v>
      </c>
      <c r="K321" s="240" t="s">
        <v>353</v>
      </c>
      <c r="L321" s="113"/>
      <c r="M321" s="244" t="s">
        <v>143</v>
      </c>
      <c r="N321" s="245" t="s">
        <v>180</v>
      </c>
      <c r="O321" s="111"/>
      <c r="P321" s="246">
        <f>O321*H321</f>
        <v>0</v>
      </c>
      <c r="Q321" s="246">
        <v>0.46005000000000001</v>
      </c>
      <c r="R321" s="246">
        <f>Q321*H321</f>
        <v>2.7603</v>
      </c>
      <c r="S321" s="246">
        <v>0</v>
      </c>
      <c r="T321" s="247">
        <f>S321*H321</f>
        <v>0</v>
      </c>
      <c r="AR321" s="97" t="s">
        <v>275</v>
      </c>
      <c r="AT321" s="97" t="s">
        <v>271</v>
      </c>
      <c r="AU321" s="97" t="s">
        <v>217</v>
      </c>
      <c r="AY321" s="97" t="s">
        <v>269</v>
      </c>
      <c r="BE321" s="248">
        <f>IF(N321="základní",J321,0)</f>
        <v>0</v>
      </c>
      <c r="BF321" s="248">
        <f>IF(N321="snížená",J321,0)</f>
        <v>0</v>
      </c>
      <c r="BG321" s="248">
        <f>IF(N321="zákl. přenesená",J321,0)</f>
        <v>0</v>
      </c>
      <c r="BH321" s="248">
        <f>IF(N321="sníž. přenesená",J321,0)</f>
        <v>0</v>
      </c>
      <c r="BI321" s="248">
        <f>IF(N321="nulová",J321,0)</f>
        <v>0</v>
      </c>
      <c r="BJ321" s="97" t="s">
        <v>160</v>
      </c>
      <c r="BK321" s="248">
        <f>ROUND(I321*H321,2)</f>
        <v>0</v>
      </c>
      <c r="BL321" s="97" t="s">
        <v>275</v>
      </c>
      <c r="BM321" s="97" t="s">
        <v>633</v>
      </c>
    </row>
    <row r="322" spans="2:65" s="117" customFormat="1">
      <c r="B322" s="113"/>
      <c r="D322" s="249" t="s">
        <v>277</v>
      </c>
      <c r="F322" s="250" t="s">
        <v>634</v>
      </c>
      <c r="I322" s="10"/>
      <c r="L322" s="113"/>
      <c r="M322" s="251"/>
      <c r="N322" s="111"/>
      <c r="O322" s="111"/>
      <c r="P322" s="111"/>
      <c r="Q322" s="111"/>
      <c r="R322" s="111"/>
      <c r="S322" s="111"/>
      <c r="T322" s="143"/>
      <c r="AT322" s="97" t="s">
        <v>277</v>
      </c>
      <c r="AU322" s="97" t="s">
        <v>217</v>
      </c>
    </row>
    <row r="323" spans="2:65" s="117" customFormat="1" ht="25.5" customHeight="1">
      <c r="B323" s="113"/>
      <c r="C323" s="238" t="s">
        <v>635</v>
      </c>
      <c r="D323" s="238" t="s">
        <v>271</v>
      </c>
      <c r="E323" s="239" t="s">
        <v>636</v>
      </c>
      <c r="F323" s="240" t="s">
        <v>637</v>
      </c>
      <c r="G323" s="241" t="s">
        <v>295</v>
      </c>
      <c r="H323" s="242">
        <v>153.1</v>
      </c>
      <c r="I323" s="9"/>
      <c r="J323" s="243">
        <f>ROUND(I323*H323,2)</f>
        <v>0</v>
      </c>
      <c r="K323" s="240" t="s">
        <v>353</v>
      </c>
      <c r="L323" s="113"/>
      <c r="M323" s="244" t="s">
        <v>143</v>
      </c>
      <c r="N323" s="245" t="s">
        <v>180</v>
      </c>
      <c r="O323" s="111"/>
      <c r="P323" s="246">
        <f>O323*H323</f>
        <v>0</v>
      </c>
      <c r="Q323" s="246">
        <v>0</v>
      </c>
      <c r="R323" s="246">
        <f>Q323*H323</f>
        <v>0</v>
      </c>
      <c r="S323" s="246">
        <v>0</v>
      </c>
      <c r="T323" s="247">
        <f>S323*H323</f>
        <v>0</v>
      </c>
      <c r="AR323" s="97" t="s">
        <v>275</v>
      </c>
      <c r="AT323" s="97" t="s">
        <v>271</v>
      </c>
      <c r="AU323" s="97" t="s">
        <v>217</v>
      </c>
      <c r="AY323" s="97" t="s">
        <v>269</v>
      </c>
      <c r="BE323" s="248">
        <f>IF(N323="základní",J323,0)</f>
        <v>0</v>
      </c>
      <c r="BF323" s="248">
        <f>IF(N323="snížená",J323,0)</f>
        <v>0</v>
      </c>
      <c r="BG323" s="248">
        <f>IF(N323="zákl. přenesená",J323,0)</f>
        <v>0</v>
      </c>
      <c r="BH323" s="248">
        <f>IF(N323="sníž. přenesená",J323,0)</f>
        <v>0</v>
      </c>
      <c r="BI323" s="248">
        <f>IF(N323="nulová",J323,0)</f>
        <v>0</v>
      </c>
      <c r="BJ323" s="97" t="s">
        <v>160</v>
      </c>
      <c r="BK323" s="248">
        <f>ROUND(I323*H323,2)</f>
        <v>0</v>
      </c>
      <c r="BL323" s="97" t="s">
        <v>275</v>
      </c>
      <c r="BM323" s="97" t="s">
        <v>638</v>
      </c>
    </row>
    <row r="324" spans="2:65" s="117" customFormat="1">
      <c r="B324" s="113"/>
      <c r="D324" s="249" t="s">
        <v>277</v>
      </c>
      <c r="F324" s="250" t="s">
        <v>639</v>
      </c>
      <c r="I324" s="10"/>
      <c r="L324" s="113"/>
      <c r="M324" s="251"/>
      <c r="N324" s="111"/>
      <c r="O324" s="111"/>
      <c r="P324" s="111"/>
      <c r="Q324" s="111"/>
      <c r="R324" s="111"/>
      <c r="S324" s="111"/>
      <c r="T324" s="143"/>
      <c r="AT324" s="97" t="s">
        <v>277</v>
      </c>
      <c r="AU324" s="97" t="s">
        <v>217</v>
      </c>
    </row>
    <row r="325" spans="2:65" s="117" customFormat="1" ht="25.5" customHeight="1">
      <c r="B325" s="113"/>
      <c r="C325" s="238" t="s">
        <v>640</v>
      </c>
      <c r="D325" s="238" t="s">
        <v>271</v>
      </c>
      <c r="E325" s="239" t="s">
        <v>641</v>
      </c>
      <c r="F325" s="240" t="s">
        <v>642</v>
      </c>
      <c r="G325" s="241" t="s">
        <v>447</v>
      </c>
      <c r="H325" s="242">
        <v>4</v>
      </c>
      <c r="I325" s="9"/>
      <c r="J325" s="243">
        <f>ROUND(I325*H325,2)</f>
        <v>0</v>
      </c>
      <c r="K325" s="240" t="s">
        <v>353</v>
      </c>
      <c r="L325" s="113"/>
      <c r="M325" s="244" t="s">
        <v>143</v>
      </c>
      <c r="N325" s="245" t="s">
        <v>180</v>
      </c>
      <c r="O325" s="111"/>
      <c r="P325" s="246">
        <f>O325*H325</f>
        <v>0</v>
      </c>
      <c r="Q325" s="246">
        <v>9.1800000000000007E-3</v>
      </c>
      <c r="R325" s="246">
        <f>Q325*H325</f>
        <v>3.6720000000000003E-2</v>
      </c>
      <c r="S325" s="246">
        <v>0</v>
      </c>
      <c r="T325" s="247">
        <f>S325*H325</f>
        <v>0</v>
      </c>
      <c r="AR325" s="97" t="s">
        <v>275</v>
      </c>
      <c r="AT325" s="97" t="s">
        <v>271</v>
      </c>
      <c r="AU325" s="97" t="s">
        <v>217</v>
      </c>
      <c r="AY325" s="97" t="s">
        <v>269</v>
      </c>
      <c r="BE325" s="248">
        <f>IF(N325="základní",J325,0)</f>
        <v>0</v>
      </c>
      <c r="BF325" s="248">
        <f>IF(N325="snížená",J325,0)</f>
        <v>0</v>
      </c>
      <c r="BG325" s="248">
        <f>IF(N325="zákl. přenesená",J325,0)</f>
        <v>0</v>
      </c>
      <c r="BH325" s="248">
        <f>IF(N325="sníž. přenesená",J325,0)</f>
        <v>0</v>
      </c>
      <c r="BI325" s="248">
        <f>IF(N325="nulová",J325,0)</f>
        <v>0</v>
      </c>
      <c r="BJ325" s="97" t="s">
        <v>160</v>
      </c>
      <c r="BK325" s="248">
        <f>ROUND(I325*H325,2)</f>
        <v>0</v>
      </c>
      <c r="BL325" s="97" t="s">
        <v>275</v>
      </c>
      <c r="BM325" s="97" t="s">
        <v>643</v>
      </c>
    </row>
    <row r="326" spans="2:65" s="117" customFormat="1">
      <c r="B326" s="113"/>
      <c r="D326" s="249" t="s">
        <v>277</v>
      </c>
      <c r="F326" s="250" t="s">
        <v>644</v>
      </c>
      <c r="I326" s="10"/>
      <c r="L326" s="113"/>
      <c r="M326" s="251"/>
      <c r="N326" s="111"/>
      <c r="O326" s="111"/>
      <c r="P326" s="111"/>
      <c r="Q326" s="111"/>
      <c r="R326" s="111"/>
      <c r="S326" s="111"/>
      <c r="T326" s="143"/>
      <c r="AT326" s="97" t="s">
        <v>277</v>
      </c>
      <c r="AU326" s="97" t="s">
        <v>217</v>
      </c>
    </row>
    <row r="327" spans="2:65" s="117" customFormat="1" ht="27">
      <c r="B327" s="113"/>
      <c r="D327" s="249" t="s">
        <v>279</v>
      </c>
      <c r="F327" s="252" t="s">
        <v>280</v>
      </c>
      <c r="I327" s="10"/>
      <c r="L327" s="113"/>
      <c r="M327" s="251"/>
      <c r="N327" s="111"/>
      <c r="O327" s="111"/>
      <c r="P327" s="111"/>
      <c r="Q327" s="111"/>
      <c r="R327" s="111"/>
      <c r="S327" s="111"/>
      <c r="T327" s="143"/>
      <c r="AT327" s="97" t="s">
        <v>279</v>
      </c>
      <c r="AU327" s="97" t="s">
        <v>217</v>
      </c>
    </row>
    <row r="328" spans="2:65" s="254" customFormat="1">
      <c r="B328" s="253"/>
      <c r="D328" s="249" t="s">
        <v>281</v>
      </c>
      <c r="E328" s="255" t="s">
        <v>143</v>
      </c>
      <c r="F328" s="256" t="s">
        <v>645</v>
      </c>
      <c r="H328" s="257">
        <v>4</v>
      </c>
      <c r="I328" s="11"/>
      <c r="L328" s="253"/>
      <c r="M328" s="258"/>
      <c r="N328" s="259"/>
      <c r="O328" s="259"/>
      <c r="P328" s="259"/>
      <c r="Q328" s="259"/>
      <c r="R328" s="259"/>
      <c r="S328" s="259"/>
      <c r="T328" s="260"/>
      <c r="AT328" s="255" t="s">
        <v>281</v>
      </c>
      <c r="AU328" s="255" t="s">
        <v>217</v>
      </c>
      <c r="AV328" s="254" t="s">
        <v>217</v>
      </c>
      <c r="AW328" s="254" t="s">
        <v>173</v>
      </c>
      <c r="AX328" s="254" t="s">
        <v>160</v>
      </c>
      <c r="AY328" s="255" t="s">
        <v>269</v>
      </c>
    </row>
    <row r="329" spans="2:65" s="117" customFormat="1" ht="25.5" customHeight="1">
      <c r="B329" s="113"/>
      <c r="C329" s="276" t="s">
        <v>646</v>
      </c>
      <c r="D329" s="276" t="s">
        <v>405</v>
      </c>
      <c r="E329" s="277" t="s">
        <v>647</v>
      </c>
      <c r="F329" s="278" t="s">
        <v>648</v>
      </c>
      <c r="G329" s="279" t="s">
        <v>447</v>
      </c>
      <c r="H329" s="280">
        <v>4</v>
      </c>
      <c r="I329" s="14"/>
      <c r="J329" s="281">
        <f>ROUND(I329*H329,2)</f>
        <v>0</v>
      </c>
      <c r="K329" s="278" t="s">
        <v>353</v>
      </c>
      <c r="L329" s="282"/>
      <c r="M329" s="283" t="s">
        <v>143</v>
      </c>
      <c r="N329" s="284" t="s">
        <v>180</v>
      </c>
      <c r="O329" s="111"/>
      <c r="P329" s="246">
        <f>O329*H329</f>
        <v>0</v>
      </c>
      <c r="Q329" s="246">
        <v>0.50600000000000001</v>
      </c>
      <c r="R329" s="246">
        <f>Q329*H329</f>
        <v>2.024</v>
      </c>
      <c r="S329" s="246">
        <v>0</v>
      </c>
      <c r="T329" s="247">
        <f>S329*H329</f>
        <v>0</v>
      </c>
      <c r="AR329" s="97" t="s">
        <v>317</v>
      </c>
      <c r="AT329" s="97" t="s">
        <v>405</v>
      </c>
      <c r="AU329" s="97" t="s">
        <v>217</v>
      </c>
      <c r="AY329" s="97" t="s">
        <v>269</v>
      </c>
      <c r="BE329" s="248">
        <f>IF(N329="základní",J329,0)</f>
        <v>0</v>
      </c>
      <c r="BF329" s="248">
        <f>IF(N329="snížená",J329,0)</f>
        <v>0</v>
      </c>
      <c r="BG329" s="248">
        <f>IF(N329="zákl. přenesená",J329,0)</f>
        <v>0</v>
      </c>
      <c r="BH329" s="248">
        <f>IF(N329="sníž. přenesená",J329,0)</f>
        <v>0</v>
      </c>
      <c r="BI329" s="248">
        <f>IF(N329="nulová",J329,0)</f>
        <v>0</v>
      </c>
      <c r="BJ329" s="97" t="s">
        <v>160</v>
      </c>
      <c r="BK329" s="248">
        <f>ROUND(I329*H329,2)</f>
        <v>0</v>
      </c>
      <c r="BL329" s="97" t="s">
        <v>275</v>
      </c>
      <c r="BM329" s="97" t="s">
        <v>649</v>
      </c>
    </row>
    <row r="330" spans="2:65" s="117" customFormat="1">
      <c r="B330" s="113"/>
      <c r="D330" s="249" t="s">
        <v>277</v>
      </c>
      <c r="F330" s="250" t="s">
        <v>650</v>
      </c>
      <c r="I330" s="10"/>
      <c r="L330" s="113"/>
      <c r="M330" s="251"/>
      <c r="N330" s="111"/>
      <c r="O330" s="111"/>
      <c r="P330" s="111"/>
      <c r="Q330" s="111"/>
      <c r="R330" s="111"/>
      <c r="S330" s="111"/>
      <c r="T330" s="143"/>
      <c r="AT330" s="97" t="s">
        <v>277</v>
      </c>
      <c r="AU330" s="97" t="s">
        <v>217</v>
      </c>
    </row>
    <row r="331" spans="2:65" s="117" customFormat="1" ht="25.5" customHeight="1">
      <c r="B331" s="113"/>
      <c r="C331" s="238" t="s">
        <v>651</v>
      </c>
      <c r="D331" s="238" t="s">
        <v>271</v>
      </c>
      <c r="E331" s="239" t="s">
        <v>652</v>
      </c>
      <c r="F331" s="240" t="s">
        <v>653</v>
      </c>
      <c r="G331" s="241" t="s">
        <v>447</v>
      </c>
      <c r="H331" s="242">
        <v>4</v>
      </c>
      <c r="I331" s="9"/>
      <c r="J331" s="243">
        <f>ROUND(I331*H331,2)</f>
        <v>0</v>
      </c>
      <c r="K331" s="240" t="s">
        <v>353</v>
      </c>
      <c r="L331" s="113"/>
      <c r="M331" s="244" t="s">
        <v>143</v>
      </c>
      <c r="N331" s="245" t="s">
        <v>180</v>
      </c>
      <c r="O331" s="111"/>
      <c r="P331" s="246">
        <f>O331*H331</f>
        <v>0</v>
      </c>
      <c r="Q331" s="246">
        <v>2.7529999999999999E-2</v>
      </c>
      <c r="R331" s="246">
        <f>Q331*H331</f>
        <v>0.11012</v>
      </c>
      <c r="S331" s="246">
        <v>0</v>
      </c>
      <c r="T331" s="247">
        <f>S331*H331</f>
        <v>0</v>
      </c>
      <c r="AR331" s="97" t="s">
        <v>275</v>
      </c>
      <c r="AT331" s="97" t="s">
        <v>271</v>
      </c>
      <c r="AU331" s="97" t="s">
        <v>217</v>
      </c>
      <c r="AY331" s="97" t="s">
        <v>269</v>
      </c>
      <c r="BE331" s="248">
        <f>IF(N331="základní",J331,0)</f>
        <v>0</v>
      </c>
      <c r="BF331" s="248">
        <f>IF(N331="snížená",J331,0)</f>
        <v>0</v>
      </c>
      <c r="BG331" s="248">
        <f>IF(N331="zákl. přenesená",J331,0)</f>
        <v>0</v>
      </c>
      <c r="BH331" s="248">
        <f>IF(N331="sníž. přenesená",J331,0)</f>
        <v>0</v>
      </c>
      <c r="BI331" s="248">
        <f>IF(N331="nulová",J331,0)</f>
        <v>0</v>
      </c>
      <c r="BJ331" s="97" t="s">
        <v>160</v>
      </c>
      <c r="BK331" s="248">
        <f>ROUND(I331*H331,2)</f>
        <v>0</v>
      </c>
      <c r="BL331" s="97" t="s">
        <v>275</v>
      </c>
      <c r="BM331" s="97" t="s">
        <v>654</v>
      </c>
    </row>
    <row r="332" spans="2:65" s="117" customFormat="1">
      <c r="B332" s="113"/>
      <c r="D332" s="249" t="s">
        <v>277</v>
      </c>
      <c r="F332" s="250" t="s">
        <v>655</v>
      </c>
      <c r="I332" s="10"/>
      <c r="L332" s="113"/>
      <c r="M332" s="251"/>
      <c r="N332" s="111"/>
      <c r="O332" s="111"/>
      <c r="P332" s="111"/>
      <c r="Q332" s="111"/>
      <c r="R332" s="111"/>
      <c r="S332" s="111"/>
      <c r="T332" s="143"/>
      <c r="AT332" s="97" t="s">
        <v>277</v>
      </c>
      <c r="AU332" s="97" t="s">
        <v>217</v>
      </c>
    </row>
    <row r="333" spans="2:65" s="117" customFormat="1" ht="27">
      <c r="B333" s="113"/>
      <c r="D333" s="249" t="s">
        <v>279</v>
      </c>
      <c r="F333" s="252" t="s">
        <v>280</v>
      </c>
      <c r="I333" s="10"/>
      <c r="L333" s="113"/>
      <c r="M333" s="251"/>
      <c r="N333" s="111"/>
      <c r="O333" s="111"/>
      <c r="P333" s="111"/>
      <c r="Q333" s="111"/>
      <c r="R333" s="111"/>
      <c r="S333" s="111"/>
      <c r="T333" s="143"/>
      <c r="AT333" s="97" t="s">
        <v>279</v>
      </c>
      <c r="AU333" s="97" t="s">
        <v>217</v>
      </c>
    </row>
    <row r="334" spans="2:65" s="254" customFormat="1">
      <c r="B334" s="253"/>
      <c r="D334" s="249" t="s">
        <v>281</v>
      </c>
      <c r="E334" s="255" t="s">
        <v>143</v>
      </c>
      <c r="F334" s="256" t="s">
        <v>275</v>
      </c>
      <c r="H334" s="257">
        <v>4</v>
      </c>
      <c r="I334" s="11"/>
      <c r="L334" s="253"/>
      <c r="M334" s="258"/>
      <c r="N334" s="259"/>
      <c r="O334" s="259"/>
      <c r="P334" s="259"/>
      <c r="Q334" s="259"/>
      <c r="R334" s="259"/>
      <c r="S334" s="259"/>
      <c r="T334" s="260"/>
      <c r="AT334" s="255" t="s">
        <v>281</v>
      </c>
      <c r="AU334" s="255" t="s">
        <v>217</v>
      </c>
      <c r="AV334" s="254" t="s">
        <v>217</v>
      </c>
      <c r="AW334" s="254" t="s">
        <v>173</v>
      </c>
      <c r="AX334" s="254" t="s">
        <v>160</v>
      </c>
      <c r="AY334" s="255" t="s">
        <v>269</v>
      </c>
    </row>
    <row r="335" spans="2:65" s="117" customFormat="1" ht="38.25" customHeight="1">
      <c r="B335" s="113"/>
      <c r="C335" s="276" t="s">
        <v>656</v>
      </c>
      <c r="D335" s="276" t="s">
        <v>405</v>
      </c>
      <c r="E335" s="277" t="s">
        <v>657</v>
      </c>
      <c r="F335" s="278" t="s">
        <v>658</v>
      </c>
      <c r="G335" s="279" t="s">
        <v>447</v>
      </c>
      <c r="H335" s="280">
        <v>4</v>
      </c>
      <c r="I335" s="14"/>
      <c r="J335" s="281">
        <f>ROUND(I335*H335,2)</f>
        <v>0</v>
      </c>
      <c r="K335" s="278" t="s">
        <v>143</v>
      </c>
      <c r="L335" s="282"/>
      <c r="M335" s="283" t="s">
        <v>143</v>
      </c>
      <c r="N335" s="284" t="s">
        <v>180</v>
      </c>
      <c r="O335" s="111"/>
      <c r="P335" s="246">
        <f>O335*H335</f>
        <v>0</v>
      </c>
      <c r="Q335" s="246">
        <v>1.6</v>
      </c>
      <c r="R335" s="246">
        <f>Q335*H335</f>
        <v>6.4</v>
      </c>
      <c r="S335" s="246">
        <v>0</v>
      </c>
      <c r="T335" s="247">
        <f>S335*H335</f>
        <v>0</v>
      </c>
      <c r="AR335" s="97" t="s">
        <v>317</v>
      </c>
      <c r="AT335" s="97" t="s">
        <v>405</v>
      </c>
      <c r="AU335" s="97" t="s">
        <v>217</v>
      </c>
      <c r="AY335" s="97" t="s">
        <v>269</v>
      </c>
      <c r="BE335" s="248">
        <f>IF(N335="základní",J335,0)</f>
        <v>0</v>
      </c>
      <c r="BF335" s="248">
        <f>IF(N335="snížená",J335,0)</f>
        <v>0</v>
      </c>
      <c r="BG335" s="248">
        <f>IF(N335="zákl. přenesená",J335,0)</f>
        <v>0</v>
      </c>
      <c r="BH335" s="248">
        <f>IF(N335="sníž. přenesená",J335,0)</f>
        <v>0</v>
      </c>
      <c r="BI335" s="248">
        <f>IF(N335="nulová",J335,0)</f>
        <v>0</v>
      </c>
      <c r="BJ335" s="97" t="s">
        <v>160</v>
      </c>
      <c r="BK335" s="248">
        <f>ROUND(I335*H335,2)</f>
        <v>0</v>
      </c>
      <c r="BL335" s="97" t="s">
        <v>275</v>
      </c>
      <c r="BM335" s="97" t="s">
        <v>659</v>
      </c>
    </row>
    <row r="336" spans="2:65" s="117" customFormat="1" ht="54">
      <c r="B336" s="113"/>
      <c r="D336" s="249" t="s">
        <v>277</v>
      </c>
      <c r="F336" s="250" t="s">
        <v>660</v>
      </c>
      <c r="I336" s="10"/>
      <c r="L336" s="113"/>
      <c r="M336" s="251"/>
      <c r="N336" s="111"/>
      <c r="O336" s="111"/>
      <c r="P336" s="111"/>
      <c r="Q336" s="111"/>
      <c r="R336" s="111"/>
      <c r="S336" s="111"/>
      <c r="T336" s="143"/>
      <c r="AT336" s="97" t="s">
        <v>277</v>
      </c>
      <c r="AU336" s="97" t="s">
        <v>217</v>
      </c>
    </row>
    <row r="337" spans="2:65" s="117" customFormat="1" ht="16.5" customHeight="1">
      <c r="B337" s="113"/>
      <c r="C337" s="276" t="s">
        <v>661</v>
      </c>
      <c r="D337" s="276" t="s">
        <v>405</v>
      </c>
      <c r="E337" s="277" t="s">
        <v>662</v>
      </c>
      <c r="F337" s="278" t="s">
        <v>663</v>
      </c>
      <c r="G337" s="279" t="s">
        <v>447</v>
      </c>
      <c r="H337" s="280">
        <v>8</v>
      </c>
      <c r="I337" s="14"/>
      <c r="J337" s="281">
        <f>ROUND(I337*H337,2)</f>
        <v>0</v>
      </c>
      <c r="K337" s="278" t="s">
        <v>143</v>
      </c>
      <c r="L337" s="282"/>
      <c r="M337" s="283" t="s">
        <v>143</v>
      </c>
      <c r="N337" s="284" t="s">
        <v>180</v>
      </c>
      <c r="O337" s="111"/>
      <c r="P337" s="246">
        <f>O337*H337</f>
        <v>0</v>
      </c>
      <c r="Q337" s="246">
        <v>2E-3</v>
      </c>
      <c r="R337" s="246">
        <f>Q337*H337</f>
        <v>1.6E-2</v>
      </c>
      <c r="S337" s="246">
        <v>0</v>
      </c>
      <c r="T337" s="247">
        <f>S337*H337</f>
        <v>0</v>
      </c>
      <c r="AR337" s="97" t="s">
        <v>317</v>
      </c>
      <c r="AT337" s="97" t="s">
        <v>405</v>
      </c>
      <c r="AU337" s="97" t="s">
        <v>217</v>
      </c>
      <c r="AY337" s="97" t="s">
        <v>269</v>
      </c>
      <c r="BE337" s="248">
        <f>IF(N337="základní",J337,0)</f>
        <v>0</v>
      </c>
      <c r="BF337" s="248">
        <f>IF(N337="snížená",J337,0)</f>
        <v>0</v>
      </c>
      <c r="BG337" s="248">
        <f>IF(N337="zákl. přenesená",J337,0)</f>
        <v>0</v>
      </c>
      <c r="BH337" s="248">
        <f>IF(N337="sníž. přenesená",J337,0)</f>
        <v>0</v>
      </c>
      <c r="BI337" s="248">
        <f>IF(N337="nulová",J337,0)</f>
        <v>0</v>
      </c>
      <c r="BJ337" s="97" t="s">
        <v>160</v>
      </c>
      <c r="BK337" s="248">
        <f>ROUND(I337*H337,2)</f>
        <v>0</v>
      </c>
      <c r="BL337" s="97" t="s">
        <v>275</v>
      </c>
      <c r="BM337" s="97" t="s">
        <v>664</v>
      </c>
    </row>
    <row r="338" spans="2:65" s="117" customFormat="1" ht="40.5">
      <c r="B338" s="113"/>
      <c r="D338" s="249" t="s">
        <v>277</v>
      </c>
      <c r="F338" s="250" t="s">
        <v>665</v>
      </c>
      <c r="I338" s="10"/>
      <c r="L338" s="113"/>
      <c r="M338" s="251"/>
      <c r="N338" s="111"/>
      <c r="O338" s="111"/>
      <c r="P338" s="111"/>
      <c r="Q338" s="111"/>
      <c r="R338" s="111"/>
      <c r="S338" s="111"/>
      <c r="T338" s="143"/>
      <c r="AT338" s="97" t="s">
        <v>277</v>
      </c>
      <c r="AU338" s="97" t="s">
        <v>217</v>
      </c>
    </row>
    <row r="339" spans="2:65" s="117" customFormat="1" ht="16.5" customHeight="1">
      <c r="B339" s="113"/>
      <c r="C339" s="238" t="s">
        <v>666</v>
      </c>
      <c r="D339" s="238" t="s">
        <v>271</v>
      </c>
      <c r="E339" s="239" t="s">
        <v>667</v>
      </c>
      <c r="F339" s="240" t="s">
        <v>668</v>
      </c>
      <c r="G339" s="241" t="s">
        <v>447</v>
      </c>
      <c r="H339" s="242">
        <v>4</v>
      </c>
      <c r="I339" s="9"/>
      <c r="J339" s="243">
        <f>ROUND(I339*H339,2)</f>
        <v>0</v>
      </c>
      <c r="K339" s="240" t="s">
        <v>353</v>
      </c>
      <c r="L339" s="113"/>
      <c r="M339" s="244" t="s">
        <v>143</v>
      </c>
      <c r="N339" s="245" t="s">
        <v>180</v>
      </c>
      <c r="O339" s="111"/>
      <c r="P339" s="246">
        <f>O339*H339</f>
        <v>0</v>
      </c>
      <c r="Q339" s="246">
        <v>1.1469999999999999E-2</v>
      </c>
      <c r="R339" s="246">
        <f>Q339*H339</f>
        <v>4.5879999999999997E-2</v>
      </c>
      <c r="S339" s="246">
        <v>0</v>
      </c>
      <c r="T339" s="247">
        <f>S339*H339</f>
        <v>0</v>
      </c>
      <c r="AR339" s="97" t="s">
        <v>275</v>
      </c>
      <c r="AT339" s="97" t="s">
        <v>271</v>
      </c>
      <c r="AU339" s="97" t="s">
        <v>217</v>
      </c>
      <c r="AY339" s="97" t="s">
        <v>269</v>
      </c>
      <c r="BE339" s="248">
        <f>IF(N339="základní",J339,0)</f>
        <v>0</v>
      </c>
      <c r="BF339" s="248">
        <f>IF(N339="snížená",J339,0)</f>
        <v>0</v>
      </c>
      <c r="BG339" s="248">
        <f>IF(N339="zákl. přenesená",J339,0)</f>
        <v>0</v>
      </c>
      <c r="BH339" s="248">
        <f>IF(N339="sníž. přenesená",J339,0)</f>
        <v>0</v>
      </c>
      <c r="BI339" s="248">
        <f>IF(N339="nulová",J339,0)</f>
        <v>0</v>
      </c>
      <c r="BJ339" s="97" t="s">
        <v>160</v>
      </c>
      <c r="BK339" s="248">
        <f>ROUND(I339*H339,2)</f>
        <v>0</v>
      </c>
      <c r="BL339" s="97" t="s">
        <v>275</v>
      </c>
      <c r="BM339" s="97" t="s">
        <v>669</v>
      </c>
    </row>
    <row r="340" spans="2:65" s="117" customFormat="1">
      <c r="B340" s="113"/>
      <c r="D340" s="249" t="s">
        <v>277</v>
      </c>
      <c r="F340" s="250" t="s">
        <v>668</v>
      </c>
      <c r="I340" s="10"/>
      <c r="L340" s="113"/>
      <c r="M340" s="251"/>
      <c r="N340" s="111"/>
      <c r="O340" s="111"/>
      <c r="P340" s="111"/>
      <c r="Q340" s="111"/>
      <c r="R340" s="111"/>
      <c r="S340" s="111"/>
      <c r="T340" s="143"/>
      <c r="AT340" s="97" t="s">
        <v>277</v>
      </c>
      <c r="AU340" s="97" t="s">
        <v>217</v>
      </c>
    </row>
    <row r="341" spans="2:65" s="117" customFormat="1" ht="27">
      <c r="B341" s="113"/>
      <c r="D341" s="249" t="s">
        <v>279</v>
      </c>
      <c r="F341" s="252" t="s">
        <v>280</v>
      </c>
      <c r="I341" s="10"/>
      <c r="L341" s="113"/>
      <c r="M341" s="251"/>
      <c r="N341" s="111"/>
      <c r="O341" s="111"/>
      <c r="P341" s="111"/>
      <c r="Q341" s="111"/>
      <c r="R341" s="111"/>
      <c r="S341" s="111"/>
      <c r="T341" s="143"/>
      <c r="AT341" s="97" t="s">
        <v>279</v>
      </c>
      <c r="AU341" s="97" t="s">
        <v>217</v>
      </c>
    </row>
    <row r="342" spans="2:65" s="254" customFormat="1">
      <c r="B342" s="253"/>
      <c r="D342" s="249" t="s">
        <v>281</v>
      </c>
      <c r="E342" s="255" t="s">
        <v>143</v>
      </c>
      <c r="F342" s="256" t="s">
        <v>275</v>
      </c>
      <c r="H342" s="257">
        <v>4</v>
      </c>
      <c r="I342" s="11"/>
      <c r="L342" s="253"/>
      <c r="M342" s="258"/>
      <c r="N342" s="259"/>
      <c r="O342" s="259"/>
      <c r="P342" s="259"/>
      <c r="Q342" s="259"/>
      <c r="R342" s="259"/>
      <c r="S342" s="259"/>
      <c r="T342" s="260"/>
      <c r="AT342" s="255" t="s">
        <v>281</v>
      </c>
      <c r="AU342" s="255" t="s">
        <v>217</v>
      </c>
      <c r="AV342" s="254" t="s">
        <v>217</v>
      </c>
      <c r="AW342" s="254" t="s">
        <v>173</v>
      </c>
      <c r="AX342" s="254" t="s">
        <v>160</v>
      </c>
      <c r="AY342" s="255" t="s">
        <v>269</v>
      </c>
    </row>
    <row r="343" spans="2:65" s="117" customFormat="1" ht="16.5" customHeight="1">
      <c r="B343" s="113"/>
      <c r="C343" s="276" t="s">
        <v>670</v>
      </c>
      <c r="D343" s="276" t="s">
        <v>405</v>
      </c>
      <c r="E343" s="277" t="s">
        <v>671</v>
      </c>
      <c r="F343" s="278" t="s">
        <v>672</v>
      </c>
      <c r="G343" s="279" t="s">
        <v>447</v>
      </c>
      <c r="H343" s="280">
        <v>4</v>
      </c>
      <c r="I343" s="14"/>
      <c r="J343" s="281">
        <f>ROUND(I343*H343,2)</f>
        <v>0</v>
      </c>
      <c r="K343" s="278" t="s">
        <v>143</v>
      </c>
      <c r="L343" s="282"/>
      <c r="M343" s="283" t="s">
        <v>143</v>
      </c>
      <c r="N343" s="284" t="s">
        <v>180</v>
      </c>
      <c r="O343" s="111"/>
      <c r="P343" s="246">
        <f>O343*H343</f>
        <v>0</v>
      </c>
      <c r="Q343" s="246">
        <v>0.58499999999999996</v>
      </c>
      <c r="R343" s="246">
        <f>Q343*H343</f>
        <v>2.34</v>
      </c>
      <c r="S343" s="246">
        <v>0</v>
      </c>
      <c r="T343" s="247">
        <f>S343*H343</f>
        <v>0</v>
      </c>
      <c r="AR343" s="97" t="s">
        <v>317</v>
      </c>
      <c r="AT343" s="97" t="s">
        <v>405</v>
      </c>
      <c r="AU343" s="97" t="s">
        <v>217</v>
      </c>
      <c r="AY343" s="97" t="s">
        <v>269</v>
      </c>
      <c r="BE343" s="248">
        <f>IF(N343="základní",J343,0)</f>
        <v>0</v>
      </c>
      <c r="BF343" s="248">
        <f>IF(N343="snížená",J343,0)</f>
        <v>0</v>
      </c>
      <c r="BG343" s="248">
        <f>IF(N343="zákl. přenesená",J343,0)</f>
        <v>0</v>
      </c>
      <c r="BH343" s="248">
        <f>IF(N343="sníž. přenesená",J343,0)</f>
        <v>0</v>
      </c>
      <c r="BI343" s="248">
        <f>IF(N343="nulová",J343,0)</f>
        <v>0</v>
      </c>
      <c r="BJ343" s="97" t="s">
        <v>160</v>
      </c>
      <c r="BK343" s="248">
        <f>ROUND(I343*H343,2)</f>
        <v>0</v>
      </c>
      <c r="BL343" s="97" t="s">
        <v>275</v>
      </c>
      <c r="BM343" s="97" t="s">
        <v>673</v>
      </c>
    </row>
    <row r="344" spans="2:65" s="117" customFormat="1" ht="40.5">
      <c r="B344" s="113"/>
      <c r="D344" s="249" t="s">
        <v>277</v>
      </c>
      <c r="F344" s="250" t="s">
        <v>674</v>
      </c>
      <c r="I344" s="10"/>
      <c r="L344" s="113"/>
      <c r="M344" s="251"/>
      <c r="N344" s="111"/>
      <c r="O344" s="111"/>
      <c r="P344" s="111"/>
      <c r="Q344" s="111"/>
      <c r="R344" s="111"/>
      <c r="S344" s="111"/>
      <c r="T344" s="143"/>
      <c r="AT344" s="97" t="s">
        <v>277</v>
      </c>
      <c r="AU344" s="97" t="s">
        <v>217</v>
      </c>
    </row>
    <row r="345" spans="2:65" s="117" customFormat="1" ht="25.5" customHeight="1">
      <c r="B345" s="113"/>
      <c r="C345" s="238" t="s">
        <v>675</v>
      </c>
      <c r="D345" s="238" t="s">
        <v>271</v>
      </c>
      <c r="E345" s="239" t="s">
        <v>676</v>
      </c>
      <c r="F345" s="240" t="s">
        <v>677</v>
      </c>
      <c r="G345" s="241" t="s">
        <v>447</v>
      </c>
      <c r="H345" s="242">
        <v>4</v>
      </c>
      <c r="I345" s="9"/>
      <c r="J345" s="243">
        <f>ROUND(I345*H345,2)</f>
        <v>0</v>
      </c>
      <c r="K345" s="240" t="s">
        <v>353</v>
      </c>
      <c r="L345" s="113"/>
      <c r="M345" s="244" t="s">
        <v>143</v>
      </c>
      <c r="N345" s="245" t="s">
        <v>180</v>
      </c>
      <c r="O345" s="111"/>
      <c r="P345" s="246">
        <f>O345*H345</f>
        <v>0</v>
      </c>
      <c r="Q345" s="246">
        <v>7.0200000000000002E-3</v>
      </c>
      <c r="R345" s="246">
        <f>Q345*H345</f>
        <v>2.8080000000000001E-2</v>
      </c>
      <c r="S345" s="246">
        <v>0</v>
      </c>
      <c r="T345" s="247">
        <f>S345*H345</f>
        <v>0</v>
      </c>
      <c r="AR345" s="97" t="s">
        <v>275</v>
      </c>
      <c r="AT345" s="97" t="s">
        <v>271</v>
      </c>
      <c r="AU345" s="97" t="s">
        <v>217</v>
      </c>
      <c r="AY345" s="97" t="s">
        <v>269</v>
      </c>
      <c r="BE345" s="248">
        <f>IF(N345="základní",J345,0)</f>
        <v>0</v>
      </c>
      <c r="BF345" s="248">
        <f>IF(N345="snížená",J345,0)</f>
        <v>0</v>
      </c>
      <c r="BG345" s="248">
        <f>IF(N345="zákl. přenesená",J345,0)</f>
        <v>0</v>
      </c>
      <c r="BH345" s="248">
        <f>IF(N345="sníž. přenesená",J345,0)</f>
        <v>0</v>
      </c>
      <c r="BI345" s="248">
        <f>IF(N345="nulová",J345,0)</f>
        <v>0</v>
      </c>
      <c r="BJ345" s="97" t="s">
        <v>160</v>
      </c>
      <c r="BK345" s="248">
        <f>ROUND(I345*H345,2)</f>
        <v>0</v>
      </c>
      <c r="BL345" s="97" t="s">
        <v>275</v>
      </c>
      <c r="BM345" s="97" t="s">
        <v>678</v>
      </c>
    </row>
    <row r="346" spans="2:65" s="117" customFormat="1">
      <c r="B346" s="113"/>
      <c r="D346" s="249" t="s">
        <v>277</v>
      </c>
      <c r="F346" s="250" t="s">
        <v>679</v>
      </c>
      <c r="I346" s="10"/>
      <c r="L346" s="113"/>
      <c r="M346" s="251"/>
      <c r="N346" s="111"/>
      <c r="O346" s="111"/>
      <c r="P346" s="111"/>
      <c r="Q346" s="111"/>
      <c r="R346" s="111"/>
      <c r="S346" s="111"/>
      <c r="T346" s="143"/>
      <c r="AT346" s="97" t="s">
        <v>277</v>
      </c>
      <c r="AU346" s="97" t="s">
        <v>217</v>
      </c>
    </row>
    <row r="347" spans="2:65" s="117" customFormat="1" ht="27">
      <c r="B347" s="113"/>
      <c r="D347" s="249" t="s">
        <v>279</v>
      </c>
      <c r="F347" s="252" t="s">
        <v>280</v>
      </c>
      <c r="I347" s="10"/>
      <c r="L347" s="113"/>
      <c r="M347" s="251"/>
      <c r="N347" s="111"/>
      <c r="O347" s="111"/>
      <c r="P347" s="111"/>
      <c r="Q347" s="111"/>
      <c r="R347" s="111"/>
      <c r="S347" s="111"/>
      <c r="T347" s="143"/>
      <c r="AT347" s="97" t="s">
        <v>279</v>
      </c>
      <c r="AU347" s="97" t="s">
        <v>217</v>
      </c>
    </row>
    <row r="348" spans="2:65" s="254" customFormat="1">
      <c r="B348" s="253"/>
      <c r="D348" s="249" t="s">
        <v>281</v>
      </c>
      <c r="E348" s="255" t="s">
        <v>143</v>
      </c>
      <c r="F348" s="256" t="s">
        <v>275</v>
      </c>
      <c r="H348" s="257">
        <v>4</v>
      </c>
      <c r="I348" s="11"/>
      <c r="L348" s="253"/>
      <c r="M348" s="258"/>
      <c r="N348" s="259"/>
      <c r="O348" s="259"/>
      <c r="P348" s="259"/>
      <c r="Q348" s="259"/>
      <c r="R348" s="259"/>
      <c r="S348" s="259"/>
      <c r="T348" s="260"/>
      <c r="AT348" s="255" t="s">
        <v>281</v>
      </c>
      <c r="AU348" s="255" t="s">
        <v>217</v>
      </c>
      <c r="AV348" s="254" t="s">
        <v>217</v>
      </c>
      <c r="AW348" s="254" t="s">
        <v>173</v>
      </c>
      <c r="AX348" s="254" t="s">
        <v>160</v>
      </c>
      <c r="AY348" s="255" t="s">
        <v>269</v>
      </c>
    </row>
    <row r="349" spans="2:65" s="117" customFormat="1" ht="25.5" customHeight="1">
      <c r="B349" s="113"/>
      <c r="C349" s="276" t="s">
        <v>680</v>
      </c>
      <c r="D349" s="276" t="s">
        <v>405</v>
      </c>
      <c r="E349" s="277" t="s">
        <v>681</v>
      </c>
      <c r="F349" s="278" t="s">
        <v>682</v>
      </c>
      <c r="G349" s="279" t="s">
        <v>447</v>
      </c>
      <c r="H349" s="280">
        <v>4</v>
      </c>
      <c r="I349" s="14"/>
      <c r="J349" s="281">
        <f>ROUND(I349*H349,2)</f>
        <v>0</v>
      </c>
      <c r="K349" s="278" t="s">
        <v>143</v>
      </c>
      <c r="L349" s="282"/>
      <c r="M349" s="283" t="s">
        <v>143</v>
      </c>
      <c r="N349" s="284" t="s">
        <v>180</v>
      </c>
      <c r="O349" s="111"/>
      <c r="P349" s="246">
        <f>O349*H349</f>
        <v>0</v>
      </c>
      <c r="Q349" s="246">
        <v>0.16500000000000001</v>
      </c>
      <c r="R349" s="246">
        <f>Q349*H349</f>
        <v>0.66</v>
      </c>
      <c r="S349" s="246">
        <v>0</v>
      </c>
      <c r="T349" s="247">
        <f>S349*H349</f>
        <v>0</v>
      </c>
      <c r="AR349" s="97" t="s">
        <v>317</v>
      </c>
      <c r="AT349" s="97" t="s">
        <v>405</v>
      </c>
      <c r="AU349" s="97" t="s">
        <v>217</v>
      </c>
      <c r="AY349" s="97" t="s">
        <v>269</v>
      </c>
      <c r="BE349" s="248">
        <f>IF(N349="základní",J349,0)</f>
        <v>0</v>
      </c>
      <c r="BF349" s="248">
        <f>IF(N349="snížená",J349,0)</f>
        <v>0</v>
      </c>
      <c r="BG349" s="248">
        <f>IF(N349="zákl. přenesená",J349,0)</f>
        <v>0</v>
      </c>
      <c r="BH349" s="248">
        <f>IF(N349="sníž. přenesená",J349,0)</f>
        <v>0</v>
      </c>
      <c r="BI349" s="248">
        <f>IF(N349="nulová",J349,0)</f>
        <v>0</v>
      </c>
      <c r="BJ349" s="97" t="s">
        <v>160</v>
      </c>
      <c r="BK349" s="248">
        <f>ROUND(I349*H349,2)</f>
        <v>0</v>
      </c>
      <c r="BL349" s="97" t="s">
        <v>275</v>
      </c>
      <c r="BM349" s="97" t="s">
        <v>683</v>
      </c>
    </row>
    <row r="350" spans="2:65" s="117" customFormat="1" ht="27">
      <c r="B350" s="113"/>
      <c r="D350" s="249" t="s">
        <v>277</v>
      </c>
      <c r="F350" s="250" t="s">
        <v>684</v>
      </c>
      <c r="I350" s="10"/>
      <c r="L350" s="113"/>
      <c r="M350" s="251"/>
      <c r="N350" s="111"/>
      <c r="O350" s="111"/>
      <c r="P350" s="111"/>
      <c r="Q350" s="111"/>
      <c r="R350" s="111"/>
      <c r="S350" s="111"/>
      <c r="T350" s="143"/>
      <c r="AT350" s="97" t="s">
        <v>277</v>
      </c>
      <c r="AU350" s="97" t="s">
        <v>217</v>
      </c>
    </row>
    <row r="351" spans="2:65" s="117" customFormat="1" ht="25.5" customHeight="1">
      <c r="B351" s="113"/>
      <c r="C351" s="238" t="s">
        <v>685</v>
      </c>
      <c r="D351" s="238" t="s">
        <v>271</v>
      </c>
      <c r="E351" s="239" t="s">
        <v>686</v>
      </c>
      <c r="F351" s="240" t="s">
        <v>687</v>
      </c>
      <c r="G351" s="241" t="s">
        <v>447</v>
      </c>
      <c r="H351" s="242">
        <v>4</v>
      </c>
      <c r="I351" s="9"/>
      <c r="J351" s="243">
        <f>ROUND(I351*H351,2)</f>
        <v>0</v>
      </c>
      <c r="K351" s="240" t="s">
        <v>353</v>
      </c>
      <c r="L351" s="113"/>
      <c r="M351" s="244" t="s">
        <v>143</v>
      </c>
      <c r="N351" s="245" t="s">
        <v>180</v>
      </c>
      <c r="O351" s="111"/>
      <c r="P351" s="246">
        <f>O351*H351</f>
        <v>0</v>
      </c>
      <c r="Q351" s="246">
        <v>0</v>
      </c>
      <c r="R351" s="246">
        <f>Q351*H351</f>
        <v>0</v>
      </c>
      <c r="S351" s="246">
        <v>0</v>
      </c>
      <c r="T351" s="247">
        <f>S351*H351</f>
        <v>0</v>
      </c>
      <c r="AR351" s="97" t="s">
        <v>275</v>
      </c>
      <c r="AT351" s="97" t="s">
        <v>271</v>
      </c>
      <c r="AU351" s="97" t="s">
        <v>217</v>
      </c>
      <c r="AY351" s="97" t="s">
        <v>269</v>
      </c>
      <c r="BE351" s="248">
        <f>IF(N351="základní",J351,0)</f>
        <v>0</v>
      </c>
      <c r="BF351" s="248">
        <f>IF(N351="snížená",J351,0)</f>
        <v>0</v>
      </c>
      <c r="BG351" s="248">
        <f>IF(N351="zákl. přenesená",J351,0)</f>
        <v>0</v>
      </c>
      <c r="BH351" s="248">
        <f>IF(N351="sníž. přenesená",J351,0)</f>
        <v>0</v>
      </c>
      <c r="BI351" s="248">
        <f>IF(N351="nulová",J351,0)</f>
        <v>0</v>
      </c>
      <c r="BJ351" s="97" t="s">
        <v>160</v>
      </c>
      <c r="BK351" s="248">
        <f>ROUND(I351*H351,2)</f>
        <v>0</v>
      </c>
      <c r="BL351" s="97" t="s">
        <v>275</v>
      </c>
      <c r="BM351" s="97" t="s">
        <v>688</v>
      </c>
    </row>
    <row r="352" spans="2:65" s="117" customFormat="1">
      <c r="B352" s="113"/>
      <c r="D352" s="249" t="s">
        <v>277</v>
      </c>
      <c r="F352" s="250" t="s">
        <v>689</v>
      </c>
      <c r="I352" s="10"/>
      <c r="L352" s="113"/>
      <c r="M352" s="251"/>
      <c r="N352" s="111"/>
      <c r="O352" s="111"/>
      <c r="P352" s="111"/>
      <c r="Q352" s="111"/>
      <c r="R352" s="111"/>
      <c r="S352" s="111"/>
      <c r="T352" s="143"/>
      <c r="AT352" s="97" t="s">
        <v>277</v>
      </c>
      <c r="AU352" s="97" t="s">
        <v>217</v>
      </c>
    </row>
    <row r="353" spans="2:65" s="117" customFormat="1" ht="27">
      <c r="B353" s="113"/>
      <c r="D353" s="249" t="s">
        <v>279</v>
      </c>
      <c r="F353" s="252" t="s">
        <v>280</v>
      </c>
      <c r="I353" s="10"/>
      <c r="L353" s="113"/>
      <c r="M353" s="251"/>
      <c r="N353" s="111"/>
      <c r="O353" s="111"/>
      <c r="P353" s="111"/>
      <c r="Q353" s="111"/>
      <c r="R353" s="111"/>
      <c r="S353" s="111"/>
      <c r="T353" s="143"/>
      <c r="AT353" s="97" t="s">
        <v>279</v>
      </c>
      <c r="AU353" s="97" t="s">
        <v>217</v>
      </c>
    </row>
    <row r="354" spans="2:65" s="254" customFormat="1">
      <c r="B354" s="253"/>
      <c r="D354" s="249" t="s">
        <v>281</v>
      </c>
      <c r="E354" s="255" t="s">
        <v>143</v>
      </c>
      <c r="F354" s="256" t="s">
        <v>275</v>
      </c>
      <c r="H354" s="257">
        <v>4</v>
      </c>
      <c r="I354" s="11"/>
      <c r="L354" s="253"/>
      <c r="M354" s="258"/>
      <c r="N354" s="259"/>
      <c r="O354" s="259"/>
      <c r="P354" s="259"/>
      <c r="Q354" s="259"/>
      <c r="R354" s="259"/>
      <c r="S354" s="259"/>
      <c r="T354" s="260"/>
      <c r="AT354" s="255" t="s">
        <v>281</v>
      </c>
      <c r="AU354" s="255" t="s">
        <v>217</v>
      </c>
      <c r="AV354" s="254" t="s">
        <v>217</v>
      </c>
      <c r="AW354" s="254" t="s">
        <v>173</v>
      </c>
      <c r="AX354" s="254" t="s">
        <v>160</v>
      </c>
      <c r="AY354" s="255" t="s">
        <v>269</v>
      </c>
    </row>
    <row r="355" spans="2:65" s="226" customFormat="1" ht="29.85" customHeight="1">
      <c r="B355" s="225"/>
      <c r="D355" s="227" t="s">
        <v>208</v>
      </c>
      <c r="E355" s="236" t="s">
        <v>325</v>
      </c>
      <c r="F355" s="236" t="s">
        <v>690</v>
      </c>
      <c r="I355" s="8"/>
      <c r="J355" s="237">
        <f>BK355</f>
        <v>0</v>
      </c>
      <c r="L355" s="225"/>
      <c r="M355" s="230"/>
      <c r="N355" s="231"/>
      <c r="O355" s="231"/>
      <c r="P355" s="232">
        <f>SUM(P356:P377)</f>
        <v>0</v>
      </c>
      <c r="Q355" s="231"/>
      <c r="R355" s="232">
        <f>SUM(R356:R377)</f>
        <v>1.8000000000000002E-2</v>
      </c>
      <c r="S355" s="231"/>
      <c r="T355" s="233">
        <f>SUM(T356:T377)</f>
        <v>53.584999999999994</v>
      </c>
      <c r="AR355" s="227" t="s">
        <v>160</v>
      </c>
      <c r="AT355" s="234" t="s">
        <v>208</v>
      </c>
      <c r="AU355" s="234" t="s">
        <v>160</v>
      </c>
      <c r="AY355" s="227" t="s">
        <v>269</v>
      </c>
      <c r="BK355" s="235">
        <f>SUM(BK356:BK377)</f>
        <v>0</v>
      </c>
    </row>
    <row r="356" spans="2:65" s="117" customFormat="1" ht="25.5" customHeight="1">
      <c r="B356" s="113"/>
      <c r="C356" s="238" t="s">
        <v>691</v>
      </c>
      <c r="D356" s="238" t="s">
        <v>271</v>
      </c>
      <c r="E356" s="239" t="s">
        <v>692</v>
      </c>
      <c r="F356" s="240" t="s">
        <v>693</v>
      </c>
      <c r="G356" s="241" t="s">
        <v>694</v>
      </c>
      <c r="H356" s="242">
        <v>1</v>
      </c>
      <c r="I356" s="9"/>
      <c r="J356" s="243">
        <f>ROUND(I356*H356,2)</f>
        <v>0</v>
      </c>
      <c r="K356" s="240" t="s">
        <v>143</v>
      </c>
      <c r="L356" s="113"/>
      <c r="M356" s="244" t="s">
        <v>143</v>
      </c>
      <c r="N356" s="245" t="s">
        <v>180</v>
      </c>
      <c r="O356" s="111"/>
      <c r="P356" s="246">
        <f>O356*H356</f>
        <v>0</v>
      </c>
      <c r="Q356" s="246">
        <v>0</v>
      </c>
      <c r="R356" s="246">
        <f>Q356*H356</f>
        <v>0</v>
      </c>
      <c r="S356" s="246">
        <v>0</v>
      </c>
      <c r="T356" s="247">
        <f>S356*H356</f>
        <v>0</v>
      </c>
      <c r="AR356" s="97" t="s">
        <v>275</v>
      </c>
      <c r="AT356" s="97" t="s">
        <v>271</v>
      </c>
      <c r="AU356" s="97" t="s">
        <v>217</v>
      </c>
      <c r="AY356" s="97" t="s">
        <v>269</v>
      </c>
      <c r="BE356" s="248">
        <f>IF(N356="základní",J356,0)</f>
        <v>0</v>
      </c>
      <c r="BF356" s="248">
        <f>IF(N356="snížená",J356,0)</f>
        <v>0</v>
      </c>
      <c r="BG356" s="248">
        <f>IF(N356="zákl. přenesená",J356,0)</f>
        <v>0</v>
      </c>
      <c r="BH356" s="248">
        <f>IF(N356="sníž. přenesená",J356,0)</f>
        <v>0</v>
      </c>
      <c r="BI356" s="248">
        <f>IF(N356="nulová",J356,0)</f>
        <v>0</v>
      </c>
      <c r="BJ356" s="97" t="s">
        <v>160</v>
      </c>
      <c r="BK356" s="248">
        <f>ROUND(I356*H356,2)</f>
        <v>0</v>
      </c>
      <c r="BL356" s="97" t="s">
        <v>275</v>
      </c>
      <c r="BM356" s="97" t="s">
        <v>695</v>
      </c>
    </row>
    <row r="357" spans="2:65" s="117" customFormat="1">
      <c r="B357" s="113"/>
      <c r="D357" s="249" t="s">
        <v>277</v>
      </c>
      <c r="F357" s="250" t="s">
        <v>696</v>
      </c>
      <c r="I357" s="10"/>
      <c r="L357" s="113"/>
      <c r="M357" s="251"/>
      <c r="N357" s="111"/>
      <c r="O357" s="111"/>
      <c r="P357" s="111"/>
      <c r="Q357" s="111"/>
      <c r="R357" s="111"/>
      <c r="S357" s="111"/>
      <c r="T357" s="143"/>
      <c r="AT357" s="97" t="s">
        <v>277</v>
      </c>
      <c r="AU357" s="97" t="s">
        <v>217</v>
      </c>
    </row>
    <row r="358" spans="2:65" s="117" customFormat="1" ht="27">
      <c r="B358" s="113"/>
      <c r="D358" s="249" t="s">
        <v>279</v>
      </c>
      <c r="F358" s="252" t="s">
        <v>280</v>
      </c>
      <c r="I358" s="10"/>
      <c r="L358" s="113"/>
      <c r="M358" s="251"/>
      <c r="N358" s="111"/>
      <c r="O358" s="111"/>
      <c r="P358" s="111"/>
      <c r="Q358" s="111"/>
      <c r="R358" s="111"/>
      <c r="S358" s="111"/>
      <c r="T358" s="143"/>
      <c r="AT358" s="97" t="s">
        <v>279</v>
      </c>
      <c r="AU358" s="97" t="s">
        <v>217</v>
      </c>
    </row>
    <row r="359" spans="2:65" s="254" customFormat="1">
      <c r="B359" s="253"/>
      <c r="D359" s="249" t="s">
        <v>281</v>
      </c>
      <c r="E359" s="255" t="s">
        <v>143</v>
      </c>
      <c r="F359" s="256" t="s">
        <v>160</v>
      </c>
      <c r="H359" s="257">
        <v>1</v>
      </c>
      <c r="I359" s="11"/>
      <c r="L359" s="253"/>
      <c r="M359" s="258"/>
      <c r="N359" s="259"/>
      <c r="O359" s="259"/>
      <c r="P359" s="259"/>
      <c r="Q359" s="259"/>
      <c r="R359" s="259"/>
      <c r="S359" s="259"/>
      <c r="T359" s="260"/>
      <c r="AT359" s="255" t="s">
        <v>281</v>
      </c>
      <c r="AU359" s="255" t="s">
        <v>217</v>
      </c>
      <c r="AV359" s="254" t="s">
        <v>217</v>
      </c>
      <c r="AW359" s="254" t="s">
        <v>173</v>
      </c>
      <c r="AX359" s="254" t="s">
        <v>160</v>
      </c>
      <c r="AY359" s="255" t="s">
        <v>269</v>
      </c>
    </row>
    <row r="360" spans="2:65" s="117" customFormat="1" ht="25.5" customHeight="1">
      <c r="B360" s="113"/>
      <c r="C360" s="238" t="s">
        <v>697</v>
      </c>
      <c r="D360" s="238" t="s">
        <v>271</v>
      </c>
      <c r="E360" s="239" t="s">
        <v>698</v>
      </c>
      <c r="F360" s="240" t="s">
        <v>699</v>
      </c>
      <c r="G360" s="241" t="s">
        <v>295</v>
      </c>
      <c r="H360" s="242">
        <v>300</v>
      </c>
      <c r="I360" s="9"/>
      <c r="J360" s="243">
        <f>ROUND(I360*H360,2)</f>
        <v>0</v>
      </c>
      <c r="K360" s="240" t="s">
        <v>353</v>
      </c>
      <c r="L360" s="113"/>
      <c r="M360" s="244" t="s">
        <v>143</v>
      </c>
      <c r="N360" s="245" t="s">
        <v>180</v>
      </c>
      <c r="O360" s="111"/>
      <c r="P360" s="246">
        <f>O360*H360</f>
        <v>0</v>
      </c>
      <c r="Q360" s="246">
        <v>6.0000000000000002E-5</v>
      </c>
      <c r="R360" s="246">
        <f>Q360*H360</f>
        <v>1.8000000000000002E-2</v>
      </c>
      <c r="S360" s="246">
        <v>0</v>
      </c>
      <c r="T360" s="247">
        <f>S360*H360</f>
        <v>0</v>
      </c>
      <c r="AR360" s="97" t="s">
        <v>275</v>
      </c>
      <c r="AT360" s="97" t="s">
        <v>271</v>
      </c>
      <c r="AU360" s="97" t="s">
        <v>217</v>
      </c>
      <c r="AY360" s="97" t="s">
        <v>269</v>
      </c>
      <c r="BE360" s="248">
        <f>IF(N360="základní",J360,0)</f>
        <v>0</v>
      </c>
      <c r="BF360" s="248">
        <f>IF(N360="snížená",J360,0)</f>
        <v>0</v>
      </c>
      <c r="BG360" s="248">
        <f>IF(N360="zákl. přenesená",J360,0)</f>
        <v>0</v>
      </c>
      <c r="BH360" s="248">
        <f>IF(N360="sníž. přenesená",J360,0)</f>
        <v>0</v>
      </c>
      <c r="BI360" s="248">
        <f>IF(N360="nulová",J360,0)</f>
        <v>0</v>
      </c>
      <c r="BJ360" s="97" t="s">
        <v>160</v>
      </c>
      <c r="BK360" s="248">
        <f>ROUND(I360*H360,2)</f>
        <v>0</v>
      </c>
      <c r="BL360" s="97" t="s">
        <v>275</v>
      </c>
      <c r="BM360" s="97" t="s">
        <v>700</v>
      </c>
    </row>
    <row r="361" spans="2:65" s="117" customFormat="1" ht="27">
      <c r="B361" s="113"/>
      <c r="D361" s="249" t="s">
        <v>277</v>
      </c>
      <c r="F361" s="250" t="s">
        <v>701</v>
      </c>
      <c r="I361" s="10"/>
      <c r="L361" s="113"/>
      <c r="M361" s="251"/>
      <c r="N361" s="111"/>
      <c r="O361" s="111"/>
      <c r="P361" s="111"/>
      <c r="Q361" s="111"/>
      <c r="R361" s="111"/>
      <c r="S361" s="111"/>
      <c r="T361" s="143"/>
      <c r="AT361" s="97" t="s">
        <v>277</v>
      </c>
      <c r="AU361" s="97" t="s">
        <v>217</v>
      </c>
    </row>
    <row r="362" spans="2:65" s="117" customFormat="1" ht="16.5" customHeight="1">
      <c r="B362" s="113"/>
      <c r="C362" s="238" t="s">
        <v>702</v>
      </c>
      <c r="D362" s="238" t="s">
        <v>271</v>
      </c>
      <c r="E362" s="239" t="s">
        <v>703</v>
      </c>
      <c r="F362" s="240" t="s">
        <v>704</v>
      </c>
      <c r="G362" s="241" t="s">
        <v>295</v>
      </c>
      <c r="H362" s="242">
        <v>300</v>
      </c>
      <c r="I362" s="9"/>
      <c r="J362" s="243">
        <f>ROUND(I362*H362,2)</f>
        <v>0</v>
      </c>
      <c r="K362" s="240" t="s">
        <v>353</v>
      </c>
      <c r="L362" s="113"/>
      <c r="M362" s="244" t="s">
        <v>143</v>
      </c>
      <c r="N362" s="245" t="s">
        <v>180</v>
      </c>
      <c r="O362" s="111"/>
      <c r="P362" s="246">
        <f>O362*H362</f>
        <v>0</v>
      </c>
      <c r="Q362" s="246">
        <v>0</v>
      </c>
      <c r="R362" s="246">
        <f>Q362*H362</f>
        <v>0</v>
      </c>
      <c r="S362" s="246">
        <v>0</v>
      </c>
      <c r="T362" s="247">
        <f>S362*H362</f>
        <v>0</v>
      </c>
      <c r="AR362" s="97" t="s">
        <v>275</v>
      </c>
      <c r="AT362" s="97" t="s">
        <v>271</v>
      </c>
      <c r="AU362" s="97" t="s">
        <v>217</v>
      </c>
      <c r="AY362" s="97" t="s">
        <v>269</v>
      </c>
      <c r="BE362" s="248">
        <f>IF(N362="základní",J362,0)</f>
        <v>0</v>
      </c>
      <c r="BF362" s="248">
        <f>IF(N362="snížená",J362,0)</f>
        <v>0</v>
      </c>
      <c r="BG362" s="248">
        <f>IF(N362="zákl. přenesená",J362,0)</f>
        <v>0</v>
      </c>
      <c r="BH362" s="248">
        <f>IF(N362="sníž. přenesená",J362,0)</f>
        <v>0</v>
      </c>
      <c r="BI362" s="248">
        <f>IF(N362="nulová",J362,0)</f>
        <v>0</v>
      </c>
      <c r="BJ362" s="97" t="s">
        <v>160</v>
      </c>
      <c r="BK362" s="248">
        <f>ROUND(I362*H362,2)</f>
        <v>0</v>
      </c>
      <c r="BL362" s="97" t="s">
        <v>275</v>
      </c>
      <c r="BM362" s="97" t="s">
        <v>705</v>
      </c>
    </row>
    <row r="363" spans="2:65" s="117" customFormat="1">
      <c r="B363" s="113"/>
      <c r="D363" s="249" t="s">
        <v>277</v>
      </c>
      <c r="F363" s="250" t="s">
        <v>706</v>
      </c>
      <c r="I363" s="10"/>
      <c r="L363" s="113"/>
      <c r="M363" s="251"/>
      <c r="N363" s="111"/>
      <c r="O363" s="111"/>
      <c r="P363" s="111"/>
      <c r="Q363" s="111"/>
      <c r="R363" s="111"/>
      <c r="S363" s="111"/>
      <c r="T363" s="143"/>
      <c r="AT363" s="97" t="s">
        <v>277</v>
      </c>
      <c r="AU363" s="97" t="s">
        <v>217</v>
      </c>
    </row>
    <row r="364" spans="2:65" s="117" customFormat="1" ht="27">
      <c r="B364" s="113"/>
      <c r="D364" s="249" t="s">
        <v>279</v>
      </c>
      <c r="F364" s="252" t="s">
        <v>280</v>
      </c>
      <c r="I364" s="10"/>
      <c r="L364" s="113"/>
      <c r="M364" s="251"/>
      <c r="N364" s="111"/>
      <c r="O364" s="111"/>
      <c r="P364" s="111"/>
      <c r="Q364" s="111"/>
      <c r="R364" s="111"/>
      <c r="S364" s="111"/>
      <c r="T364" s="143"/>
      <c r="AT364" s="97" t="s">
        <v>279</v>
      </c>
      <c r="AU364" s="97" t="s">
        <v>217</v>
      </c>
    </row>
    <row r="365" spans="2:65" s="254" customFormat="1">
      <c r="B365" s="253"/>
      <c r="D365" s="249" t="s">
        <v>281</v>
      </c>
      <c r="E365" s="255" t="s">
        <v>143</v>
      </c>
      <c r="F365" s="256" t="s">
        <v>707</v>
      </c>
      <c r="H365" s="257">
        <v>300</v>
      </c>
      <c r="I365" s="11"/>
      <c r="L365" s="253"/>
      <c r="M365" s="258"/>
      <c r="N365" s="259"/>
      <c r="O365" s="259"/>
      <c r="P365" s="259"/>
      <c r="Q365" s="259"/>
      <c r="R365" s="259"/>
      <c r="S365" s="259"/>
      <c r="T365" s="260"/>
      <c r="AT365" s="255" t="s">
        <v>281</v>
      </c>
      <c r="AU365" s="255" t="s">
        <v>217</v>
      </c>
      <c r="AV365" s="254" t="s">
        <v>217</v>
      </c>
      <c r="AW365" s="254" t="s">
        <v>173</v>
      </c>
      <c r="AX365" s="254" t="s">
        <v>160</v>
      </c>
      <c r="AY365" s="255" t="s">
        <v>269</v>
      </c>
    </row>
    <row r="366" spans="2:65" s="117" customFormat="1" ht="16.5" customHeight="1">
      <c r="B366" s="113"/>
      <c r="C366" s="238" t="s">
        <v>708</v>
      </c>
      <c r="D366" s="238" t="s">
        <v>271</v>
      </c>
      <c r="E366" s="239" t="s">
        <v>709</v>
      </c>
      <c r="F366" s="240" t="s">
        <v>710</v>
      </c>
      <c r="G366" s="241" t="s">
        <v>295</v>
      </c>
      <c r="H366" s="242">
        <v>153.1</v>
      </c>
      <c r="I366" s="9"/>
      <c r="J366" s="243">
        <f>ROUND(I366*H366,2)</f>
        <v>0</v>
      </c>
      <c r="K366" s="240" t="s">
        <v>143</v>
      </c>
      <c r="L366" s="113"/>
      <c r="M366" s="244" t="s">
        <v>143</v>
      </c>
      <c r="N366" s="245" t="s">
        <v>180</v>
      </c>
      <c r="O366" s="111"/>
      <c r="P366" s="246">
        <f>O366*H366</f>
        <v>0</v>
      </c>
      <c r="Q366" s="246">
        <v>0</v>
      </c>
      <c r="R366" s="246">
        <f>Q366*H366</f>
        <v>0</v>
      </c>
      <c r="S366" s="246">
        <v>0.35</v>
      </c>
      <c r="T366" s="247">
        <f>S366*H366</f>
        <v>53.584999999999994</v>
      </c>
      <c r="AR366" s="97" t="s">
        <v>275</v>
      </c>
      <c r="AT366" s="97" t="s">
        <v>271</v>
      </c>
      <c r="AU366" s="97" t="s">
        <v>217</v>
      </c>
      <c r="AY366" s="97" t="s">
        <v>269</v>
      </c>
      <c r="BE366" s="248">
        <f>IF(N366="základní",J366,0)</f>
        <v>0</v>
      </c>
      <c r="BF366" s="248">
        <f>IF(N366="snížená",J366,0)</f>
        <v>0</v>
      </c>
      <c r="BG366" s="248">
        <f>IF(N366="zákl. přenesená",J366,0)</f>
        <v>0</v>
      </c>
      <c r="BH366" s="248">
        <f>IF(N366="sníž. přenesená",J366,0)</f>
        <v>0</v>
      </c>
      <c r="BI366" s="248">
        <f>IF(N366="nulová",J366,0)</f>
        <v>0</v>
      </c>
      <c r="BJ366" s="97" t="s">
        <v>160</v>
      </c>
      <c r="BK366" s="248">
        <f>ROUND(I366*H366,2)</f>
        <v>0</v>
      </c>
      <c r="BL366" s="97" t="s">
        <v>275</v>
      </c>
      <c r="BM366" s="97" t="s">
        <v>711</v>
      </c>
    </row>
    <row r="367" spans="2:65" s="117" customFormat="1">
      <c r="B367" s="113"/>
      <c r="D367" s="249" t="s">
        <v>277</v>
      </c>
      <c r="F367" s="250" t="s">
        <v>712</v>
      </c>
      <c r="I367" s="10"/>
      <c r="L367" s="113"/>
      <c r="M367" s="251"/>
      <c r="N367" s="111"/>
      <c r="O367" s="111"/>
      <c r="P367" s="111"/>
      <c r="Q367" s="111"/>
      <c r="R367" s="111"/>
      <c r="S367" s="111"/>
      <c r="T367" s="143"/>
      <c r="AT367" s="97" t="s">
        <v>277</v>
      </c>
      <c r="AU367" s="97" t="s">
        <v>217</v>
      </c>
    </row>
    <row r="368" spans="2:65" s="117" customFormat="1" ht="27">
      <c r="B368" s="113"/>
      <c r="D368" s="249" t="s">
        <v>279</v>
      </c>
      <c r="F368" s="252" t="s">
        <v>280</v>
      </c>
      <c r="I368" s="10"/>
      <c r="L368" s="113"/>
      <c r="M368" s="251"/>
      <c r="N368" s="111"/>
      <c r="O368" s="111"/>
      <c r="P368" s="111"/>
      <c r="Q368" s="111"/>
      <c r="R368" s="111"/>
      <c r="S368" s="111"/>
      <c r="T368" s="143"/>
      <c r="AT368" s="97" t="s">
        <v>279</v>
      </c>
      <c r="AU368" s="97" t="s">
        <v>217</v>
      </c>
    </row>
    <row r="369" spans="2:65" s="254" customFormat="1">
      <c r="B369" s="253"/>
      <c r="D369" s="249" t="s">
        <v>281</v>
      </c>
      <c r="E369" s="255" t="s">
        <v>143</v>
      </c>
      <c r="F369" s="256" t="s">
        <v>528</v>
      </c>
      <c r="H369" s="257">
        <v>153.1</v>
      </c>
      <c r="I369" s="11"/>
      <c r="L369" s="253"/>
      <c r="M369" s="258"/>
      <c r="N369" s="259"/>
      <c r="O369" s="259"/>
      <c r="P369" s="259"/>
      <c r="Q369" s="259"/>
      <c r="R369" s="259"/>
      <c r="S369" s="259"/>
      <c r="T369" s="260"/>
      <c r="AT369" s="255" t="s">
        <v>281</v>
      </c>
      <c r="AU369" s="255" t="s">
        <v>217</v>
      </c>
      <c r="AV369" s="254" t="s">
        <v>217</v>
      </c>
      <c r="AW369" s="254" t="s">
        <v>173</v>
      </c>
      <c r="AX369" s="254" t="s">
        <v>160</v>
      </c>
      <c r="AY369" s="255" t="s">
        <v>269</v>
      </c>
    </row>
    <row r="370" spans="2:65" s="117" customFormat="1" ht="25.5" customHeight="1">
      <c r="B370" s="113"/>
      <c r="C370" s="238" t="s">
        <v>713</v>
      </c>
      <c r="D370" s="238" t="s">
        <v>271</v>
      </c>
      <c r="E370" s="239" t="s">
        <v>714</v>
      </c>
      <c r="F370" s="240" t="s">
        <v>715</v>
      </c>
      <c r="G370" s="241" t="s">
        <v>716</v>
      </c>
      <c r="H370" s="242">
        <v>4</v>
      </c>
      <c r="I370" s="9"/>
      <c r="J370" s="243">
        <f>ROUND(I370*H370,2)</f>
        <v>0</v>
      </c>
      <c r="K370" s="240" t="s">
        <v>143</v>
      </c>
      <c r="L370" s="113"/>
      <c r="M370" s="244" t="s">
        <v>143</v>
      </c>
      <c r="N370" s="245" t="s">
        <v>180</v>
      </c>
      <c r="O370" s="111"/>
      <c r="P370" s="246">
        <f>O370*H370</f>
        <v>0</v>
      </c>
      <c r="Q370" s="246">
        <v>0</v>
      </c>
      <c r="R370" s="246">
        <f>Q370*H370</f>
        <v>0</v>
      </c>
      <c r="S370" s="246">
        <v>0</v>
      </c>
      <c r="T370" s="247">
        <f>S370*H370</f>
        <v>0</v>
      </c>
      <c r="AR370" s="97" t="s">
        <v>275</v>
      </c>
      <c r="AT370" s="97" t="s">
        <v>271</v>
      </c>
      <c r="AU370" s="97" t="s">
        <v>217</v>
      </c>
      <c r="AY370" s="97" t="s">
        <v>269</v>
      </c>
      <c r="BE370" s="248">
        <f>IF(N370="základní",J370,0)</f>
        <v>0</v>
      </c>
      <c r="BF370" s="248">
        <f>IF(N370="snížená",J370,0)</f>
        <v>0</v>
      </c>
      <c r="BG370" s="248">
        <f>IF(N370="zákl. přenesená",J370,0)</f>
        <v>0</v>
      </c>
      <c r="BH370" s="248">
        <f>IF(N370="sníž. přenesená",J370,0)</f>
        <v>0</v>
      </c>
      <c r="BI370" s="248">
        <f>IF(N370="nulová",J370,0)</f>
        <v>0</v>
      </c>
      <c r="BJ370" s="97" t="s">
        <v>160</v>
      </c>
      <c r="BK370" s="248">
        <f>ROUND(I370*H370,2)</f>
        <v>0</v>
      </c>
      <c r="BL370" s="97" t="s">
        <v>275</v>
      </c>
      <c r="BM370" s="97" t="s">
        <v>717</v>
      </c>
    </row>
    <row r="371" spans="2:65" s="117" customFormat="1">
      <c r="B371" s="113"/>
      <c r="D371" s="249" t="s">
        <v>277</v>
      </c>
      <c r="F371" s="250" t="s">
        <v>715</v>
      </c>
      <c r="I371" s="10"/>
      <c r="L371" s="113"/>
      <c r="M371" s="251"/>
      <c r="N371" s="111"/>
      <c r="O371" s="111"/>
      <c r="P371" s="111"/>
      <c r="Q371" s="111"/>
      <c r="R371" s="111"/>
      <c r="S371" s="111"/>
      <c r="T371" s="143"/>
      <c r="AT371" s="97" t="s">
        <v>277</v>
      </c>
      <c r="AU371" s="97" t="s">
        <v>217</v>
      </c>
    </row>
    <row r="372" spans="2:65" s="117" customFormat="1" ht="27">
      <c r="B372" s="113"/>
      <c r="D372" s="249" t="s">
        <v>279</v>
      </c>
      <c r="F372" s="252" t="s">
        <v>280</v>
      </c>
      <c r="I372" s="10"/>
      <c r="L372" s="113"/>
      <c r="M372" s="251"/>
      <c r="N372" s="111"/>
      <c r="O372" s="111"/>
      <c r="P372" s="111"/>
      <c r="Q372" s="111"/>
      <c r="R372" s="111"/>
      <c r="S372" s="111"/>
      <c r="T372" s="143"/>
      <c r="AT372" s="97" t="s">
        <v>279</v>
      </c>
      <c r="AU372" s="97" t="s">
        <v>217</v>
      </c>
    </row>
    <row r="373" spans="2:65" s="254" customFormat="1">
      <c r="B373" s="253"/>
      <c r="D373" s="249" t="s">
        <v>281</v>
      </c>
      <c r="E373" s="255" t="s">
        <v>143</v>
      </c>
      <c r="F373" s="256" t="s">
        <v>275</v>
      </c>
      <c r="H373" s="257">
        <v>4</v>
      </c>
      <c r="I373" s="11"/>
      <c r="L373" s="253"/>
      <c r="M373" s="258"/>
      <c r="N373" s="259"/>
      <c r="O373" s="259"/>
      <c r="P373" s="259"/>
      <c r="Q373" s="259"/>
      <c r="R373" s="259"/>
      <c r="S373" s="259"/>
      <c r="T373" s="260"/>
      <c r="AT373" s="255" t="s">
        <v>281</v>
      </c>
      <c r="AU373" s="255" t="s">
        <v>217</v>
      </c>
      <c r="AV373" s="254" t="s">
        <v>217</v>
      </c>
      <c r="AW373" s="254" t="s">
        <v>173</v>
      </c>
      <c r="AX373" s="254" t="s">
        <v>160</v>
      </c>
      <c r="AY373" s="255" t="s">
        <v>269</v>
      </c>
    </row>
    <row r="374" spans="2:65" s="117" customFormat="1" ht="25.5" customHeight="1">
      <c r="B374" s="113"/>
      <c r="C374" s="238" t="s">
        <v>718</v>
      </c>
      <c r="D374" s="238" t="s">
        <v>271</v>
      </c>
      <c r="E374" s="239" t="s">
        <v>719</v>
      </c>
      <c r="F374" s="240" t="s">
        <v>720</v>
      </c>
      <c r="G374" s="241" t="s">
        <v>716</v>
      </c>
      <c r="H374" s="242">
        <v>1</v>
      </c>
      <c r="I374" s="9"/>
      <c r="J374" s="243">
        <f>ROUND(I374*H374,2)</f>
        <v>0</v>
      </c>
      <c r="K374" s="240" t="s">
        <v>143</v>
      </c>
      <c r="L374" s="113"/>
      <c r="M374" s="244" t="s">
        <v>143</v>
      </c>
      <c r="N374" s="245" t="s">
        <v>180</v>
      </c>
      <c r="O374" s="111"/>
      <c r="P374" s="246">
        <f>O374*H374</f>
        <v>0</v>
      </c>
      <c r="Q374" s="246">
        <v>0</v>
      </c>
      <c r="R374" s="246">
        <f>Q374*H374</f>
        <v>0</v>
      </c>
      <c r="S374" s="246">
        <v>0</v>
      </c>
      <c r="T374" s="247">
        <f>S374*H374</f>
        <v>0</v>
      </c>
      <c r="AR374" s="97" t="s">
        <v>275</v>
      </c>
      <c r="AT374" s="97" t="s">
        <v>271</v>
      </c>
      <c r="AU374" s="97" t="s">
        <v>217</v>
      </c>
      <c r="AY374" s="97" t="s">
        <v>269</v>
      </c>
      <c r="BE374" s="248">
        <f>IF(N374="základní",J374,0)</f>
        <v>0</v>
      </c>
      <c r="BF374" s="248">
        <f>IF(N374="snížená",J374,0)</f>
        <v>0</v>
      </c>
      <c r="BG374" s="248">
        <f>IF(N374="zákl. přenesená",J374,0)</f>
        <v>0</v>
      </c>
      <c r="BH374" s="248">
        <f>IF(N374="sníž. přenesená",J374,0)</f>
        <v>0</v>
      </c>
      <c r="BI374" s="248">
        <f>IF(N374="nulová",J374,0)</f>
        <v>0</v>
      </c>
      <c r="BJ374" s="97" t="s">
        <v>160</v>
      </c>
      <c r="BK374" s="248">
        <f>ROUND(I374*H374,2)</f>
        <v>0</v>
      </c>
      <c r="BL374" s="97" t="s">
        <v>275</v>
      </c>
      <c r="BM374" s="97" t="s">
        <v>721</v>
      </c>
    </row>
    <row r="375" spans="2:65" s="117" customFormat="1" ht="27">
      <c r="B375" s="113"/>
      <c r="D375" s="249" t="s">
        <v>277</v>
      </c>
      <c r="F375" s="250" t="s">
        <v>722</v>
      </c>
      <c r="I375" s="10"/>
      <c r="L375" s="113"/>
      <c r="M375" s="251"/>
      <c r="N375" s="111"/>
      <c r="O375" s="111"/>
      <c r="P375" s="111"/>
      <c r="Q375" s="111"/>
      <c r="R375" s="111"/>
      <c r="S375" s="111"/>
      <c r="T375" s="143"/>
      <c r="AT375" s="97" t="s">
        <v>277</v>
      </c>
      <c r="AU375" s="97" t="s">
        <v>217</v>
      </c>
    </row>
    <row r="376" spans="2:65" s="117" customFormat="1" ht="27">
      <c r="B376" s="113"/>
      <c r="D376" s="249" t="s">
        <v>279</v>
      </c>
      <c r="F376" s="252" t="s">
        <v>280</v>
      </c>
      <c r="I376" s="10"/>
      <c r="L376" s="113"/>
      <c r="M376" s="251"/>
      <c r="N376" s="111"/>
      <c r="O376" s="111"/>
      <c r="P376" s="111"/>
      <c r="Q376" s="111"/>
      <c r="R376" s="111"/>
      <c r="S376" s="111"/>
      <c r="T376" s="143"/>
      <c r="AT376" s="97" t="s">
        <v>279</v>
      </c>
      <c r="AU376" s="97" t="s">
        <v>217</v>
      </c>
    </row>
    <row r="377" spans="2:65" s="254" customFormat="1">
      <c r="B377" s="253"/>
      <c r="D377" s="249" t="s">
        <v>281</v>
      </c>
      <c r="E377" s="255" t="s">
        <v>143</v>
      </c>
      <c r="F377" s="256" t="s">
        <v>160</v>
      </c>
      <c r="H377" s="257">
        <v>1</v>
      </c>
      <c r="I377" s="11"/>
      <c r="L377" s="253"/>
      <c r="M377" s="258"/>
      <c r="N377" s="259"/>
      <c r="O377" s="259"/>
      <c r="P377" s="259"/>
      <c r="Q377" s="259"/>
      <c r="R377" s="259"/>
      <c r="S377" s="259"/>
      <c r="T377" s="260"/>
      <c r="AT377" s="255" t="s">
        <v>281</v>
      </c>
      <c r="AU377" s="255" t="s">
        <v>217</v>
      </c>
      <c r="AV377" s="254" t="s">
        <v>217</v>
      </c>
      <c r="AW377" s="254" t="s">
        <v>173</v>
      </c>
      <c r="AX377" s="254" t="s">
        <v>160</v>
      </c>
      <c r="AY377" s="255" t="s">
        <v>269</v>
      </c>
    </row>
    <row r="378" spans="2:65" s="226" customFormat="1" ht="29.85" customHeight="1">
      <c r="B378" s="225"/>
      <c r="D378" s="227" t="s">
        <v>208</v>
      </c>
      <c r="E378" s="236" t="s">
        <v>723</v>
      </c>
      <c r="F378" s="236" t="s">
        <v>724</v>
      </c>
      <c r="I378" s="8"/>
      <c r="J378" s="237">
        <f>BK378</f>
        <v>0</v>
      </c>
      <c r="L378" s="225"/>
      <c r="M378" s="230"/>
      <c r="N378" s="231"/>
      <c r="O378" s="231"/>
      <c r="P378" s="232">
        <f>SUM(P379:P395)</f>
        <v>0</v>
      </c>
      <c r="Q378" s="231"/>
      <c r="R378" s="232">
        <f>SUM(R379:R395)</f>
        <v>0</v>
      </c>
      <c r="S378" s="231"/>
      <c r="T378" s="233">
        <f>SUM(T379:T395)</f>
        <v>0</v>
      </c>
      <c r="AR378" s="227" t="s">
        <v>160</v>
      </c>
      <c r="AT378" s="234" t="s">
        <v>208</v>
      </c>
      <c r="AU378" s="234" t="s">
        <v>160</v>
      </c>
      <c r="AY378" s="227" t="s">
        <v>269</v>
      </c>
      <c r="BK378" s="235">
        <f>SUM(BK379:BK395)</f>
        <v>0</v>
      </c>
    </row>
    <row r="379" spans="2:65" s="117" customFormat="1" ht="16.5" customHeight="1">
      <c r="B379" s="113"/>
      <c r="C379" s="238" t="s">
        <v>725</v>
      </c>
      <c r="D379" s="238" t="s">
        <v>271</v>
      </c>
      <c r="E379" s="239" t="s">
        <v>726</v>
      </c>
      <c r="F379" s="240" t="s">
        <v>727</v>
      </c>
      <c r="G379" s="241" t="s">
        <v>388</v>
      </c>
      <c r="H379" s="242">
        <v>219.40600000000001</v>
      </c>
      <c r="I379" s="9"/>
      <c r="J379" s="243">
        <f>ROUND(I379*H379,2)</f>
        <v>0</v>
      </c>
      <c r="K379" s="240" t="s">
        <v>353</v>
      </c>
      <c r="L379" s="113"/>
      <c r="M379" s="244" t="s">
        <v>143</v>
      </c>
      <c r="N379" s="245" t="s">
        <v>180</v>
      </c>
      <c r="O379" s="111"/>
      <c r="P379" s="246">
        <f>O379*H379</f>
        <v>0</v>
      </c>
      <c r="Q379" s="246">
        <v>0</v>
      </c>
      <c r="R379" s="246">
        <f>Q379*H379</f>
        <v>0</v>
      </c>
      <c r="S379" s="246">
        <v>0</v>
      </c>
      <c r="T379" s="247">
        <f>S379*H379</f>
        <v>0</v>
      </c>
      <c r="AR379" s="97" t="s">
        <v>275</v>
      </c>
      <c r="AT379" s="97" t="s">
        <v>271</v>
      </c>
      <c r="AU379" s="97" t="s">
        <v>217</v>
      </c>
      <c r="AY379" s="97" t="s">
        <v>269</v>
      </c>
      <c r="BE379" s="248">
        <f>IF(N379="základní",J379,0)</f>
        <v>0</v>
      </c>
      <c r="BF379" s="248">
        <f>IF(N379="snížená",J379,0)</f>
        <v>0</v>
      </c>
      <c r="BG379" s="248">
        <f>IF(N379="zákl. přenesená",J379,0)</f>
        <v>0</v>
      </c>
      <c r="BH379" s="248">
        <f>IF(N379="sníž. přenesená",J379,0)</f>
        <v>0</v>
      </c>
      <c r="BI379" s="248">
        <f>IF(N379="nulová",J379,0)</f>
        <v>0</v>
      </c>
      <c r="BJ379" s="97" t="s">
        <v>160</v>
      </c>
      <c r="BK379" s="248">
        <f>ROUND(I379*H379,2)</f>
        <v>0</v>
      </c>
      <c r="BL379" s="97" t="s">
        <v>275</v>
      </c>
      <c r="BM379" s="97" t="s">
        <v>728</v>
      </c>
    </row>
    <row r="380" spans="2:65" s="117" customFormat="1" ht="27">
      <c r="B380" s="113"/>
      <c r="D380" s="249" t="s">
        <v>277</v>
      </c>
      <c r="F380" s="250" t="s">
        <v>729</v>
      </c>
      <c r="I380" s="10"/>
      <c r="L380" s="113"/>
      <c r="M380" s="251"/>
      <c r="N380" s="111"/>
      <c r="O380" s="111"/>
      <c r="P380" s="111"/>
      <c r="Q380" s="111"/>
      <c r="R380" s="111"/>
      <c r="S380" s="111"/>
      <c r="T380" s="143"/>
      <c r="AT380" s="97" t="s">
        <v>277</v>
      </c>
      <c r="AU380" s="97" t="s">
        <v>217</v>
      </c>
    </row>
    <row r="381" spans="2:65" s="117" customFormat="1" ht="16.5" customHeight="1">
      <c r="B381" s="113"/>
      <c r="C381" s="238" t="s">
        <v>730</v>
      </c>
      <c r="D381" s="238" t="s">
        <v>271</v>
      </c>
      <c r="E381" s="239" t="s">
        <v>731</v>
      </c>
      <c r="F381" s="240" t="s">
        <v>732</v>
      </c>
      <c r="G381" s="241" t="s">
        <v>388</v>
      </c>
      <c r="H381" s="242">
        <v>3071.6840000000002</v>
      </c>
      <c r="I381" s="9"/>
      <c r="J381" s="243">
        <f>ROUND(I381*H381,2)</f>
        <v>0</v>
      </c>
      <c r="K381" s="240" t="s">
        <v>353</v>
      </c>
      <c r="L381" s="113"/>
      <c r="M381" s="244" t="s">
        <v>143</v>
      </c>
      <c r="N381" s="245" t="s">
        <v>180</v>
      </c>
      <c r="O381" s="111"/>
      <c r="P381" s="246">
        <f>O381*H381</f>
        <v>0</v>
      </c>
      <c r="Q381" s="246">
        <v>0</v>
      </c>
      <c r="R381" s="246">
        <f>Q381*H381</f>
        <v>0</v>
      </c>
      <c r="S381" s="246">
        <v>0</v>
      </c>
      <c r="T381" s="247">
        <f>S381*H381</f>
        <v>0</v>
      </c>
      <c r="AR381" s="97" t="s">
        <v>275</v>
      </c>
      <c r="AT381" s="97" t="s">
        <v>271</v>
      </c>
      <c r="AU381" s="97" t="s">
        <v>217</v>
      </c>
      <c r="AY381" s="97" t="s">
        <v>269</v>
      </c>
      <c r="BE381" s="248">
        <f>IF(N381="základní",J381,0)</f>
        <v>0</v>
      </c>
      <c r="BF381" s="248">
        <f>IF(N381="snížená",J381,0)</f>
        <v>0</v>
      </c>
      <c r="BG381" s="248">
        <f>IF(N381="zákl. přenesená",J381,0)</f>
        <v>0</v>
      </c>
      <c r="BH381" s="248">
        <f>IF(N381="sníž. přenesená",J381,0)</f>
        <v>0</v>
      </c>
      <c r="BI381" s="248">
        <f>IF(N381="nulová",J381,0)</f>
        <v>0</v>
      </c>
      <c r="BJ381" s="97" t="s">
        <v>160</v>
      </c>
      <c r="BK381" s="248">
        <f>ROUND(I381*H381,2)</f>
        <v>0</v>
      </c>
      <c r="BL381" s="97" t="s">
        <v>275</v>
      </c>
      <c r="BM381" s="97" t="s">
        <v>733</v>
      </c>
    </row>
    <row r="382" spans="2:65" s="117" customFormat="1" ht="27">
      <c r="B382" s="113"/>
      <c r="D382" s="249" t="s">
        <v>277</v>
      </c>
      <c r="F382" s="250" t="s">
        <v>734</v>
      </c>
      <c r="I382" s="10"/>
      <c r="L382" s="113"/>
      <c r="M382" s="251"/>
      <c r="N382" s="111"/>
      <c r="O382" s="111"/>
      <c r="P382" s="111"/>
      <c r="Q382" s="111"/>
      <c r="R382" s="111"/>
      <c r="S382" s="111"/>
      <c r="T382" s="143"/>
      <c r="AT382" s="97" t="s">
        <v>277</v>
      </c>
      <c r="AU382" s="97" t="s">
        <v>217</v>
      </c>
    </row>
    <row r="383" spans="2:65" s="254" customFormat="1">
      <c r="B383" s="253"/>
      <c r="D383" s="249" t="s">
        <v>281</v>
      </c>
      <c r="F383" s="256" t="s">
        <v>735</v>
      </c>
      <c r="H383" s="257">
        <v>3071.6840000000002</v>
      </c>
      <c r="I383" s="11"/>
      <c r="L383" s="253"/>
      <c r="M383" s="258"/>
      <c r="N383" s="259"/>
      <c r="O383" s="259"/>
      <c r="P383" s="259"/>
      <c r="Q383" s="259"/>
      <c r="R383" s="259"/>
      <c r="S383" s="259"/>
      <c r="T383" s="260"/>
      <c r="AT383" s="255" t="s">
        <v>281</v>
      </c>
      <c r="AU383" s="255" t="s">
        <v>217</v>
      </c>
      <c r="AV383" s="254" t="s">
        <v>217</v>
      </c>
      <c r="AW383" s="254" t="s">
        <v>144</v>
      </c>
      <c r="AX383" s="254" t="s">
        <v>160</v>
      </c>
      <c r="AY383" s="255" t="s">
        <v>269</v>
      </c>
    </row>
    <row r="384" spans="2:65" s="117" customFormat="1" ht="16.5" customHeight="1">
      <c r="B384" s="113"/>
      <c r="C384" s="238" t="s">
        <v>736</v>
      </c>
      <c r="D384" s="238" t="s">
        <v>271</v>
      </c>
      <c r="E384" s="239" t="s">
        <v>737</v>
      </c>
      <c r="F384" s="240" t="s">
        <v>738</v>
      </c>
      <c r="G384" s="241" t="s">
        <v>388</v>
      </c>
      <c r="H384" s="242">
        <v>219.40600000000001</v>
      </c>
      <c r="I384" s="9"/>
      <c r="J384" s="243">
        <f>ROUND(I384*H384,2)</f>
        <v>0</v>
      </c>
      <c r="K384" s="240" t="s">
        <v>353</v>
      </c>
      <c r="L384" s="113"/>
      <c r="M384" s="244" t="s">
        <v>143</v>
      </c>
      <c r="N384" s="245" t="s">
        <v>180</v>
      </c>
      <c r="O384" s="111"/>
      <c r="P384" s="246">
        <f>O384*H384</f>
        <v>0</v>
      </c>
      <c r="Q384" s="246">
        <v>0</v>
      </c>
      <c r="R384" s="246">
        <f>Q384*H384</f>
        <v>0</v>
      </c>
      <c r="S384" s="246">
        <v>0</v>
      </c>
      <c r="T384" s="247">
        <f>S384*H384</f>
        <v>0</v>
      </c>
      <c r="AR384" s="97" t="s">
        <v>275</v>
      </c>
      <c r="AT384" s="97" t="s">
        <v>271</v>
      </c>
      <c r="AU384" s="97" t="s">
        <v>217</v>
      </c>
      <c r="AY384" s="97" t="s">
        <v>269</v>
      </c>
      <c r="BE384" s="248">
        <f>IF(N384="základní",J384,0)</f>
        <v>0</v>
      </c>
      <c r="BF384" s="248">
        <f>IF(N384="snížená",J384,0)</f>
        <v>0</v>
      </c>
      <c r="BG384" s="248">
        <f>IF(N384="zákl. přenesená",J384,0)</f>
        <v>0</v>
      </c>
      <c r="BH384" s="248">
        <f>IF(N384="sníž. přenesená",J384,0)</f>
        <v>0</v>
      </c>
      <c r="BI384" s="248">
        <f>IF(N384="nulová",J384,0)</f>
        <v>0</v>
      </c>
      <c r="BJ384" s="97" t="s">
        <v>160</v>
      </c>
      <c r="BK384" s="248">
        <f>ROUND(I384*H384,2)</f>
        <v>0</v>
      </c>
      <c r="BL384" s="97" t="s">
        <v>275</v>
      </c>
      <c r="BM384" s="97" t="s">
        <v>739</v>
      </c>
    </row>
    <row r="385" spans="2:65" s="117" customFormat="1">
      <c r="B385" s="113"/>
      <c r="D385" s="249" t="s">
        <v>277</v>
      </c>
      <c r="F385" s="250" t="s">
        <v>740</v>
      </c>
      <c r="I385" s="10"/>
      <c r="L385" s="113"/>
      <c r="M385" s="251"/>
      <c r="N385" s="111"/>
      <c r="O385" s="111"/>
      <c r="P385" s="111"/>
      <c r="Q385" s="111"/>
      <c r="R385" s="111"/>
      <c r="S385" s="111"/>
      <c r="T385" s="143"/>
      <c r="AT385" s="97" t="s">
        <v>277</v>
      </c>
      <c r="AU385" s="97" t="s">
        <v>217</v>
      </c>
    </row>
    <row r="386" spans="2:65" s="117" customFormat="1" ht="25.5" customHeight="1">
      <c r="B386" s="113"/>
      <c r="C386" s="238" t="s">
        <v>741</v>
      </c>
      <c r="D386" s="238" t="s">
        <v>271</v>
      </c>
      <c r="E386" s="239" t="s">
        <v>742</v>
      </c>
      <c r="F386" s="240" t="s">
        <v>743</v>
      </c>
      <c r="G386" s="241" t="s">
        <v>388</v>
      </c>
      <c r="H386" s="242">
        <v>53.585000000000001</v>
      </c>
      <c r="I386" s="9"/>
      <c r="J386" s="243">
        <f>ROUND(I386*H386,2)</f>
        <v>0</v>
      </c>
      <c r="K386" s="240" t="s">
        <v>353</v>
      </c>
      <c r="L386" s="113"/>
      <c r="M386" s="244" t="s">
        <v>143</v>
      </c>
      <c r="N386" s="245" t="s">
        <v>180</v>
      </c>
      <c r="O386" s="111"/>
      <c r="P386" s="246">
        <f>O386*H386</f>
        <v>0</v>
      </c>
      <c r="Q386" s="246">
        <v>0</v>
      </c>
      <c r="R386" s="246">
        <f>Q386*H386</f>
        <v>0</v>
      </c>
      <c r="S386" s="246">
        <v>0</v>
      </c>
      <c r="T386" s="247">
        <f>S386*H386</f>
        <v>0</v>
      </c>
      <c r="AR386" s="97" t="s">
        <v>275</v>
      </c>
      <c r="AT386" s="97" t="s">
        <v>271</v>
      </c>
      <c r="AU386" s="97" t="s">
        <v>217</v>
      </c>
      <c r="AY386" s="97" t="s">
        <v>269</v>
      </c>
      <c r="BE386" s="248">
        <f>IF(N386="základní",J386,0)</f>
        <v>0</v>
      </c>
      <c r="BF386" s="248">
        <f>IF(N386="snížená",J386,0)</f>
        <v>0</v>
      </c>
      <c r="BG386" s="248">
        <f>IF(N386="zákl. přenesená",J386,0)</f>
        <v>0</v>
      </c>
      <c r="BH386" s="248">
        <f>IF(N386="sníž. přenesená",J386,0)</f>
        <v>0</v>
      </c>
      <c r="BI386" s="248">
        <f>IF(N386="nulová",J386,0)</f>
        <v>0</v>
      </c>
      <c r="BJ386" s="97" t="s">
        <v>160</v>
      </c>
      <c r="BK386" s="248">
        <f>ROUND(I386*H386,2)</f>
        <v>0</v>
      </c>
      <c r="BL386" s="97" t="s">
        <v>275</v>
      </c>
      <c r="BM386" s="97" t="s">
        <v>744</v>
      </c>
    </row>
    <row r="387" spans="2:65" s="117" customFormat="1" ht="27">
      <c r="B387" s="113"/>
      <c r="D387" s="249" t="s">
        <v>277</v>
      </c>
      <c r="F387" s="250" t="s">
        <v>745</v>
      </c>
      <c r="I387" s="10"/>
      <c r="L387" s="113"/>
      <c r="M387" s="251"/>
      <c r="N387" s="111"/>
      <c r="O387" s="111"/>
      <c r="P387" s="111"/>
      <c r="Q387" s="111"/>
      <c r="R387" s="111"/>
      <c r="S387" s="111"/>
      <c r="T387" s="143"/>
      <c r="AT387" s="97" t="s">
        <v>277</v>
      </c>
      <c r="AU387" s="97" t="s">
        <v>217</v>
      </c>
    </row>
    <row r="388" spans="2:65" s="270" customFormat="1">
      <c r="B388" s="269"/>
      <c r="D388" s="249" t="s">
        <v>281</v>
      </c>
      <c r="E388" s="271" t="s">
        <v>143</v>
      </c>
      <c r="F388" s="272" t="s">
        <v>746</v>
      </c>
      <c r="H388" s="271" t="s">
        <v>143</v>
      </c>
      <c r="I388" s="13"/>
      <c r="L388" s="269"/>
      <c r="M388" s="273"/>
      <c r="N388" s="274"/>
      <c r="O388" s="274"/>
      <c r="P388" s="274"/>
      <c r="Q388" s="274"/>
      <c r="R388" s="274"/>
      <c r="S388" s="274"/>
      <c r="T388" s="275"/>
      <c r="AT388" s="271" t="s">
        <v>281</v>
      </c>
      <c r="AU388" s="271" t="s">
        <v>217</v>
      </c>
      <c r="AV388" s="270" t="s">
        <v>160</v>
      </c>
      <c r="AW388" s="270" t="s">
        <v>173</v>
      </c>
      <c r="AX388" s="270" t="s">
        <v>209</v>
      </c>
      <c r="AY388" s="271" t="s">
        <v>269</v>
      </c>
    </row>
    <row r="389" spans="2:65" s="254" customFormat="1">
      <c r="B389" s="253"/>
      <c r="D389" s="249" t="s">
        <v>281</v>
      </c>
      <c r="E389" s="255" t="s">
        <v>143</v>
      </c>
      <c r="F389" s="256" t="s">
        <v>747</v>
      </c>
      <c r="H389" s="257">
        <v>53.585000000000001</v>
      </c>
      <c r="I389" s="11"/>
      <c r="L389" s="253"/>
      <c r="M389" s="258"/>
      <c r="N389" s="259"/>
      <c r="O389" s="259"/>
      <c r="P389" s="259"/>
      <c r="Q389" s="259"/>
      <c r="R389" s="259"/>
      <c r="S389" s="259"/>
      <c r="T389" s="260"/>
      <c r="AT389" s="255" t="s">
        <v>281</v>
      </c>
      <c r="AU389" s="255" t="s">
        <v>217</v>
      </c>
      <c r="AV389" s="254" t="s">
        <v>217</v>
      </c>
      <c r="AW389" s="254" t="s">
        <v>173</v>
      </c>
      <c r="AX389" s="254" t="s">
        <v>160</v>
      </c>
      <c r="AY389" s="255" t="s">
        <v>269</v>
      </c>
    </row>
    <row r="390" spans="2:65" s="117" customFormat="1" ht="16.5" customHeight="1">
      <c r="B390" s="113"/>
      <c r="C390" s="238" t="s">
        <v>748</v>
      </c>
      <c r="D390" s="238" t="s">
        <v>271</v>
      </c>
      <c r="E390" s="239" t="s">
        <v>749</v>
      </c>
      <c r="F390" s="240" t="s">
        <v>750</v>
      </c>
      <c r="G390" s="241" t="s">
        <v>388</v>
      </c>
      <c r="H390" s="242">
        <v>68.605000000000004</v>
      </c>
      <c r="I390" s="9"/>
      <c r="J390" s="243">
        <f>ROUND(I390*H390,2)</f>
        <v>0</v>
      </c>
      <c r="K390" s="240" t="s">
        <v>353</v>
      </c>
      <c r="L390" s="113"/>
      <c r="M390" s="244" t="s">
        <v>143</v>
      </c>
      <c r="N390" s="245" t="s">
        <v>180</v>
      </c>
      <c r="O390" s="111"/>
      <c r="P390" s="246">
        <f>O390*H390</f>
        <v>0</v>
      </c>
      <c r="Q390" s="246">
        <v>0</v>
      </c>
      <c r="R390" s="246">
        <f>Q390*H390</f>
        <v>0</v>
      </c>
      <c r="S390" s="246">
        <v>0</v>
      </c>
      <c r="T390" s="247">
        <f>S390*H390</f>
        <v>0</v>
      </c>
      <c r="AR390" s="97" t="s">
        <v>275</v>
      </c>
      <c r="AT390" s="97" t="s">
        <v>271</v>
      </c>
      <c r="AU390" s="97" t="s">
        <v>217</v>
      </c>
      <c r="AY390" s="97" t="s">
        <v>269</v>
      </c>
      <c r="BE390" s="248">
        <f>IF(N390="základní",J390,0)</f>
        <v>0</v>
      </c>
      <c r="BF390" s="248">
        <f>IF(N390="snížená",J390,0)</f>
        <v>0</v>
      </c>
      <c r="BG390" s="248">
        <f>IF(N390="zákl. přenesená",J390,0)</f>
        <v>0</v>
      </c>
      <c r="BH390" s="248">
        <f>IF(N390="sníž. přenesená",J390,0)</f>
        <v>0</v>
      </c>
      <c r="BI390" s="248">
        <f>IF(N390="nulová",J390,0)</f>
        <v>0</v>
      </c>
      <c r="BJ390" s="97" t="s">
        <v>160</v>
      </c>
      <c r="BK390" s="248">
        <f>ROUND(I390*H390,2)</f>
        <v>0</v>
      </c>
      <c r="BL390" s="97" t="s">
        <v>275</v>
      </c>
      <c r="BM390" s="97" t="s">
        <v>751</v>
      </c>
    </row>
    <row r="391" spans="2:65" s="117" customFormat="1">
      <c r="B391" s="113"/>
      <c r="D391" s="249" t="s">
        <v>277</v>
      </c>
      <c r="F391" s="250" t="s">
        <v>752</v>
      </c>
      <c r="I391" s="10"/>
      <c r="L391" s="113"/>
      <c r="M391" s="251"/>
      <c r="N391" s="111"/>
      <c r="O391" s="111"/>
      <c r="P391" s="111"/>
      <c r="Q391" s="111"/>
      <c r="R391" s="111"/>
      <c r="S391" s="111"/>
      <c r="T391" s="143"/>
      <c r="AT391" s="97" t="s">
        <v>277</v>
      </c>
      <c r="AU391" s="97" t="s">
        <v>217</v>
      </c>
    </row>
    <row r="392" spans="2:65" s="254" customFormat="1">
      <c r="B392" s="253"/>
      <c r="D392" s="249" t="s">
        <v>281</v>
      </c>
      <c r="E392" s="255" t="s">
        <v>143</v>
      </c>
      <c r="F392" s="256" t="s">
        <v>753</v>
      </c>
      <c r="H392" s="257">
        <v>68.605000000000004</v>
      </c>
      <c r="I392" s="11"/>
      <c r="L392" s="253"/>
      <c r="M392" s="258"/>
      <c r="N392" s="259"/>
      <c r="O392" s="259"/>
      <c r="P392" s="259"/>
      <c r="Q392" s="259"/>
      <c r="R392" s="259"/>
      <c r="S392" s="259"/>
      <c r="T392" s="260"/>
      <c r="AT392" s="255" t="s">
        <v>281</v>
      </c>
      <c r="AU392" s="255" t="s">
        <v>217</v>
      </c>
      <c r="AV392" s="254" t="s">
        <v>217</v>
      </c>
      <c r="AW392" s="254" t="s">
        <v>173</v>
      </c>
      <c r="AX392" s="254" t="s">
        <v>160</v>
      </c>
      <c r="AY392" s="255" t="s">
        <v>269</v>
      </c>
    </row>
    <row r="393" spans="2:65" s="117" customFormat="1" ht="16.5" customHeight="1">
      <c r="B393" s="113"/>
      <c r="C393" s="238" t="s">
        <v>754</v>
      </c>
      <c r="D393" s="238" t="s">
        <v>271</v>
      </c>
      <c r="E393" s="239" t="s">
        <v>755</v>
      </c>
      <c r="F393" s="240" t="s">
        <v>756</v>
      </c>
      <c r="G393" s="241" t="s">
        <v>388</v>
      </c>
      <c r="H393" s="242">
        <v>97.215999999999994</v>
      </c>
      <c r="I393" s="9"/>
      <c r="J393" s="243">
        <f>ROUND(I393*H393,2)</f>
        <v>0</v>
      </c>
      <c r="K393" s="240" t="s">
        <v>353</v>
      </c>
      <c r="L393" s="113"/>
      <c r="M393" s="244" t="s">
        <v>143</v>
      </c>
      <c r="N393" s="245" t="s">
        <v>180</v>
      </c>
      <c r="O393" s="111"/>
      <c r="P393" s="246">
        <f>O393*H393</f>
        <v>0</v>
      </c>
      <c r="Q393" s="246">
        <v>0</v>
      </c>
      <c r="R393" s="246">
        <f>Q393*H393</f>
        <v>0</v>
      </c>
      <c r="S393" s="246">
        <v>0</v>
      </c>
      <c r="T393" s="247">
        <f>S393*H393</f>
        <v>0</v>
      </c>
      <c r="AR393" s="97" t="s">
        <v>275</v>
      </c>
      <c r="AT393" s="97" t="s">
        <v>271</v>
      </c>
      <c r="AU393" s="97" t="s">
        <v>217</v>
      </c>
      <c r="AY393" s="97" t="s">
        <v>269</v>
      </c>
      <c r="BE393" s="248">
        <f>IF(N393="základní",J393,0)</f>
        <v>0</v>
      </c>
      <c r="BF393" s="248">
        <f>IF(N393="snížená",J393,0)</f>
        <v>0</v>
      </c>
      <c r="BG393" s="248">
        <f>IF(N393="zákl. přenesená",J393,0)</f>
        <v>0</v>
      </c>
      <c r="BH393" s="248">
        <f>IF(N393="sníž. přenesená",J393,0)</f>
        <v>0</v>
      </c>
      <c r="BI393" s="248">
        <f>IF(N393="nulová",J393,0)</f>
        <v>0</v>
      </c>
      <c r="BJ393" s="97" t="s">
        <v>160</v>
      </c>
      <c r="BK393" s="248">
        <f>ROUND(I393*H393,2)</f>
        <v>0</v>
      </c>
      <c r="BL393" s="97" t="s">
        <v>275</v>
      </c>
      <c r="BM393" s="97" t="s">
        <v>757</v>
      </c>
    </row>
    <row r="394" spans="2:65" s="117" customFormat="1">
      <c r="B394" s="113"/>
      <c r="D394" s="249" t="s">
        <v>277</v>
      </c>
      <c r="F394" s="250" t="s">
        <v>758</v>
      </c>
      <c r="I394" s="10"/>
      <c r="L394" s="113"/>
      <c r="M394" s="251"/>
      <c r="N394" s="111"/>
      <c r="O394" s="111"/>
      <c r="P394" s="111"/>
      <c r="Q394" s="111"/>
      <c r="R394" s="111"/>
      <c r="S394" s="111"/>
      <c r="T394" s="143"/>
      <c r="AT394" s="97" t="s">
        <v>277</v>
      </c>
      <c r="AU394" s="97" t="s">
        <v>217</v>
      </c>
    </row>
    <row r="395" spans="2:65" s="254" customFormat="1">
      <c r="B395" s="253"/>
      <c r="D395" s="249" t="s">
        <v>281</v>
      </c>
      <c r="E395" s="255" t="s">
        <v>143</v>
      </c>
      <c r="F395" s="256" t="s">
        <v>759</v>
      </c>
      <c r="H395" s="257">
        <v>97.215999999999994</v>
      </c>
      <c r="I395" s="11"/>
      <c r="L395" s="253"/>
      <c r="M395" s="258"/>
      <c r="N395" s="259"/>
      <c r="O395" s="259"/>
      <c r="P395" s="259"/>
      <c r="Q395" s="259"/>
      <c r="R395" s="259"/>
      <c r="S395" s="259"/>
      <c r="T395" s="260"/>
      <c r="AT395" s="255" t="s">
        <v>281</v>
      </c>
      <c r="AU395" s="255" t="s">
        <v>217</v>
      </c>
      <c r="AV395" s="254" t="s">
        <v>217</v>
      </c>
      <c r="AW395" s="254" t="s">
        <v>173</v>
      </c>
      <c r="AX395" s="254" t="s">
        <v>160</v>
      </c>
      <c r="AY395" s="255" t="s">
        <v>269</v>
      </c>
    </row>
    <row r="396" spans="2:65" s="226" customFormat="1" ht="29.85" customHeight="1">
      <c r="B396" s="225"/>
      <c r="D396" s="227" t="s">
        <v>208</v>
      </c>
      <c r="E396" s="236" t="s">
        <v>760</v>
      </c>
      <c r="F396" s="236" t="s">
        <v>761</v>
      </c>
      <c r="I396" s="8"/>
      <c r="J396" s="237">
        <f>BK396</f>
        <v>0</v>
      </c>
      <c r="L396" s="225"/>
      <c r="M396" s="230"/>
      <c r="N396" s="231"/>
      <c r="O396" s="231"/>
      <c r="P396" s="232">
        <f>SUM(P397:P398)</f>
        <v>0</v>
      </c>
      <c r="Q396" s="231"/>
      <c r="R396" s="232">
        <f>SUM(R397:R398)</f>
        <v>0</v>
      </c>
      <c r="S396" s="231"/>
      <c r="T396" s="233">
        <f>SUM(T397:T398)</f>
        <v>0</v>
      </c>
      <c r="AR396" s="227" t="s">
        <v>160</v>
      </c>
      <c r="AT396" s="234" t="s">
        <v>208</v>
      </c>
      <c r="AU396" s="234" t="s">
        <v>160</v>
      </c>
      <c r="AY396" s="227" t="s">
        <v>269</v>
      </c>
      <c r="BK396" s="235">
        <f>SUM(BK397:BK398)</f>
        <v>0</v>
      </c>
    </row>
    <row r="397" spans="2:65" s="117" customFormat="1" ht="16.5" customHeight="1">
      <c r="B397" s="113"/>
      <c r="C397" s="238" t="s">
        <v>762</v>
      </c>
      <c r="D397" s="238" t="s">
        <v>271</v>
      </c>
      <c r="E397" s="239" t="s">
        <v>763</v>
      </c>
      <c r="F397" s="240" t="s">
        <v>764</v>
      </c>
      <c r="G397" s="241" t="s">
        <v>388</v>
      </c>
      <c r="H397" s="242">
        <v>583.32799999999997</v>
      </c>
      <c r="I397" s="9"/>
      <c r="J397" s="243">
        <f>ROUND(I397*H397,2)</f>
        <v>0</v>
      </c>
      <c r="K397" s="240" t="s">
        <v>353</v>
      </c>
      <c r="L397" s="113"/>
      <c r="M397" s="244" t="s">
        <v>143</v>
      </c>
      <c r="N397" s="245" t="s">
        <v>180</v>
      </c>
      <c r="O397" s="111"/>
      <c r="P397" s="246">
        <f>O397*H397</f>
        <v>0</v>
      </c>
      <c r="Q397" s="246">
        <v>0</v>
      </c>
      <c r="R397" s="246">
        <f>Q397*H397</f>
        <v>0</v>
      </c>
      <c r="S397" s="246">
        <v>0</v>
      </c>
      <c r="T397" s="247">
        <f>S397*H397</f>
        <v>0</v>
      </c>
      <c r="AR397" s="97" t="s">
        <v>275</v>
      </c>
      <c r="AT397" s="97" t="s">
        <v>271</v>
      </c>
      <c r="AU397" s="97" t="s">
        <v>217</v>
      </c>
      <c r="AY397" s="97" t="s">
        <v>269</v>
      </c>
      <c r="BE397" s="248">
        <f>IF(N397="základní",J397,0)</f>
        <v>0</v>
      </c>
      <c r="BF397" s="248">
        <f>IF(N397="snížená",J397,0)</f>
        <v>0</v>
      </c>
      <c r="BG397" s="248">
        <f>IF(N397="zákl. přenesená",J397,0)</f>
        <v>0</v>
      </c>
      <c r="BH397" s="248">
        <f>IF(N397="sníž. přenesená",J397,0)</f>
        <v>0</v>
      </c>
      <c r="BI397" s="248">
        <f>IF(N397="nulová",J397,0)</f>
        <v>0</v>
      </c>
      <c r="BJ397" s="97" t="s">
        <v>160</v>
      </c>
      <c r="BK397" s="248">
        <f>ROUND(I397*H397,2)</f>
        <v>0</v>
      </c>
      <c r="BL397" s="97" t="s">
        <v>275</v>
      </c>
      <c r="BM397" s="97" t="s">
        <v>765</v>
      </c>
    </row>
    <row r="398" spans="2:65" s="117" customFormat="1" ht="27">
      <c r="B398" s="113"/>
      <c r="D398" s="249" t="s">
        <v>277</v>
      </c>
      <c r="F398" s="250" t="s">
        <v>766</v>
      </c>
      <c r="L398" s="113"/>
      <c r="M398" s="285"/>
      <c r="N398" s="286"/>
      <c r="O398" s="286"/>
      <c r="P398" s="286"/>
      <c r="Q398" s="286"/>
      <c r="R398" s="286"/>
      <c r="S398" s="286"/>
      <c r="T398" s="287"/>
      <c r="AT398" s="97" t="s">
        <v>277</v>
      </c>
      <c r="AU398" s="97" t="s">
        <v>217</v>
      </c>
    </row>
    <row r="399" spans="2:65" s="117" customFormat="1" ht="6.95" customHeight="1">
      <c r="B399" s="128"/>
      <c r="C399" s="129"/>
      <c r="D399" s="129"/>
      <c r="E399" s="129"/>
      <c r="F399" s="129"/>
      <c r="G399" s="129"/>
      <c r="H399" s="129"/>
      <c r="I399" s="129"/>
      <c r="J399" s="129"/>
      <c r="K399" s="129"/>
      <c r="L399" s="113"/>
    </row>
  </sheetData>
  <sheetProtection sheet="1" objects="1" scenarios="1"/>
  <autoFilter ref="C90:K398"/>
  <mergeCells count="13">
    <mergeCell ref="E81:H81"/>
    <mergeCell ref="E7:H7"/>
    <mergeCell ref="E9:H9"/>
    <mergeCell ref="E11:H11"/>
    <mergeCell ref="E26:H26"/>
    <mergeCell ref="E47:H47"/>
    <mergeCell ref="E83:H83"/>
    <mergeCell ref="G1:H1"/>
    <mergeCell ref="L2:V2"/>
    <mergeCell ref="E49:H49"/>
    <mergeCell ref="E51:H51"/>
    <mergeCell ref="J55:J56"/>
    <mergeCell ref="E79:H79"/>
  </mergeCells>
  <phoneticPr fontId="0" type="noConversion"/>
  <hyperlinks>
    <hyperlink ref="F1:G1" location="C2" display="1) Krycí list soupisu"/>
    <hyperlink ref="G1:H1" location="C58" display="2) Rekapitulace"/>
    <hyperlink ref="J1" location="C9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R148"/>
  <sheetViews>
    <sheetView showGridLines="0" workbookViewId="0">
      <pane ySplit="1" topLeftCell="A2" activePane="bottomLeft" state="frozen"/>
      <selection activeCell="J8" sqref="J8"/>
      <selection pane="bottomLeft" activeCell="F17" sqref="F17"/>
    </sheetView>
  </sheetViews>
  <sheetFormatPr defaultRowHeight="13.5"/>
  <cols>
    <col min="1" max="1" width="8.33203125" style="95" customWidth="1"/>
    <col min="2" max="2" width="1.6640625" style="95" customWidth="1"/>
    <col min="3" max="3" width="4.1640625" style="95" customWidth="1"/>
    <col min="4" max="4" width="4.33203125" style="95" customWidth="1"/>
    <col min="5" max="5" width="17.1640625" style="95" customWidth="1"/>
    <col min="6" max="6" width="75" style="95" customWidth="1"/>
    <col min="7" max="7" width="8.6640625" style="95" customWidth="1"/>
    <col min="8" max="8" width="11.1640625" style="95" customWidth="1"/>
    <col min="9" max="9" width="12.6640625" style="95" customWidth="1"/>
    <col min="10" max="10" width="23.5" style="95" customWidth="1"/>
    <col min="11" max="11" width="15.5" style="95" customWidth="1"/>
    <col min="12" max="12" width="9.33203125" style="95"/>
    <col min="13" max="18" width="9.33203125" style="95" hidden="1" customWidth="1"/>
    <col min="19" max="19" width="8.1640625" style="95" hidden="1" customWidth="1"/>
    <col min="20" max="20" width="29.6640625" style="95" hidden="1" customWidth="1"/>
    <col min="21" max="21" width="16.33203125" style="95" hidden="1" customWidth="1"/>
    <col min="22" max="22" width="12.33203125" style="95" customWidth="1"/>
    <col min="23" max="23" width="16.33203125" style="95" customWidth="1"/>
    <col min="24" max="24" width="12.33203125" style="95" customWidth="1"/>
    <col min="25" max="25" width="15" style="95" customWidth="1"/>
    <col min="26" max="26" width="11" style="95" customWidth="1"/>
    <col min="27" max="27" width="15" style="95" customWidth="1"/>
    <col min="28" max="28" width="16.33203125" style="95" customWidth="1"/>
    <col min="29" max="29" width="11" style="95" customWidth="1"/>
    <col min="30" max="30" width="15" style="95" customWidth="1"/>
    <col min="31" max="31" width="16.33203125" style="95" customWidth="1"/>
    <col min="32" max="43" width="9.33203125" style="95"/>
    <col min="44" max="65" width="9.33203125" style="95" hidden="1" customWidth="1"/>
    <col min="66" max="16384" width="9.33203125" style="95"/>
  </cols>
  <sheetData>
    <row r="1" spans="1:70" ht="21.75" customHeight="1">
      <c r="A1" s="94"/>
      <c r="B1" s="3"/>
      <c r="C1" s="3"/>
      <c r="D1" s="4" t="s">
        <v>139</v>
      </c>
      <c r="E1" s="3"/>
      <c r="F1" s="181" t="s">
        <v>226</v>
      </c>
      <c r="G1" s="335" t="s">
        <v>227</v>
      </c>
      <c r="H1" s="335"/>
      <c r="I1" s="3"/>
      <c r="J1" s="181" t="s">
        <v>228</v>
      </c>
      <c r="K1" s="4" t="s">
        <v>229</v>
      </c>
      <c r="L1" s="181" t="s">
        <v>230</v>
      </c>
      <c r="M1" s="181"/>
      <c r="N1" s="181"/>
      <c r="O1" s="181"/>
      <c r="P1" s="181"/>
      <c r="Q1" s="181"/>
      <c r="R1" s="181"/>
      <c r="S1" s="181"/>
      <c r="T1" s="181"/>
      <c r="U1" s="93"/>
      <c r="V1" s="93"/>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1:70" ht="36.950000000000003" customHeight="1">
      <c r="L2" s="295" t="s">
        <v>146</v>
      </c>
      <c r="M2" s="296"/>
      <c r="N2" s="296"/>
      <c r="O2" s="296"/>
      <c r="P2" s="296"/>
      <c r="Q2" s="296"/>
      <c r="R2" s="296"/>
      <c r="S2" s="296"/>
      <c r="T2" s="296"/>
      <c r="U2" s="296"/>
      <c r="V2" s="296"/>
      <c r="AT2" s="97" t="s">
        <v>225</v>
      </c>
    </row>
    <row r="3" spans="1:70" ht="6.95" customHeight="1">
      <c r="B3" s="98"/>
      <c r="C3" s="99"/>
      <c r="D3" s="99"/>
      <c r="E3" s="99"/>
      <c r="F3" s="99"/>
      <c r="G3" s="99"/>
      <c r="H3" s="99"/>
      <c r="I3" s="99"/>
      <c r="J3" s="99"/>
      <c r="K3" s="100"/>
      <c r="AT3" s="97" t="s">
        <v>217</v>
      </c>
    </row>
    <row r="4" spans="1:70" ht="36.950000000000003" customHeight="1">
      <c r="B4" s="101"/>
      <c r="C4" s="102"/>
      <c r="D4" s="103" t="s">
        <v>231</v>
      </c>
      <c r="E4" s="102"/>
      <c r="F4" s="102"/>
      <c r="G4" s="102"/>
      <c r="H4" s="102"/>
      <c r="I4" s="102"/>
      <c r="J4" s="102"/>
      <c r="K4" s="104"/>
      <c r="M4" s="105" t="s">
        <v>151</v>
      </c>
      <c r="AT4" s="97" t="s">
        <v>144</v>
      </c>
    </row>
    <row r="5" spans="1:70" ht="6.95" customHeight="1">
      <c r="B5" s="101"/>
      <c r="C5" s="102"/>
      <c r="D5" s="102"/>
      <c r="E5" s="102"/>
      <c r="F5" s="102"/>
      <c r="G5" s="102"/>
      <c r="H5" s="102"/>
      <c r="I5" s="102"/>
      <c r="J5" s="102"/>
      <c r="K5" s="104"/>
    </row>
    <row r="6" spans="1:70" ht="15">
      <c r="B6" s="101"/>
      <c r="C6" s="102"/>
      <c r="D6" s="109" t="s">
        <v>156</v>
      </c>
      <c r="E6" s="102"/>
      <c r="F6" s="102"/>
      <c r="G6" s="102"/>
      <c r="H6" s="102"/>
      <c r="I6" s="102"/>
      <c r="J6" s="102"/>
      <c r="K6" s="104"/>
    </row>
    <row r="7" spans="1:70" ht="27" customHeight="1">
      <c r="B7" s="101"/>
      <c r="C7" s="102"/>
      <c r="D7" s="102"/>
      <c r="E7" s="332" t="str">
        <f ca="1">'Rekapitulace stavby'!K6</f>
        <v xml:space="preserve">Sanace a rekonstrukce kanalizace na území negativně ovlivněné hornickou činností na katastru města Ostravy - Oprava kanalizace ulice Sklářova </v>
      </c>
      <c r="F7" s="333"/>
      <c r="G7" s="333"/>
      <c r="H7" s="333"/>
      <c r="I7" s="102"/>
      <c r="J7" s="102"/>
      <c r="K7" s="104"/>
    </row>
    <row r="8" spans="1:70" ht="15">
      <c r="B8" s="101"/>
      <c r="C8" s="102"/>
      <c r="D8" s="109" t="s">
        <v>232</v>
      </c>
      <c r="E8" s="102"/>
      <c r="F8" s="102"/>
      <c r="G8" s="102"/>
      <c r="H8" s="102"/>
      <c r="I8" s="102"/>
      <c r="J8" s="102"/>
      <c r="K8" s="104"/>
    </row>
    <row r="9" spans="1:70" s="117" customFormat="1" ht="16.5" customHeight="1">
      <c r="B9" s="113"/>
      <c r="C9" s="111"/>
      <c r="D9" s="111"/>
      <c r="E9" s="332" t="s">
        <v>233</v>
      </c>
      <c r="F9" s="331"/>
      <c r="G9" s="331"/>
      <c r="H9" s="331"/>
      <c r="I9" s="111"/>
      <c r="J9" s="111"/>
      <c r="K9" s="116"/>
    </row>
    <row r="10" spans="1:70" s="117" customFormat="1" ht="15">
      <c r="B10" s="113"/>
      <c r="C10" s="111"/>
      <c r="D10" s="109" t="s">
        <v>234</v>
      </c>
      <c r="E10" s="111"/>
      <c r="F10" s="111"/>
      <c r="G10" s="111"/>
      <c r="H10" s="111"/>
      <c r="I10" s="111"/>
      <c r="J10" s="111"/>
      <c r="K10" s="116"/>
    </row>
    <row r="11" spans="1:70" s="117" customFormat="1" ht="36.950000000000003" customHeight="1">
      <c r="B11" s="113"/>
      <c r="C11" s="111"/>
      <c r="D11" s="111"/>
      <c r="E11" s="330" t="s">
        <v>767</v>
      </c>
      <c r="F11" s="331"/>
      <c r="G11" s="331"/>
      <c r="H11" s="331"/>
      <c r="I11" s="111"/>
      <c r="J11" s="111"/>
      <c r="K11" s="116"/>
    </row>
    <row r="12" spans="1:70" s="117" customFormat="1">
      <c r="B12" s="113"/>
      <c r="C12" s="111"/>
      <c r="D12" s="111"/>
      <c r="E12" s="111"/>
      <c r="F12" s="111"/>
      <c r="G12" s="111"/>
      <c r="H12" s="111"/>
      <c r="I12" s="111"/>
      <c r="J12" s="111"/>
      <c r="K12" s="116"/>
    </row>
    <row r="13" spans="1:70" s="117" customFormat="1" ht="14.45" customHeight="1">
      <c r="B13" s="113"/>
      <c r="C13" s="111"/>
      <c r="D13" s="109" t="s">
        <v>158</v>
      </c>
      <c r="E13" s="111"/>
      <c r="F13" s="110" t="s">
        <v>143</v>
      </c>
      <c r="G13" s="111"/>
      <c r="H13" s="111"/>
      <c r="I13" s="109" t="s">
        <v>159</v>
      </c>
      <c r="J13" s="110" t="s">
        <v>236</v>
      </c>
      <c r="K13" s="116"/>
    </row>
    <row r="14" spans="1:70" s="117" customFormat="1" ht="14.45" customHeight="1">
      <c r="B14" s="113"/>
      <c r="C14" s="111"/>
      <c r="D14" s="109" t="s">
        <v>161</v>
      </c>
      <c r="E14" s="111"/>
      <c r="F14" s="110" t="s">
        <v>162</v>
      </c>
      <c r="G14" s="111"/>
      <c r="H14" s="111"/>
      <c r="I14" s="109" t="s">
        <v>163</v>
      </c>
      <c r="J14" s="182" t="str">
        <f ca="1">'Rekapitulace stavby'!AN8</f>
        <v>13. 3. 2018</v>
      </c>
      <c r="K14" s="116"/>
    </row>
    <row r="15" spans="1:70" s="117" customFormat="1" ht="10.9" customHeight="1">
      <c r="B15" s="113"/>
      <c r="C15" s="111"/>
      <c r="D15" s="111"/>
      <c r="E15" s="111"/>
      <c r="F15" s="111"/>
      <c r="G15" s="111"/>
      <c r="H15" s="111"/>
      <c r="I15" s="111"/>
      <c r="J15" s="111"/>
      <c r="K15" s="116"/>
    </row>
    <row r="16" spans="1:70" s="117" customFormat="1" ht="14.45" customHeight="1">
      <c r="B16" s="113"/>
      <c r="C16" s="111"/>
      <c r="D16" s="109" t="s">
        <v>167</v>
      </c>
      <c r="E16" s="111"/>
      <c r="F16" s="111"/>
      <c r="G16" s="111"/>
      <c r="H16" s="111"/>
      <c r="I16" s="109" t="s">
        <v>168</v>
      </c>
      <c r="J16" s="110" t="str">
        <f ca="1">IF('Rekapitulace stavby'!AN10="","",'Rekapitulace stavby'!AN10)</f>
        <v/>
      </c>
      <c r="K16" s="116"/>
    </row>
    <row r="17" spans="2:11" s="117" customFormat="1" ht="18" customHeight="1">
      <c r="B17" s="113"/>
      <c r="C17" s="111"/>
      <c r="D17" s="111"/>
      <c r="E17" s="110" t="str">
        <f ca="1">IF('Rekapitulace stavby'!E11="","",'Rekapitulace stavby'!E11)</f>
        <v xml:space="preserve"> </v>
      </c>
      <c r="F17" s="111"/>
      <c r="G17" s="111"/>
      <c r="H17" s="111"/>
      <c r="I17" s="109" t="s">
        <v>169</v>
      </c>
      <c r="J17" s="110" t="str">
        <f ca="1">IF('Rekapitulace stavby'!AN11="","",'Rekapitulace stavby'!AN11)</f>
        <v/>
      </c>
      <c r="K17" s="116"/>
    </row>
    <row r="18" spans="2:11" s="117" customFormat="1" ht="6.95" customHeight="1">
      <c r="B18" s="113"/>
      <c r="C18" s="111"/>
      <c r="D18" s="111"/>
      <c r="E18" s="111"/>
      <c r="F18" s="111"/>
      <c r="G18" s="111"/>
      <c r="H18" s="111"/>
      <c r="I18" s="111"/>
      <c r="J18" s="111"/>
      <c r="K18" s="116"/>
    </row>
    <row r="19" spans="2:11" s="117" customFormat="1" ht="14.45" customHeight="1">
      <c r="B19" s="113"/>
      <c r="C19" s="111"/>
      <c r="D19" s="109" t="s">
        <v>170</v>
      </c>
      <c r="E19" s="111"/>
      <c r="F19" s="111"/>
      <c r="G19" s="111"/>
      <c r="H19" s="111"/>
      <c r="I19" s="109" t="s">
        <v>168</v>
      </c>
      <c r="J19" s="110" t="str">
        <f ca="1">IF('Rekapitulace stavby'!AN13="Vyplň údaj","",IF('Rekapitulace stavby'!AN13="","",'Rekapitulace stavby'!AN13))</f>
        <v/>
      </c>
      <c r="K19" s="116"/>
    </row>
    <row r="20" spans="2:11" s="117" customFormat="1" ht="18" customHeight="1">
      <c r="B20" s="113"/>
      <c r="C20" s="111"/>
      <c r="D20" s="111"/>
      <c r="E20" s="110" t="str">
        <f ca="1">IF('Rekapitulace stavby'!E14="Vyplň údaj","",IF('Rekapitulace stavby'!E14="","",'Rekapitulace stavby'!E14))</f>
        <v/>
      </c>
      <c r="F20" s="111"/>
      <c r="G20" s="111"/>
      <c r="H20" s="111"/>
      <c r="I20" s="109" t="s">
        <v>169</v>
      </c>
      <c r="J20" s="110" t="str">
        <f ca="1">IF('Rekapitulace stavby'!AN14="Vyplň údaj","",IF('Rekapitulace stavby'!AN14="","",'Rekapitulace stavby'!AN14))</f>
        <v/>
      </c>
      <c r="K20" s="116"/>
    </row>
    <row r="21" spans="2:11" s="117" customFormat="1" ht="6.95" customHeight="1">
      <c r="B21" s="113"/>
      <c r="C21" s="111"/>
      <c r="D21" s="111"/>
      <c r="E21" s="111"/>
      <c r="F21" s="111"/>
      <c r="G21" s="111"/>
      <c r="H21" s="111"/>
      <c r="I21" s="111"/>
      <c r="J21" s="111"/>
      <c r="K21" s="116"/>
    </row>
    <row r="22" spans="2:11" s="117" customFormat="1" ht="14.45" customHeight="1">
      <c r="B22" s="113"/>
      <c r="C22" s="111"/>
      <c r="D22" s="109" t="s">
        <v>172</v>
      </c>
      <c r="E22" s="111"/>
      <c r="F22" s="111"/>
      <c r="G22" s="111"/>
      <c r="H22" s="111"/>
      <c r="I22" s="109" t="s">
        <v>168</v>
      </c>
      <c r="J22" s="110" t="str">
        <f ca="1">IF('Rekapitulace stavby'!AN16="","",'Rekapitulace stavby'!AN16)</f>
        <v/>
      </c>
      <c r="K22" s="116"/>
    </row>
    <row r="23" spans="2:11" s="117" customFormat="1" ht="18" customHeight="1">
      <c r="B23" s="113"/>
      <c r="C23" s="111"/>
      <c r="D23" s="111"/>
      <c r="E23" s="110" t="str">
        <f ca="1">IF('Rekapitulace stavby'!E17="","",'Rekapitulace stavby'!E17)</f>
        <v xml:space="preserve"> </v>
      </c>
      <c r="F23" s="111"/>
      <c r="G23" s="111"/>
      <c r="H23" s="111"/>
      <c r="I23" s="109" t="s">
        <v>169</v>
      </c>
      <c r="J23" s="110" t="str">
        <f ca="1">IF('Rekapitulace stavby'!AN17="","",'Rekapitulace stavby'!AN17)</f>
        <v/>
      </c>
      <c r="K23" s="116"/>
    </row>
    <row r="24" spans="2:11" s="117" customFormat="1" ht="6.95" customHeight="1">
      <c r="B24" s="113"/>
      <c r="C24" s="111"/>
      <c r="D24" s="111"/>
      <c r="E24" s="111"/>
      <c r="F24" s="111"/>
      <c r="G24" s="111"/>
      <c r="H24" s="111"/>
      <c r="I24" s="111"/>
      <c r="J24" s="111"/>
      <c r="K24" s="116"/>
    </row>
    <row r="25" spans="2:11" s="117" customFormat="1" ht="14.45" customHeight="1">
      <c r="B25" s="113"/>
      <c r="C25" s="111"/>
      <c r="D25" s="109" t="s">
        <v>174</v>
      </c>
      <c r="E25" s="111"/>
      <c r="F25" s="111"/>
      <c r="G25" s="111"/>
      <c r="H25" s="111"/>
      <c r="I25" s="111" t="s">
        <v>136</v>
      </c>
      <c r="J25" s="111"/>
      <c r="K25" s="116"/>
    </row>
    <row r="26" spans="2:11" s="187" customFormat="1" ht="16.5" customHeight="1">
      <c r="B26" s="184"/>
      <c r="C26" s="185"/>
      <c r="D26" s="185"/>
      <c r="E26" s="326" t="s">
        <v>143</v>
      </c>
      <c r="F26" s="326"/>
      <c r="G26" s="326"/>
      <c r="H26" s="326"/>
      <c r="I26" s="185"/>
      <c r="J26" s="185"/>
      <c r="K26" s="186"/>
    </row>
    <row r="27" spans="2:11" s="117" customFormat="1" ht="6.95" customHeight="1">
      <c r="B27" s="113"/>
      <c r="C27" s="111"/>
      <c r="D27" s="111"/>
      <c r="E27" s="111"/>
      <c r="F27" s="111"/>
      <c r="G27" s="111"/>
      <c r="H27" s="111"/>
      <c r="I27" s="111"/>
      <c r="J27" s="111"/>
      <c r="K27" s="116"/>
    </row>
    <row r="28" spans="2:11" s="117" customFormat="1" ht="6.95" customHeight="1">
      <c r="B28" s="113"/>
      <c r="C28" s="111"/>
      <c r="D28" s="141"/>
      <c r="E28" s="141"/>
      <c r="F28" s="141"/>
      <c r="G28" s="141"/>
      <c r="H28" s="141"/>
      <c r="I28" s="141"/>
      <c r="J28" s="141"/>
      <c r="K28" s="188"/>
    </row>
    <row r="29" spans="2:11" s="117" customFormat="1" ht="25.35" customHeight="1">
      <c r="B29" s="113"/>
      <c r="C29" s="111"/>
      <c r="D29" s="189" t="s">
        <v>175</v>
      </c>
      <c r="E29" s="111"/>
      <c r="F29" s="111"/>
      <c r="G29" s="111"/>
      <c r="H29" s="111"/>
      <c r="I29" s="111"/>
      <c r="J29" s="190">
        <f>ROUND(J86,2)</f>
        <v>0</v>
      </c>
      <c r="K29" s="116"/>
    </row>
    <row r="30" spans="2:11" s="117" customFormat="1" ht="6.95" customHeight="1">
      <c r="B30" s="113"/>
      <c r="C30" s="111"/>
      <c r="D30" s="141"/>
      <c r="E30" s="141"/>
      <c r="F30" s="141"/>
      <c r="G30" s="141"/>
      <c r="H30" s="141"/>
      <c r="I30" s="141"/>
      <c r="J30" s="141"/>
      <c r="K30" s="188"/>
    </row>
    <row r="31" spans="2:11" s="117" customFormat="1" ht="14.45" customHeight="1">
      <c r="B31" s="113"/>
      <c r="C31" s="111"/>
      <c r="D31" s="111"/>
      <c r="E31" s="111"/>
      <c r="F31" s="191" t="s">
        <v>177</v>
      </c>
      <c r="G31" s="111"/>
      <c r="H31" s="111"/>
      <c r="I31" s="191" t="s">
        <v>176</v>
      </c>
      <c r="J31" s="191" t="s">
        <v>178</v>
      </c>
      <c r="K31" s="116"/>
    </row>
    <row r="32" spans="2:11" s="117" customFormat="1" ht="14.45" customHeight="1">
      <c r="B32" s="113"/>
      <c r="C32" s="111"/>
      <c r="D32" s="120" t="s">
        <v>179</v>
      </c>
      <c r="E32" s="120" t="s">
        <v>180</v>
      </c>
      <c r="F32" s="192">
        <f>ROUND(SUM(BE86:BE147), 2)</f>
        <v>0</v>
      </c>
      <c r="G32" s="111"/>
      <c r="H32" s="111"/>
      <c r="I32" s="193">
        <v>0.21</v>
      </c>
      <c r="J32" s="192">
        <f>ROUND(ROUND((SUM(BE86:BE147)), 2)*I32, 2)</f>
        <v>0</v>
      </c>
      <c r="K32" s="116"/>
    </row>
    <row r="33" spans="2:11" s="117" customFormat="1" ht="14.45" customHeight="1">
      <c r="B33" s="113"/>
      <c r="C33" s="111"/>
      <c r="D33" s="111"/>
      <c r="E33" s="120" t="s">
        <v>181</v>
      </c>
      <c r="F33" s="192">
        <f>ROUND(SUM(BF86:BF147), 2)</f>
        <v>0</v>
      </c>
      <c r="G33" s="111"/>
      <c r="H33" s="111"/>
      <c r="I33" s="193">
        <v>0.15</v>
      </c>
      <c r="J33" s="192">
        <f>ROUND(ROUND((SUM(BF86:BF147)), 2)*I33, 2)</f>
        <v>0</v>
      </c>
      <c r="K33" s="116"/>
    </row>
    <row r="34" spans="2:11" s="117" customFormat="1" ht="14.45" hidden="1" customHeight="1">
      <c r="B34" s="113"/>
      <c r="C34" s="111"/>
      <c r="D34" s="111"/>
      <c r="E34" s="120" t="s">
        <v>182</v>
      </c>
      <c r="F34" s="192">
        <f>ROUND(SUM(BG86:BG147), 2)</f>
        <v>0</v>
      </c>
      <c r="G34" s="111"/>
      <c r="H34" s="111"/>
      <c r="I34" s="193">
        <v>0.21</v>
      </c>
      <c r="J34" s="192">
        <v>0</v>
      </c>
      <c r="K34" s="116"/>
    </row>
    <row r="35" spans="2:11" s="117" customFormat="1" ht="14.45" hidden="1" customHeight="1">
      <c r="B35" s="113"/>
      <c r="C35" s="111"/>
      <c r="D35" s="111"/>
      <c r="E35" s="120" t="s">
        <v>183</v>
      </c>
      <c r="F35" s="192">
        <f>ROUND(SUM(BH86:BH147), 2)</f>
        <v>0</v>
      </c>
      <c r="G35" s="111"/>
      <c r="H35" s="111"/>
      <c r="I35" s="193">
        <v>0.15</v>
      </c>
      <c r="J35" s="192">
        <v>0</v>
      </c>
      <c r="K35" s="116"/>
    </row>
    <row r="36" spans="2:11" s="117" customFormat="1" ht="14.45" hidden="1" customHeight="1">
      <c r="B36" s="113"/>
      <c r="C36" s="111"/>
      <c r="D36" s="111"/>
      <c r="E36" s="120" t="s">
        <v>184</v>
      </c>
      <c r="F36" s="192">
        <f>ROUND(SUM(BI86:BI147), 2)</f>
        <v>0</v>
      </c>
      <c r="G36" s="111"/>
      <c r="H36" s="111"/>
      <c r="I36" s="193">
        <v>0</v>
      </c>
      <c r="J36" s="192">
        <v>0</v>
      </c>
      <c r="K36" s="116"/>
    </row>
    <row r="37" spans="2:11" s="117" customFormat="1" ht="6.95" customHeight="1">
      <c r="B37" s="113"/>
      <c r="C37" s="111"/>
      <c r="D37" s="111"/>
      <c r="E37" s="111"/>
      <c r="F37" s="111"/>
      <c r="G37" s="111"/>
      <c r="H37" s="111"/>
      <c r="I37" s="111"/>
      <c r="J37" s="111"/>
      <c r="K37" s="116"/>
    </row>
    <row r="38" spans="2:11" s="117" customFormat="1" ht="25.35" customHeight="1">
      <c r="B38" s="113"/>
      <c r="C38" s="123"/>
      <c r="D38" s="124" t="s">
        <v>185</v>
      </c>
      <c r="E38" s="125"/>
      <c r="F38" s="125"/>
      <c r="G38" s="194" t="s">
        <v>186</v>
      </c>
      <c r="H38" s="126" t="s">
        <v>187</v>
      </c>
      <c r="I38" s="125"/>
      <c r="J38" s="195">
        <f>SUM(J29:J36)</f>
        <v>0</v>
      </c>
      <c r="K38" s="196"/>
    </row>
    <row r="39" spans="2:11" s="117" customFormat="1" ht="14.45" customHeight="1">
      <c r="B39" s="128"/>
      <c r="C39" s="129"/>
      <c r="D39" s="129"/>
      <c r="E39" s="129"/>
      <c r="F39" s="129"/>
      <c r="G39" s="129"/>
      <c r="H39" s="129"/>
      <c r="I39" s="129"/>
      <c r="J39" s="129"/>
      <c r="K39" s="130"/>
    </row>
    <row r="43" spans="2:11" s="117" customFormat="1" ht="6.95" customHeight="1">
      <c r="B43" s="131"/>
      <c r="C43" s="132"/>
      <c r="D43" s="132"/>
      <c r="E43" s="132"/>
      <c r="F43" s="132"/>
      <c r="G43" s="132"/>
      <c r="H43" s="132"/>
      <c r="I43" s="132"/>
      <c r="J43" s="132"/>
      <c r="K43" s="197"/>
    </row>
    <row r="44" spans="2:11" s="117" customFormat="1" ht="36.950000000000003" customHeight="1">
      <c r="B44" s="113"/>
      <c r="C44" s="103" t="s">
        <v>239</v>
      </c>
      <c r="D44" s="111"/>
      <c r="E44" s="111"/>
      <c r="F44" s="111"/>
      <c r="G44" s="111"/>
      <c r="H44" s="111"/>
      <c r="I44" s="111"/>
      <c r="J44" s="111"/>
      <c r="K44" s="116"/>
    </row>
    <row r="45" spans="2:11" s="117" customFormat="1" ht="6.95" customHeight="1">
      <c r="B45" s="113"/>
      <c r="C45" s="111"/>
      <c r="D45" s="111"/>
      <c r="E45" s="111"/>
      <c r="F45" s="111"/>
      <c r="G45" s="111"/>
      <c r="H45" s="111"/>
      <c r="I45" s="111"/>
      <c r="J45" s="111"/>
      <c r="K45" s="116"/>
    </row>
    <row r="46" spans="2:11" s="117" customFormat="1" ht="14.45" customHeight="1">
      <c r="B46" s="113"/>
      <c r="C46" s="109" t="s">
        <v>156</v>
      </c>
      <c r="D46" s="111"/>
      <c r="E46" s="111"/>
      <c r="F46" s="111"/>
      <c r="G46" s="111"/>
      <c r="H46" s="111"/>
      <c r="I46" s="111"/>
      <c r="J46" s="111"/>
      <c r="K46" s="116"/>
    </row>
    <row r="47" spans="2:11" s="117" customFormat="1" ht="26.25" customHeight="1">
      <c r="B47" s="113"/>
      <c r="C47" s="111"/>
      <c r="D47" s="111"/>
      <c r="E47" s="332" t="str">
        <f>E7</f>
        <v xml:space="preserve">Sanace a rekonstrukce kanalizace na území negativně ovlivněné hornickou činností na katastru města Ostravy - Oprava kanalizace ulice Sklářova </v>
      </c>
      <c r="F47" s="333"/>
      <c r="G47" s="333"/>
      <c r="H47" s="333"/>
      <c r="I47" s="111"/>
      <c r="J47" s="111"/>
      <c r="K47" s="116"/>
    </row>
    <row r="48" spans="2:11" ht="15">
      <c r="B48" s="101"/>
      <c r="C48" s="109" t="s">
        <v>232</v>
      </c>
      <c r="D48" s="102"/>
      <c r="E48" s="102"/>
      <c r="F48" s="102"/>
      <c r="G48" s="102"/>
      <c r="H48" s="102"/>
      <c r="I48" s="102"/>
      <c r="J48" s="102"/>
      <c r="K48" s="104"/>
    </row>
    <row r="49" spans="2:47" s="117" customFormat="1" ht="16.5" customHeight="1">
      <c r="B49" s="113"/>
      <c r="C49" s="111"/>
      <c r="D49" s="111"/>
      <c r="E49" s="332" t="s">
        <v>233</v>
      </c>
      <c r="F49" s="331"/>
      <c r="G49" s="331"/>
      <c r="H49" s="331"/>
      <c r="I49" s="111"/>
      <c r="J49" s="111"/>
      <c r="K49" s="116"/>
    </row>
    <row r="50" spans="2:47" s="117" customFormat="1" ht="14.45" customHeight="1">
      <c r="B50" s="113"/>
      <c r="C50" s="109" t="s">
        <v>234</v>
      </c>
      <c r="D50" s="111"/>
      <c r="E50" s="111"/>
      <c r="F50" s="111"/>
      <c r="G50" s="111"/>
      <c r="H50" s="111"/>
      <c r="I50" s="111"/>
      <c r="J50" s="111"/>
      <c r="K50" s="116"/>
    </row>
    <row r="51" spans="2:47" s="117" customFormat="1" ht="17.25" customHeight="1">
      <c r="B51" s="113"/>
      <c r="C51" s="111"/>
      <c r="D51" s="111"/>
      <c r="E51" s="330" t="str">
        <f>E11</f>
        <v>002 - Ostatní a vedlejší náklady</v>
      </c>
      <c r="F51" s="331"/>
      <c r="G51" s="331"/>
      <c r="H51" s="331"/>
      <c r="I51" s="111"/>
      <c r="J51" s="111"/>
      <c r="K51" s="116"/>
    </row>
    <row r="52" spans="2:47" s="117" customFormat="1" ht="6.95" customHeight="1">
      <c r="B52" s="113"/>
      <c r="C52" s="111"/>
      <c r="D52" s="111"/>
      <c r="E52" s="111"/>
      <c r="F52" s="111"/>
      <c r="G52" s="111"/>
      <c r="H52" s="111"/>
      <c r="I52" s="111"/>
      <c r="J52" s="111"/>
      <c r="K52" s="116"/>
    </row>
    <row r="53" spans="2:47" s="117" customFormat="1" ht="18" customHeight="1">
      <c r="B53" s="113"/>
      <c r="C53" s="109" t="s">
        <v>161</v>
      </c>
      <c r="D53" s="111"/>
      <c r="E53" s="111"/>
      <c r="F53" s="110" t="str">
        <f>F14</f>
        <v xml:space="preserve"> </v>
      </c>
      <c r="G53" s="111"/>
      <c r="H53" s="111"/>
      <c r="I53" s="109" t="s">
        <v>163</v>
      </c>
      <c r="J53" s="182" t="str">
        <f>IF(J14="","",J14)</f>
        <v>13. 3. 2018</v>
      </c>
      <c r="K53" s="116"/>
    </row>
    <row r="54" spans="2:47" s="117" customFormat="1" ht="6.95" customHeight="1">
      <c r="B54" s="113"/>
      <c r="C54" s="111"/>
      <c r="D54" s="111"/>
      <c r="E54" s="111"/>
      <c r="F54" s="111"/>
      <c r="G54" s="111"/>
      <c r="H54" s="111"/>
      <c r="I54" s="111"/>
      <c r="J54" s="111"/>
      <c r="K54" s="116"/>
    </row>
    <row r="55" spans="2:47" s="117" customFormat="1" ht="15">
      <c r="B55" s="113"/>
      <c r="C55" s="109" t="s">
        <v>167</v>
      </c>
      <c r="D55" s="111"/>
      <c r="E55" s="111"/>
      <c r="F55" s="110" t="str">
        <f>E17</f>
        <v xml:space="preserve"> </v>
      </c>
      <c r="G55" s="111"/>
      <c r="H55" s="111"/>
      <c r="I55" s="109" t="s">
        <v>172</v>
      </c>
      <c r="J55" s="326" t="str">
        <f>E23</f>
        <v xml:space="preserve"> </v>
      </c>
      <c r="K55" s="116"/>
    </row>
    <row r="56" spans="2:47" s="117" customFormat="1" ht="14.45" customHeight="1">
      <c r="B56" s="113"/>
      <c r="C56" s="109" t="s">
        <v>170</v>
      </c>
      <c r="D56" s="111"/>
      <c r="E56" s="111"/>
      <c r="F56" s="110" t="str">
        <f>IF(E20="","",E20)</f>
        <v/>
      </c>
      <c r="G56" s="111"/>
      <c r="H56" s="111"/>
      <c r="I56" s="111"/>
      <c r="J56" s="336"/>
      <c r="K56" s="116"/>
    </row>
    <row r="57" spans="2:47" s="117" customFormat="1" ht="10.35" customHeight="1">
      <c r="B57" s="113"/>
      <c r="C57" s="111"/>
      <c r="D57" s="111"/>
      <c r="E57" s="111"/>
      <c r="F57" s="111"/>
      <c r="G57" s="111"/>
      <c r="H57" s="111"/>
      <c r="I57" s="111"/>
      <c r="J57" s="111"/>
      <c r="K57" s="116"/>
    </row>
    <row r="58" spans="2:47" s="117" customFormat="1" ht="29.25" customHeight="1">
      <c r="B58" s="113"/>
      <c r="C58" s="198" t="s">
        <v>240</v>
      </c>
      <c r="D58" s="123"/>
      <c r="E58" s="123"/>
      <c r="F58" s="123"/>
      <c r="G58" s="123"/>
      <c r="H58" s="123"/>
      <c r="I58" s="123"/>
      <c r="J58" s="199" t="s">
        <v>241</v>
      </c>
      <c r="K58" s="127"/>
    </row>
    <row r="59" spans="2:47" s="117" customFormat="1" ht="10.35" customHeight="1">
      <c r="B59" s="113"/>
      <c r="C59" s="111"/>
      <c r="D59" s="111"/>
      <c r="E59" s="111"/>
      <c r="F59" s="111"/>
      <c r="G59" s="111"/>
      <c r="H59" s="111"/>
      <c r="I59" s="111"/>
      <c r="J59" s="111"/>
      <c r="K59" s="116"/>
    </row>
    <row r="60" spans="2:47" s="117" customFormat="1" ht="29.25" customHeight="1">
      <c r="B60" s="113"/>
      <c r="C60" s="200" t="s">
        <v>242</v>
      </c>
      <c r="D60" s="111"/>
      <c r="E60" s="111"/>
      <c r="F60" s="111"/>
      <c r="G60" s="111"/>
      <c r="H60" s="111"/>
      <c r="I60" s="111"/>
      <c r="J60" s="190">
        <f>J86</f>
        <v>0</v>
      </c>
      <c r="K60" s="116"/>
      <c r="AU60" s="97" t="s">
        <v>243</v>
      </c>
    </row>
    <row r="61" spans="2:47" s="207" customFormat="1" ht="24.95" customHeight="1">
      <c r="B61" s="201"/>
      <c r="C61" s="202"/>
      <c r="D61" s="203" t="s">
        <v>768</v>
      </c>
      <c r="E61" s="204"/>
      <c r="F61" s="204"/>
      <c r="G61" s="204"/>
      <c r="H61" s="204"/>
      <c r="I61" s="204"/>
      <c r="J61" s="205">
        <f>J87</f>
        <v>0</v>
      </c>
      <c r="K61" s="206"/>
    </row>
    <row r="62" spans="2:47" s="169" customFormat="1" ht="19.899999999999999" customHeight="1">
      <c r="B62" s="208"/>
      <c r="C62" s="209"/>
      <c r="D62" s="210" t="s">
        <v>769</v>
      </c>
      <c r="E62" s="211"/>
      <c r="F62" s="211"/>
      <c r="G62" s="211"/>
      <c r="H62" s="211"/>
      <c r="I62" s="211"/>
      <c r="J62" s="212">
        <f>J88</f>
        <v>0</v>
      </c>
      <c r="K62" s="213"/>
    </row>
    <row r="63" spans="2:47" s="169" customFormat="1" ht="19.899999999999999" customHeight="1">
      <c r="B63" s="208"/>
      <c r="C63" s="209"/>
      <c r="D63" s="210" t="s">
        <v>770</v>
      </c>
      <c r="E63" s="211"/>
      <c r="F63" s="211"/>
      <c r="G63" s="211"/>
      <c r="H63" s="211"/>
      <c r="I63" s="211"/>
      <c r="J63" s="212">
        <f>J140</f>
        <v>0</v>
      </c>
      <c r="K63" s="213"/>
    </row>
    <row r="64" spans="2:47" s="169" customFormat="1" ht="19.899999999999999" customHeight="1">
      <c r="B64" s="208"/>
      <c r="C64" s="209"/>
      <c r="D64" s="210" t="s">
        <v>771</v>
      </c>
      <c r="E64" s="211"/>
      <c r="F64" s="211"/>
      <c r="G64" s="211"/>
      <c r="H64" s="211"/>
      <c r="I64" s="211"/>
      <c r="J64" s="212">
        <f>J144</f>
        <v>0</v>
      </c>
      <c r="K64" s="213"/>
    </row>
    <row r="65" spans="2:12" s="117" customFormat="1" ht="21.75" customHeight="1">
      <c r="B65" s="113"/>
      <c r="C65" s="111"/>
      <c r="D65" s="111"/>
      <c r="E65" s="111"/>
      <c r="F65" s="111"/>
      <c r="G65" s="111"/>
      <c r="H65" s="111"/>
      <c r="I65" s="111"/>
      <c r="J65" s="111"/>
      <c r="K65" s="116"/>
    </row>
    <row r="66" spans="2:12" s="117" customFormat="1" ht="6.95" customHeight="1">
      <c r="B66" s="128"/>
      <c r="C66" s="129"/>
      <c r="D66" s="129"/>
      <c r="E66" s="129"/>
      <c r="F66" s="129"/>
      <c r="G66" s="129"/>
      <c r="H66" s="129"/>
      <c r="I66" s="129"/>
      <c r="J66" s="129"/>
      <c r="K66" s="130"/>
    </row>
    <row r="70" spans="2:12" s="117" customFormat="1" ht="6.95" customHeight="1">
      <c r="B70" s="131"/>
      <c r="C70" s="132"/>
      <c r="D70" s="132"/>
      <c r="E70" s="132"/>
      <c r="F70" s="132"/>
      <c r="G70" s="132"/>
      <c r="H70" s="132"/>
      <c r="I70" s="132"/>
      <c r="J70" s="132"/>
      <c r="K70" s="132"/>
      <c r="L70" s="113"/>
    </row>
    <row r="71" spans="2:12" s="117" customFormat="1" ht="36.950000000000003" customHeight="1">
      <c r="B71" s="113"/>
      <c r="C71" s="133" t="s">
        <v>253</v>
      </c>
      <c r="L71" s="113"/>
    </row>
    <row r="72" spans="2:12" s="117" customFormat="1" ht="6.95" customHeight="1">
      <c r="B72" s="113"/>
      <c r="L72" s="113"/>
    </row>
    <row r="73" spans="2:12" s="117" customFormat="1" ht="14.45" customHeight="1">
      <c r="B73" s="113"/>
      <c r="C73" s="135" t="s">
        <v>156</v>
      </c>
      <c r="L73" s="113"/>
    </row>
    <row r="74" spans="2:12" s="117" customFormat="1" ht="26.25" customHeight="1">
      <c r="B74" s="113"/>
      <c r="E74" s="337" t="str">
        <f>E7</f>
        <v xml:space="preserve">Sanace a rekonstrukce kanalizace na území negativně ovlivněné hornickou činností na katastru města Ostravy - Oprava kanalizace ulice Sklářova </v>
      </c>
      <c r="F74" s="338"/>
      <c r="G74" s="338"/>
      <c r="H74" s="338"/>
      <c r="L74" s="113"/>
    </row>
    <row r="75" spans="2:12" ht="15">
      <c r="B75" s="101"/>
      <c r="C75" s="135" t="s">
        <v>232</v>
      </c>
      <c r="L75" s="101"/>
    </row>
    <row r="76" spans="2:12" s="117" customFormat="1" ht="16.5" customHeight="1">
      <c r="B76" s="113"/>
      <c r="E76" s="337" t="s">
        <v>233</v>
      </c>
      <c r="F76" s="334"/>
      <c r="G76" s="334"/>
      <c r="H76" s="334"/>
      <c r="L76" s="113"/>
    </row>
    <row r="77" spans="2:12" s="117" customFormat="1" ht="14.45" customHeight="1">
      <c r="B77" s="113"/>
      <c r="C77" s="135" t="s">
        <v>234</v>
      </c>
      <c r="L77" s="113"/>
    </row>
    <row r="78" spans="2:12" s="117" customFormat="1" ht="17.25" customHeight="1">
      <c r="B78" s="113"/>
      <c r="E78" s="289" t="str">
        <f>E11</f>
        <v>002 - Ostatní a vedlejší náklady</v>
      </c>
      <c r="F78" s="334"/>
      <c r="G78" s="334"/>
      <c r="H78" s="334"/>
      <c r="L78" s="113"/>
    </row>
    <row r="79" spans="2:12" s="117" customFormat="1" ht="6.95" customHeight="1">
      <c r="B79" s="113"/>
      <c r="L79" s="113"/>
    </row>
    <row r="80" spans="2:12" s="117" customFormat="1" ht="18" customHeight="1">
      <c r="B80" s="113"/>
      <c r="C80" s="135" t="s">
        <v>161</v>
      </c>
      <c r="F80" s="214" t="str">
        <f>F14</f>
        <v xml:space="preserve"> </v>
      </c>
      <c r="I80" s="135" t="s">
        <v>163</v>
      </c>
      <c r="J80" s="215" t="str">
        <f>IF(J14="","",J14)</f>
        <v>13. 3. 2018</v>
      </c>
      <c r="L80" s="113"/>
    </row>
    <row r="81" spans="2:65" s="117" customFormat="1" ht="6.95" customHeight="1">
      <c r="B81" s="113"/>
      <c r="L81" s="113"/>
    </row>
    <row r="82" spans="2:65" s="117" customFormat="1" ht="15">
      <c r="B82" s="113"/>
      <c r="C82" s="135" t="s">
        <v>167</v>
      </c>
      <c r="F82" s="214" t="str">
        <f>E17</f>
        <v xml:space="preserve"> </v>
      </c>
      <c r="I82" s="135" t="s">
        <v>172</v>
      </c>
      <c r="J82" s="214" t="str">
        <f>E23</f>
        <v xml:space="preserve"> </v>
      </c>
      <c r="L82" s="113"/>
    </row>
    <row r="83" spans="2:65" s="117" customFormat="1" ht="14.45" customHeight="1">
      <c r="B83" s="113"/>
      <c r="C83" s="135" t="s">
        <v>170</v>
      </c>
      <c r="F83" s="214" t="str">
        <f>IF(E20="","",E20)</f>
        <v/>
      </c>
      <c r="L83" s="113"/>
    </row>
    <row r="84" spans="2:65" s="117" customFormat="1" ht="10.35" customHeight="1">
      <c r="B84" s="113"/>
      <c r="L84" s="113"/>
    </row>
    <row r="85" spans="2:65" s="220" customFormat="1" ht="29.25" customHeight="1">
      <c r="B85" s="216"/>
      <c r="C85" s="217" t="s">
        <v>254</v>
      </c>
      <c r="D85" s="218" t="s">
        <v>194</v>
      </c>
      <c r="E85" s="218" t="s">
        <v>190</v>
      </c>
      <c r="F85" s="218" t="s">
        <v>255</v>
      </c>
      <c r="G85" s="218" t="s">
        <v>256</v>
      </c>
      <c r="H85" s="218" t="s">
        <v>257</v>
      </c>
      <c r="I85" s="218" t="s">
        <v>258</v>
      </c>
      <c r="J85" s="218" t="s">
        <v>241</v>
      </c>
      <c r="K85" s="219" t="s">
        <v>259</v>
      </c>
      <c r="L85" s="216"/>
      <c r="M85" s="145" t="s">
        <v>260</v>
      </c>
      <c r="N85" s="146" t="s">
        <v>179</v>
      </c>
      <c r="O85" s="146" t="s">
        <v>261</v>
      </c>
      <c r="P85" s="146" t="s">
        <v>262</v>
      </c>
      <c r="Q85" s="146" t="s">
        <v>263</v>
      </c>
      <c r="R85" s="146" t="s">
        <v>264</v>
      </c>
      <c r="S85" s="146" t="s">
        <v>265</v>
      </c>
      <c r="T85" s="147" t="s">
        <v>266</v>
      </c>
    </row>
    <row r="86" spans="2:65" s="117" customFormat="1" ht="29.25" customHeight="1">
      <c r="B86" s="113"/>
      <c r="C86" s="149" t="s">
        <v>242</v>
      </c>
      <c r="J86" s="221">
        <f>BK86</f>
        <v>0</v>
      </c>
      <c r="L86" s="113"/>
      <c r="M86" s="148"/>
      <c r="N86" s="141"/>
      <c r="O86" s="141"/>
      <c r="P86" s="222">
        <f>P87</f>
        <v>0</v>
      </c>
      <c r="Q86" s="141"/>
      <c r="R86" s="222">
        <f>R87</f>
        <v>0</v>
      </c>
      <c r="S86" s="141"/>
      <c r="T86" s="223">
        <f>T87</f>
        <v>0</v>
      </c>
      <c r="AT86" s="97" t="s">
        <v>208</v>
      </c>
      <c r="AU86" s="97" t="s">
        <v>243</v>
      </c>
      <c r="BK86" s="224">
        <f>BK87</f>
        <v>0</v>
      </c>
    </row>
    <row r="87" spans="2:65" s="226" customFormat="1" ht="37.35" customHeight="1">
      <c r="B87" s="225"/>
      <c r="D87" s="227" t="s">
        <v>208</v>
      </c>
      <c r="E87" s="228" t="s">
        <v>772</v>
      </c>
      <c r="F87" s="228" t="s">
        <v>773</v>
      </c>
      <c r="J87" s="229">
        <f>BK87</f>
        <v>0</v>
      </c>
      <c r="L87" s="225"/>
      <c r="M87" s="230"/>
      <c r="N87" s="231"/>
      <c r="O87" s="231"/>
      <c r="P87" s="232">
        <f>P88+P140+P144</f>
        <v>0</v>
      </c>
      <c r="Q87" s="231"/>
      <c r="R87" s="232">
        <f>R88+R140+R144</f>
        <v>0</v>
      </c>
      <c r="S87" s="231"/>
      <c r="T87" s="233">
        <f>T88+T140+T144</f>
        <v>0</v>
      </c>
      <c r="AR87" s="227" t="s">
        <v>298</v>
      </c>
      <c r="AT87" s="234" t="s">
        <v>208</v>
      </c>
      <c r="AU87" s="234" t="s">
        <v>209</v>
      </c>
      <c r="AY87" s="227" t="s">
        <v>269</v>
      </c>
      <c r="BK87" s="235">
        <f>BK88+BK140+BK144</f>
        <v>0</v>
      </c>
    </row>
    <row r="88" spans="2:65" s="226" customFormat="1" ht="19.899999999999999" customHeight="1">
      <c r="B88" s="225"/>
      <c r="D88" s="227" t="s">
        <v>208</v>
      </c>
      <c r="E88" s="236" t="s">
        <v>774</v>
      </c>
      <c r="F88" s="236" t="s">
        <v>775</v>
      </c>
      <c r="J88" s="237">
        <f>BK88</f>
        <v>0</v>
      </c>
      <c r="L88" s="225"/>
      <c r="M88" s="230"/>
      <c r="N88" s="231"/>
      <c r="O88" s="231"/>
      <c r="P88" s="232">
        <f>SUM(P89:P139)</f>
        <v>0</v>
      </c>
      <c r="Q88" s="231"/>
      <c r="R88" s="232">
        <f>SUM(R89:R139)</f>
        <v>0</v>
      </c>
      <c r="S88" s="231"/>
      <c r="T88" s="233">
        <f>SUM(T89:T139)</f>
        <v>0</v>
      </c>
      <c r="AR88" s="227" t="s">
        <v>298</v>
      </c>
      <c r="AT88" s="234" t="s">
        <v>208</v>
      </c>
      <c r="AU88" s="234" t="s">
        <v>160</v>
      </c>
      <c r="AY88" s="227" t="s">
        <v>269</v>
      </c>
      <c r="BK88" s="235">
        <f>SUM(BK89:BK139)</f>
        <v>0</v>
      </c>
    </row>
    <row r="89" spans="2:65" s="117" customFormat="1" ht="16.5" customHeight="1">
      <c r="B89" s="113"/>
      <c r="C89" s="238" t="s">
        <v>160</v>
      </c>
      <c r="D89" s="238" t="s">
        <v>271</v>
      </c>
      <c r="E89" s="239" t="s">
        <v>776</v>
      </c>
      <c r="F89" s="240" t="s">
        <v>777</v>
      </c>
      <c r="G89" s="241" t="s">
        <v>778</v>
      </c>
      <c r="H89" s="242">
        <v>1</v>
      </c>
      <c r="I89" s="9"/>
      <c r="J89" s="243">
        <f>ROUND(I89*H89,2)</f>
        <v>0</v>
      </c>
      <c r="K89" s="240" t="s">
        <v>143</v>
      </c>
      <c r="L89" s="113"/>
      <c r="M89" s="244" t="s">
        <v>143</v>
      </c>
      <c r="N89" s="245" t="s">
        <v>180</v>
      </c>
      <c r="O89" s="111"/>
      <c r="P89" s="246">
        <f>O89*H89</f>
        <v>0</v>
      </c>
      <c r="Q89" s="246">
        <v>0</v>
      </c>
      <c r="R89" s="246">
        <f>Q89*H89</f>
        <v>0</v>
      </c>
      <c r="S89" s="246">
        <v>0</v>
      </c>
      <c r="T89" s="247">
        <f>S89*H89</f>
        <v>0</v>
      </c>
      <c r="AR89" s="97" t="s">
        <v>779</v>
      </c>
      <c r="AT89" s="97" t="s">
        <v>271</v>
      </c>
      <c r="AU89" s="97" t="s">
        <v>217</v>
      </c>
      <c r="AY89" s="97" t="s">
        <v>269</v>
      </c>
      <c r="BE89" s="248">
        <f>IF(N89="základní",J89,0)</f>
        <v>0</v>
      </c>
      <c r="BF89" s="248">
        <f>IF(N89="snížená",J89,0)</f>
        <v>0</v>
      </c>
      <c r="BG89" s="248">
        <f>IF(N89="zákl. přenesená",J89,0)</f>
        <v>0</v>
      </c>
      <c r="BH89" s="248">
        <f>IF(N89="sníž. přenesená",J89,0)</f>
        <v>0</v>
      </c>
      <c r="BI89" s="248">
        <f>IF(N89="nulová",J89,0)</f>
        <v>0</v>
      </c>
      <c r="BJ89" s="97" t="s">
        <v>160</v>
      </c>
      <c r="BK89" s="248">
        <f>ROUND(I89*H89,2)</f>
        <v>0</v>
      </c>
      <c r="BL89" s="97" t="s">
        <v>779</v>
      </c>
      <c r="BM89" s="97" t="s">
        <v>780</v>
      </c>
    </row>
    <row r="90" spans="2:65" s="117" customFormat="1">
      <c r="B90" s="113"/>
      <c r="D90" s="249" t="s">
        <v>277</v>
      </c>
      <c r="F90" s="250" t="s">
        <v>781</v>
      </c>
      <c r="I90" s="10"/>
      <c r="L90" s="113"/>
      <c r="M90" s="251"/>
      <c r="N90" s="111"/>
      <c r="O90" s="111"/>
      <c r="P90" s="111"/>
      <c r="Q90" s="111"/>
      <c r="R90" s="111"/>
      <c r="S90" s="111"/>
      <c r="T90" s="143"/>
      <c r="AT90" s="97" t="s">
        <v>277</v>
      </c>
      <c r="AU90" s="97" t="s">
        <v>217</v>
      </c>
    </row>
    <row r="91" spans="2:65" s="117" customFormat="1" ht="27">
      <c r="B91" s="113"/>
      <c r="D91" s="249" t="s">
        <v>279</v>
      </c>
      <c r="F91" s="252" t="s">
        <v>782</v>
      </c>
      <c r="I91" s="10"/>
      <c r="L91" s="113"/>
      <c r="M91" s="251"/>
      <c r="N91" s="111"/>
      <c r="O91" s="111"/>
      <c r="P91" s="111"/>
      <c r="Q91" s="111"/>
      <c r="R91" s="111"/>
      <c r="S91" s="111"/>
      <c r="T91" s="143"/>
      <c r="AT91" s="97" t="s">
        <v>279</v>
      </c>
      <c r="AU91" s="97" t="s">
        <v>217</v>
      </c>
    </row>
    <row r="92" spans="2:65" s="117" customFormat="1" ht="16.5" customHeight="1">
      <c r="B92" s="113"/>
      <c r="C92" s="238" t="s">
        <v>217</v>
      </c>
      <c r="D92" s="238" t="s">
        <v>271</v>
      </c>
      <c r="E92" s="239" t="s">
        <v>783</v>
      </c>
      <c r="F92" s="240" t="s">
        <v>784</v>
      </c>
      <c r="G92" s="241" t="s">
        <v>778</v>
      </c>
      <c r="H92" s="242">
        <v>1</v>
      </c>
      <c r="I92" s="9"/>
      <c r="J92" s="243">
        <f>ROUND(I92*H92,2)</f>
        <v>0</v>
      </c>
      <c r="K92" s="240" t="s">
        <v>143</v>
      </c>
      <c r="L92" s="113"/>
      <c r="M92" s="244" t="s">
        <v>143</v>
      </c>
      <c r="N92" s="245" t="s">
        <v>180</v>
      </c>
      <c r="O92" s="111"/>
      <c r="P92" s="246">
        <f>O92*H92</f>
        <v>0</v>
      </c>
      <c r="Q92" s="246">
        <v>0</v>
      </c>
      <c r="R92" s="246">
        <f>Q92*H92</f>
        <v>0</v>
      </c>
      <c r="S92" s="246">
        <v>0</v>
      </c>
      <c r="T92" s="247">
        <f>S92*H92</f>
        <v>0</v>
      </c>
      <c r="AR92" s="97" t="s">
        <v>779</v>
      </c>
      <c r="AT92" s="97" t="s">
        <v>271</v>
      </c>
      <c r="AU92" s="97" t="s">
        <v>217</v>
      </c>
      <c r="AY92" s="97" t="s">
        <v>269</v>
      </c>
      <c r="BE92" s="248">
        <f>IF(N92="základní",J92,0)</f>
        <v>0</v>
      </c>
      <c r="BF92" s="248">
        <f>IF(N92="snížená",J92,0)</f>
        <v>0</v>
      </c>
      <c r="BG92" s="248">
        <f>IF(N92="zákl. přenesená",J92,0)</f>
        <v>0</v>
      </c>
      <c r="BH92" s="248">
        <f>IF(N92="sníž. přenesená",J92,0)</f>
        <v>0</v>
      </c>
      <c r="BI92" s="248">
        <f>IF(N92="nulová",J92,0)</f>
        <v>0</v>
      </c>
      <c r="BJ92" s="97" t="s">
        <v>160</v>
      </c>
      <c r="BK92" s="248">
        <f>ROUND(I92*H92,2)</f>
        <v>0</v>
      </c>
      <c r="BL92" s="97" t="s">
        <v>779</v>
      </c>
      <c r="BM92" s="97" t="s">
        <v>785</v>
      </c>
    </row>
    <row r="93" spans="2:65" s="117" customFormat="1" ht="27">
      <c r="B93" s="113"/>
      <c r="D93" s="249" t="s">
        <v>277</v>
      </c>
      <c r="F93" s="250" t="s">
        <v>786</v>
      </c>
      <c r="I93" s="10"/>
      <c r="L93" s="113"/>
      <c r="M93" s="251"/>
      <c r="N93" s="111"/>
      <c r="O93" s="111"/>
      <c r="P93" s="111"/>
      <c r="Q93" s="111"/>
      <c r="R93" s="111"/>
      <c r="S93" s="111"/>
      <c r="T93" s="143"/>
      <c r="AT93" s="97" t="s">
        <v>277</v>
      </c>
      <c r="AU93" s="97" t="s">
        <v>217</v>
      </c>
    </row>
    <row r="94" spans="2:65" s="117" customFormat="1" ht="27">
      <c r="B94" s="113"/>
      <c r="D94" s="249" t="s">
        <v>279</v>
      </c>
      <c r="F94" s="252" t="s">
        <v>782</v>
      </c>
      <c r="I94" s="10"/>
      <c r="L94" s="113"/>
      <c r="M94" s="251"/>
      <c r="N94" s="111"/>
      <c r="O94" s="111"/>
      <c r="P94" s="111"/>
      <c r="Q94" s="111"/>
      <c r="R94" s="111"/>
      <c r="S94" s="111"/>
      <c r="T94" s="143"/>
      <c r="AT94" s="97" t="s">
        <v>279</v>
      </c>
      <c r="AU94" s="97" t="s">
        <v>217</v>
      </c>
    </row>
    <row r="95" spans="2:65" s="117" customFormat="1" ht="16.5" customHeight="1">
      <c r="B95" s="113"/>
      <c r="C95" s="238" t="s">
        <v>287</v>
      </c>
      <c r="D95" s="238" t="s">
        <v>271</v>
      </c>
      <c r="E95" s="239" t="s">
        <v>787</v>
      </c>
      <c r="F95" s="240" t="s">
        <v>788</v>
      </c>
      <c r="G95" s="241" t="s">
        <v>778</v>
      </c>
      <c r="H95" s="242">
        <v>1</v>
      </c>
      <c r="I95" s="9"/>
      <c r="J95" s="243">
        <f>ROUND(I95*H95,2)</f>
        <v>0</v>
      </c>
      <c r="K95" s="240" t="s">
        <v>143</v>
      </c>
      <c r="L95" s="113"/>
      <c r="M95" s="244" t="s">
        <v>143</v>
      </c>
      <c r="N95" s="245" t="s">
        <v>180</v>
      </c>
      <c r="O95" s="111"/>
      <c r="P95" s="246">
        <f>O95*H95</f>
        <v>0</v>
      </c>
      <c r="Q95" s="246">
        <v>0</v>
      </c>
      <c r="R95" s="246">
        <f>Q95*H95</f>
        <v>0</v>
      </c>
      <c r="S95" s="246">
        <v>0</v>
      </c>
      <c r="T95" s="247">
        <f>S95*H95</f>
        <v>0</v>
      </c>
      <c r="AR95" s="97" t="s">
        <v>779</v>
      </c>
      <c r="AT95" s="97" t="s">
        <v>271</v>
      </c>
      <c r="AU95" s="97" t="s">
        <v>217</v>
      </c>
      <c r="AY95" s="97" t="s">
        <v>269</v>
      </c>
      <c r="BE95" s="248">
        <f>IF(N95="základní",J95,0)</f>
        <v>0</v>
      </c>
      <c r="BF95" s="248">
        <f>IF(N95="snížená",J95,0)</f>
        <v>0</v>
      </c>
      <c r="BG95" s="248">
        <f>IF(N95="zákl. přenesená",J95,0)</f>
        <v>0</v>
      </c>
      <c r="BH95" s="248">
        <f>IF(N95="sníž. přenesená",J95,0)</f>
        <v>0</v>
      </c>
      <c r="BI95" s="248">
        <f>IF(N95="nulová",J95,0)</f>
        <v>0</v>
      </c>
      <c r="BJ95" s="97" t="s">
        <v>160</v>
      </c>
      <c r="BK95" s="248">
        <f>ROUND(I95*H95,2)</f>
        <v>0</v>
      </c>
      <c r="BL95" s="97" t="s">
        <v>779</v>
      </c>
      <c r="BM95" s="97" t="s">
        <v>789</v>
      </c>
    </row>
    <row r="96" spans="2:65" s="117" customFormat="1">
      <c r="B96" s="113"/>
      <c r="D96" s="249" t="s">
        <v>277</v>
      </c>
      <c r="F96" s="250" t="s">
        <v>790</v>
      </c>
      <c r="I96" s="10"/>
      <c r="L96" s="113"/>
      <c r="M96" s="251"/>
      <c r="N96" s="111"/>
      <c r="O96" s="111"/>
      <c r="P96" s="111"/>
      <c r="Q96" s="111"/>
      <c r="R96" s="111"/>
      <c r="S96" s="111"/>
      <c r="T96" s="143"/>
      <c r="AT96" s="97" t="s">
        <v>277</v>
      </c>
      <c r="AU96" s="97" t="s">
        <v>217</v>
      </c>
    </row>
    <row r="97" spans="2:65" s="117" customFormat="1" ht="27">
      <c r="B97" s="113"/>
      <c r="D97" s="249" t="s">
        <v>279</v>
      </c>
      <c r="F97" s="252" t="s">
        <v>782</v>
      </c>
      <c r="I97" s="10"/>
      <c r="L97" s="113"/>
      <c r="M97" s="251"/>
      <c r="N97" s="111"/>
      <c r="O97" s="111"/>
      <c r="P97" s="111"/>
      <c r="Q97" s="111"/>
      <c r="R97" s="111"/>
      <c r="S97" s="111"/>
      <c r="T97" s="143"/>
      <c r="AT97" s="97" t="s">
        <v>279</v>
      </c>
      <c r="AU97" s="97" t="s">
        <v>217</v>
      </c>
    </row>
    <row r="98" spans="2:65" s="117" customFormat="1" ht="16.5" customHeight="1">
      <c r="B98" s="113"/>
      <c r="C98" s="238" t="s">
        <v>275</v>
      </c>
      <c r="D98" s="238" t="s">
        <v>271</v>
      </c>
      <c r="E98" s="239" t="s">
        <v>791</v>
      </c>
      <c r="F98" s="240" t="s">
        <v>792</v>
      </c>
      <c r="G98" s="241" t="s">
        <v>716</v>
      </c>
      <c r="H98" s="242">
        <v>11</v>
      </c>
      <c r="I98" s="9"/>
      <c r="J98" s="243">
        <f>ROUND(I98*H98,2)</f>
        <v>0</v>
      </c>
      <c r="K98" s="240" t="s">
        <v>143</v>
      </c>
      <c r="L98" s="113"/>
      <c r="M98" s="244" t="s">
        <v>143</v>
      </c>
      <c r="N98" s="245" t="s">
        <v>180</v>
      </c>
      <c r="O98" s="111"/>
      <c r="P98" s="246">
        <f>O98*H98</f>
        <v>0</v>
      </c>
      <c r="Q98" s="246">
        <v>0</v>
      </c>
      <c r="R98" s="246">
        <f>Q98*H98</f>
        <v>0</v>
      </c>
      <c r="S98" s="246">
        <v>0</v>
      </c>
      <c r="T98" s="247">
        <f>S98*H98</f>
        <v>0</v>
      </c>
      <c r="AR98" s="97" t="s">
        <v>779</v>
      </c>
      <c r="AT98" s="97" t="s">
        <v>271</v>
      </c>
      <c r="AU98" s="97" t="s">
        <v>217</v>
      </c>
      <c r="AY98" s="97" t="s">
        <v>269</v>
      </c>
      <c r="BE98" s="248">
        <f>IF(N98="základní",J98,0)</f>
        <v>0</v>
      </c>
      <c r="BF98" s="248">
        <f>IF(N98="snížená",J98,0)</f>
        <v>0</v>
      </c>
      <c r="BG98" s="248">
        <f>IF(N98="zákl. přenesená",J98,0)</f>
        <v>0</v>
      </c>
      <c r="BH98" s="248">
        <f>IF(N98="sníž. přenesená",J98,0)</f>
        <v>0</v>
      </c>
      <c r="BI98" s="248">
        <f>IF(N98="nulová",J98,0)</f>
        <v>0</v>
      </c>
      <c r="BJ98" s="97" t="s">
        <v>160</v>
      </c>
      <c r="BK98" s="248">
        <f>ROUND(I98*H98,2)</f>
        <v>0</v>
      </c>
      <c r="BL98" s="97" t="s">
        <v>779</v>
      </c>
      <c r="BM98" s="97" t="s">
        <v>793</v>
      </c>
    </row>
    <row r="99" spans="2:65" s="117" customFormat="1">
      <c r="B99" s="113"/>
      <c r="D99" s="249" t="s">
        <v>277</v>
      </c>
      <c r="F99" s="250" t="s">
        <v>794</v>
      </c>
      <c r="I99" s="10"/>
      <c r="L99" s="113"/>
      <c r="M99" s="251"/>
      <c r="N99" s="111"/>
      <c r="O99" s="111"/>
      <c r="P99" s="111"/>
      <c r="Q99" s="111"/>
      <c r="R99" s="111"/>
      <c r="S99" s="111"/>
      <c r="T99" s="143"/>
      <c r="AT99" s="97" t="s">
        <v>277</v>
      </c>
      <c r="AU99" s="97" t="s">
        <v>217</v>
      </c>
    </row>
    <row r="100" spans="2:65" s="117" customFormat="1" ht="27">
      <c r="B100" s="113"/>
      <c r="D100" s="249" t="s">
        <v>279</v>
      </c>
      <c r="F100" s="252" t="s">
        <v>782</v>
      </c>
      <c r="I100" s="10"/>
      <c r="L100" s="113"/>
      <c r="M100" s="251"/>
      <c r="N100" s="111"/>
      <c r="O100" s="111"/>
      <c r="P100" s="111"/>
      <c r="Q100" s="111"/>
      <c r="R100" s="111"/>
      <c r="S100" s="111"/>
      <c r="T100" s="143"/>
      <c r="AT100" s="97" t="s">
        <v>279</v>
      </c>
      <c r="AU100" s="97" t="s">
        <v>217</v>
      </c>
    </row>
    <row r="101" spans="2:65" s="117" customFormat="1" ht="16.5" customHeight="1">
      <c r="B101" s="113"/>
      <c r="C101" s="238" t="s">
        <v>298</v>
      </c>
      <c r="D101" s="238" t="s">
        <v>271</v>
      </c>
      <c r="E101" s="239" t="s">
        <v>795</v>
      </c>
      <c r="F101" s="240" t="s">
        <v>796</v>
      </c>
      <c r="G101" s="241" t="s">
        <v>778</v>
      </c>
      <c r="H101" s="242">
        <v>1</v>
      </c>
      <c r="I101" s="9"/>
      <c r="J101" s="243">
        <f>ROUND(I101*H101,2)</f>
        <v>0</v>
      </c>
      <c r="K101" s="240" t="s">
        <v>143</v>
      </c>
      <c r="L101" s="113"/>
      <c r="M101" s="244" t="s">
        <v>143</v>
      </c>
      <c r="N101" s="245" t="s">
        <v>180</v>
      </c>
      <c r="O101" s="111"/>
      <c r="P101" s="246">
        <f>O101*H101</f>
        <v>0</v>
      </c>
      <c r="Q101" s="246">
        <v>0</v>
      </c>
      <c r="R101" s="246">
        <f>Q101*H101</f>
        <v>0</v>
      </c>
      <c r="S101" s="246">
        <v>0</v>
      </c>
      <c r="T101" s="247">
        <f>S101*H101</f>
        <v>0</v>
      </c>
      <c r="AR101" s="97" t="s">
        <v>779</v>
      </c>
      <c r="AT101" s="97" t="s">
        <v>271</v>
      </c>
      <c r="AU101" s="97" t="s">
        <v>217</v>
      </c>
      <c r="AY101" s="97" t="s">
        <v>269</v>
      </c>
      <c r="BE101" s="248">
        <f>IF(N101="základní",J101,0)</f>
        <v>0</v>
      </c>
      <c r="BF101" s="248">
        <f>IF(N101="snížená",J101,0)</f>
        <v>0</v>
      </c>
      <c r="BG101" s="248">
        <f>IF(N101="zákl. přenesená",J101,0)</f>
        <v>0</v>
      </c>
      <c r="BH101" s="248">
        <f>IF(N101="sníž. přenesená",J101,0)</f>
        <v>0</v>
      </c>
      <c r="BI101" s="248">
        <f>IF(N101="nulová",J101,0)</f>
        <v>0</v>
      </c>
      <c r="BJ101" s="97" t="s">
        <v>160</v>
      </c>
      <c r="BK101" s="248">
        <f>ROUND(I101*H101,2)</f>
        <v>0</v>
      </c>
      <c r="BL101" s="97" t="s">
        <v>779</v>
      </c>
      <c r="BM101" s="97" t="s">
        <v>797</v>
      </c>
    </row>
    <row r="102" spans="2:65" s="117" customFormat="1" ht="27">
      <c r="B102" s="113"/>
      <c r="D102" s="249" t="s">
        <v>277</v>
      </c>
      <c r="F102" s="250" t="s">
        <v>798</v>
      </c>
      <c r="I102" s="10"/>
      <c r="L102" s="113"/>
      <c r="M102" s="251"/>
      <c r="N102" s="111"/>
      <c r="O102" s="111"/>
      <c r="P102" s="111"/>
      <c r="Q102" s="111"/>
      <c r="R102" s="111"/>
      <c r="S102" s="111"/>
      <c r="T102" s="143"/>
      <c r="AT102" s="97" t="s">
        <v>277</v>
      </c>
      <c r="AU102" s="97" t="s">
        <v>217</v>
      </c>
    </row>
    <row r="103" spans="2:65" s="117" customFormat="1" ht="27">
      <c r="B103" s="113"/>
      <c r="D103" s="249" t="s">
        <v>279</v>
      </c>
      <c r="F103" s="252" t="s">
        <v>782</v>
      </c>
      <c r="I103" s="10"/>
      <c r="L103" s="113"/>
      <c r="M103" s="251"/>
      <c r="N103" s="111"/>
      <c r="O103" s="111"/>
      <c r="P103" s="111"/>
      <c r="Q103" s="111"/>
      <c r="R103" s="111"/>
      <c r="S103" s="111"/>
      <c r="T103" s="143"/>
      <c r="AT103" s="97" t="s">
        <v>279</v>
      </c>
      <c r="AU103" s="97" t="s">
        <v>217</v>
      </c>
    </row>
    <row r="104" spans="2:65" s="117" customFormat="1" ht="16.5" customHeight="1">
      <c r="B104" s="113"/>
      <c r="C104" s="238" t="s">
        <v>305</v>
      </c>
      <c r="D104" s="238" t="s">
        <v>271</v>
      </c>
      <c r="E104" s="239" t="s">
        <v>799</v>
      </c>
      <c r="F104" s="240" t="s">
        <v>800</v>
      </c>
      <c r="G104" s="241" t="s">
        <v>778</v>
      </c>
      <c r="H104" s="242">
        <v>1</v>
      </c>
      <c r="I104" s="9"/>
      <c r="J104" s="243">
        <f>ROUND(I104*H104,2)</f>
        <v>0</v>
      </c>
      <c r="K104" s="240" t="s">
        <v>143</v>
      </c>
      <c r="L104" s="113"/>
      <c r="M104" s="244" t="s">
        <v>143</v>
      </c>
      <c r="N104" s="245" t="s">
        <v>180</v>
      </c>
      <c r="O104" s="111"/>
      <c r="P104" s="246">
        <f>O104*H104</f>
        <v>0</v>
      </c>
      <c r="Q104" s="246">
        <v>0</v>
      </c>
      <c r="R104" s="246">
        <f>Q104*H104</f>
        <v>0</v>
      </c>
      <c r="S104" s="246">
        <v>0</v>
      </c>
      <c r="T104" s="247">
        <f>S104*H104</f>
        <v>0</v>
      </c>
      <c r="AR104" s="97" t="s">
        <v>779</v>
      </c>
      <c r="AT104" s="97" t="s">
        <v>271</v>
      </c>
      <c r="AU104" s="97" t="s">
        <v>217</v>
      </c>
      <c r="AY104" s="97" t="s">
        <v>269</v>
      </c>
      <c r="BE104" s="248">
        <f>IF(N104="základní",J104,0)</f>
        <v>0</v>
      </c>
      <c r="BF104" s="248">
        <f>IF(N104="snížená",J104,0)</f>
        <v>0</v>
      </c>
      <c r="BG104" s="248">
        <f>IF(N104="zákl. přenesená",J104,0)</f>
        <v>0</v>
      </c>
      <c r="BH104" s="248">
        <f>IF(N104="sníž. přenesená",J104,0)</f>
        <v>0</v>
      </c>
      <c r="BI104" s="248">
        <f>IF(N104="nulová",J104,0)</f>
        <v>0</v>
      </c>
      <c r="BJ104" s="97" t="s">
        <v>160</v>
      </c>
      <c r="BK104" s="248">
        <f>ROUND(I104*H104,2)</f>
        <v>0</v>
      </c>
      <c r="BL104" s="97" t="s">
        <v>779</v>
      </c>
      <c r="BM104" s="97" t="s">
        <v>801</v>
      </c>
    </row>
    <row r="105" spans="2:65" s="117" customFormat="1">
      <c r="B105" s="113"/>
      <c r="D105" s="249" t="s">
        <v>277</v>
      </c>
      <c r="F105" s="250" t="s">
        <v>800</v>
      </c>
      <c r="I105" s="10"/>
      <c r="L105" s="113"/>
      <c r="M105" s="251"/>
      <c r="N105" s="111"/>
      <c r="O105" s="111"/>
      <c r="P105" s="111"/>
      <c r="Q105" s="111"/>
      <c r="R105" s="111"/>
      <c r="S105" s="111"/>
      <c r="T105" s="143"/>
      <c r="AT105" s="97" t="s">
        <v>277</v>
      </c>
      <c r="AU105" s="97" t="s">
        <v>217</v>
      </c>
    </row>
    <row r="106" spans="2:65" s="117" customFormat="1" ht="27">
      <c r="B106" s="113"/>
      <c r="D106" s="249" t="s">
        <v>279</v>
      </c>
      <c r="F106" s="252" t="s">
        <v>782</v>
      </c>
      <c r="I106" s="10"/>
      <c r="L106" s="113"/>
      <c r="M106" s="251"/>
      <c r="N106" s="111"/>
      <c r="O106" s="111"/>
      <c r="P106" s="111"/>
      <c r="Q106" s="111"/>
      <c r="R106" s="111"/>
      <c r="S106" s="111"/>
      <c r="T106" s="143"/>
      <c r="AT106" s="97" t="s">
        <v>279</v>
      </c>
      <c r="AU106" s="97" t="s">
        <v>217</v>
      </c>
    </row>
    <row r="107" spans="2:65" s="117" customFormat="1" ht="16.5" customHeight="1">
      <c r="B107" s="113"/>
      <c r="C107" s="238" t="s">
        <v>311</v>
      </c>
      <c r="D107" s="238" t="s">
        <v>271</v>
      </c>
      <c r="E107" s="239" t="s">
        <v>802</v>
      </c>
      <c r="F107" s="240" t="s">
        <v>803</v>
      </c>
      <c r="G107" s="241" t="s">
        <v>778</v>
      </c>
      <c r="H107" s="242">
        <v>1</v>
      </c>
      <c r="I107" s="9"/>
      <c r="J107" s="243">
        <f>ROUND(I107*H107,2)</f>
        <v>0</v>
      </c>
      <c r="K107" s="240" t="s">
        <v>143</v>
      </c>
      <c r="L107" s="113"/>
      <c r="M107" s="244" t="s">
        <v>143</v>
      </c>
      <c r="N107" s="245" t="s">
        <v>180</v>
      </c>
      <c r="O107" s="111"/>
      <c r="P107" s="246">
        <f>O107*H107</f>
        <v>0</v>
      </c>
      <c r="Q107" s="246">
        <v>0</v>
      </c>
      <c r="R107" s="246">
        <f>Q107*H107</f>
        <v>0</v>
      </c>
      <c r="S107" s="246">
        <v>0</v>
      </c>
      <c r="T107" s="247">
        <f>S107*H107</f>
        <v>0</v>
      </c>
      <c r="AR107" s="97" t="s">
        <v>779</v>
      </c>
      <c r="AT107" s="97" t="s">
        <v>271</v>
      </c>
      <c r="AU107" s="97" t="s">
        <v>217</v>
      </c>
      <c r="AY107" s="97" t="s">
        <v>269</v>
      </c>
      <c r="BE107" s="248">
        <f>IF(N107="základní",J107,0)</f>
        <v>0</v>
      </c>
      <c r="BF107" s="248">
        <f>IF(N107="snížená",J107,0)</f>
        <v>0</v>
      </c>
      <c r="BG107" s="248">
        <f>IF(N107="zákl. přenesená",J107,0)</f>
        <v>0</v>
      </c>
      <c r="BH107" s="248">
        <f>IF(N107="sníž. přenesená",J107,0)</f>
        <v>0</v>
      </c>
      <c r="BI107" s="248">
        <f>IF(N107="nulová",J107,0)</f>
        <v>0</v>
      </c>
      <c r="BJ107" s="97" t="s">
        <v>160</v>
      </c>
      <c r="BK107" s="248">
        <f>ROUND(I107*H107,2)</f>
        <v>0</v>
      </c>
      <c r="BL107" s="97" t="s">
        <v>779</v>
      </c>
      <c r="BM107" s="97" t="s">
        <v>804</v>
      </c>
    </row>
    <row r="108" spans="2:65" s="117" customFormat="1" ht="27">
      <c r="B108" s="113"/>
      <c r="D108" s="249" t="s">
        <v>277</v>
      </c>
      <c r="F108" s="250" t="s">
        <v>805</v>
      </c>
      <c r="I108" s="10"/>
      <c r="L108" s="113"/>
      <c r="M108" s="251"/>
      <c r="N108" s="111"/>
      <c r="O108" s="111"/>
      <c r="P108" s="111"/>
      <c r="Q108" s="111"/>
      <c r="R108" s="111"/>
      <c r="S108" s="111"/>
      <c r="T108" s="143"/>
      <c r="AT108" s="97" t="s">
        <v>277</v>
      </c>
      <c r="AU108" s="97" t="s">
        <v>217</v>
      </c>
    </row>
    <row r="109" spans="2:65" s="117" customFormat="1" ht="27">
      <c r="B109" s="113"/>
      <c r="D109" s="249" t="s">
        <v>279</v>
      </c>
      <c r="F109" s="252" t="s">
        <v>782</v>
      </c>
      <c r="I109" s="10"/>
      <c r="L109" s="113"/>
      <c r="M109" s="251"/>
      <c r="N109" s="111"/>
      <c r="O109" s="111"/>
      <c r="P109" s="111"/>
      <c r="Q109" s="111"/>
      <c r="R109" s="111"/>
      <c r="S109" s="111"/>
      <c r="T109" s="143"/>
      <c r="AT109" s="97" t="s">
        <v>279</v>
      </c>
      <c r="AU109" s="97" t="s">
        <v>217</v>
      </c>
    </row>
    <row r="110" spans="2:65" s="117" customFormat="1" ht="16.5" customHeight="1">
      <c r="B110" s="113"/>
      <c r="C110" s="238" t="s">
        <v>317</v>
      </c>
      <c r="D110" s="238" t="s">
        <v>271</v>
      </c>
      <c r="E110" s="239" t="s">
        <v>806</v>
      </c>
      <c r="F110" s="240" t="s">
        <v>807</v>
      </c>
      <c r="G110" s="241" t="s">
        <v>778</v>
      </c>
      <c r="H110" s="242">
        <v>1</v>
      </c>
      <c r="I110" s="9"/>
      <c r="J110" s="243">
        <f>ROUND(I110*H110,2)</f>
        <v>0</v>
      </c>
      <c r="K110" s="240" t="s">
        <v>143</v>
      </c>
      <c r="L110" s="113"/>
      <c r="M110" s="244" t="s">
        <v>143</v>
      </c>
      <c r="N110" s="245" t="s">
        <v>180</v>
      </c>
      <c r="O110" s="111"/>
      <c r="P110" s="246">
        <f>O110*H110</f>
        <v>0</v>
      </c>
      <c r="Q110" s="246">
        <v>0</v>
      </c>
      <c r="R110" s="246">
        <f>Q110*H110</f>
        <v>0</v>
      </c>
      <c r="S110" s="246">
        <v>0</v>
      </c>
      <c r="T110" s="247">
        <f>S110*H110</f>
        <v>0</v>
      </c>
      <c r="AR110" s="97" t="s">
        <v>779</v>
      </c>
      <c r="AT110" s="97" t="s">
        <v>271</v>
      </c>
      <c r="AU110" s="97" t="s">
        <v>217</v>
      </c>
      <c r="AY110" s="97" t="s">
        <v>269</v>
      </c>
      <c r="BE110" s="248">
        <f>IF(N110="základní",J110,0)</f>
        <v>0</v>
      </c>
      <c r="BF110" s="248">
        <f>IF(N110="snížená",J110,0)</f>
        <v>0</v>
      </c>
      <c r="BG110" s="248">
        <f>IF(N110="zákl. přenesená",J110,0)</f>
        <v>0</v>
      </c>
      <c r="BH110" s="248">
        <f>IF(N110="sníž. přenesená",J110,0)</f>
        <v>0</v>
      </c>
      <c r="BI110" s="248">
        <f>IF(N110="nulová",J110,0)</f>
        <v>0</v>
      </c>
      <c r="BJ110" s="97" t="s">
        <v>160</v>
      </c>
      <c r="BK110" s="248">
        <f>ROUND(I110*H110,2)</f>
        <v>0</v>
      </c>
      <c r="BL110" s="97" t="s">
        <v>779</v>
      </c>
      <c r="BM110" s="97" t="s">
        <v>808</v>
      </c>
    </row>
    <row r="111" spans="2:65" s="117" customFormat="1">
      <c r="B111" s="113"/>
      <c r="D111" s="249" t="s">
        <v>277</v>
      </c>
      <c r="F111" s="250" t="s">
        <v>809</v>
      </c>
      <c r="I111" s="10"/>
      <c r="L111" s="113"/>
      <c r="M111" s="251"/>
      <c r="N111" s="111"/>
      <c r="O111" s="111"/>
      <c r="P111" s="111"/>
      <c r="Q111" s="111"/>
      <c r="R111" s="111"/>
      <c r="S111" s="111"/>
      <c r="T111" s="143"/>
      <c r="AT111" s="97" t="s">
        <v>277</v>
      </c>
      <c r="AU111" s="97" t="s">
        <v>217</v>
      </c>
    </row>
    <row r="112" spans="2:65" s="117" customFormat="1" ht="27">
      <c r="B112" s="113"/>
      <c r="D112" s="249" t="s">
        <v>279</v>
      </c>
      <c r="F112" s="252" t="s">
        <v>782</v>
      </c>
      <c r="I112" s="10"/>
      <c r="L112" s="113"/>
      <c r="M112" s="251"/>
      <c r="N112" s="111"/>
      <c r="O112" s="111"/>
      <c r="P112" s="111"/>
      <c r="Q112" s="111"/>
      <c r="R112" s="111"/>
      <c r="S112" s="111"/>
      <c r="T112" s="143"/>
      <c r="AT112" s="97" t="s">
        <v>279</v>
      </c>
      <c r="AU112" s="97" t="s">
        <v>217</v>
      </c>
    </row>
    <row r="113" spans="2:65" s="117" customFormat="1" ht="16.5" customHeight="1">
      <c r="B113" s="113"/>
      <c r="C113" s="238" t="s">
        <v>325</v>
      </c>
      <c r="D113" s="238" t="s">
        <v>271</v>
      </c>
      <c r="E113" s="239" t="s">
        <v>810</v>
      </c>
      <c r="F113" s="240" t="s">
        <v>811</v>
      </c>
      <c r="G113" s="241" t="s">
        <v>694</v>
      </c>
      <c r="H113" s="242">
        <v>1</v>
      </c>
      <c r="I113" s="9"/>
      <c r="J113" s="243">
        <f>ROUND(I113*H113,2)</f>
        <v>0</v>
      </c>
      <c r="K113" s="240" t="s">
        <v>143</v>
      </c>
      <c r="L113" s="113"/>
      <c r="M113" s="244" t="s">
        <v>143</v>
      </c>
      <c r="N113" s="245" t="s">
        <v>180</v>
      </c>
      <c r="O113" s="111"/>
      <c r="P113" s="246">
        <f>O113*H113</f>
        <v>0</v>
      </c>
      <c r="Q113" s="246">
        <v>0</v>
      </c>
      <c r="R113" s="246">
        <f>Q113*H113</f>
        <v>0</v>
      </c>
      <c r="S113" s="246">
        <v>0</v>
      </c>
      <c r="T113" s="247">
        <f>S113*H113</f>
        <v>0</v>
      </c>
      <c r="AR113" s="97" t="s">
        <v>779</v>
      </c>
      <c r="AT113" s="97" t="s">
        <v>271</v>
      </c>
      <c r="AU113" s="97" t="s">
        <v>217</v>
      </c>
      <c r="AY113" s="97" t="s">
        <v>269</v>
      </c>
      <c r="BE113" s="248">
        <f>IF(N113="základní",J113,0)</f>
        <v>0</v>
      </c>
      <c r="BF113" s="248">
        <f>IF(N113="snížená",J113,0)</f>
        <v>0</v>
      </c>
      <c r="BG113" s="248">
        <f>IF(N113="zákl. přenesená",J113,0)</f>
        <v>0</v>
      </c>
      <c r="BH113" s="248">
        <f>IF(N113="sníž. přenesená",J113,0)</f>
        <v>0</v>
      </c>
      <c r="BI113" s="248">
        <f>IF(N113="nulová",J113,0)</f>
        <v>0</v>
      </c>
      <c r="BJ113" s="97" t="s">
        <v>160</v>
      </c>
      <c r="BK113" s="248">
        <f>ROUND(I113*H113,2)</f>
        <v>0</v>
      </c>
      <c r="BL113" s="97" t="s">
        <v>779</v>
      </c>
      <c r="BM113" s="97" t="s">
        <v>812</v>
      </c>
    </row>
    <row r="114" spans="2:65" s="117" customFormat="1" ht="67.5">
      <c r="B114" s="113"/>
      <c r="D114" s="249" t="s">
        <v>277</v>
      </c>
      <c r="F114" s="250" t="s">
        <v>813</v>
      </c>
      <c r="I114" s="10"/>
      <c r="L114" s="113"/>
      <c r="M114" s="251"/>
      <c r="N114" s="111"/>
      <c r="O114" s="111"/>
      <c r="P114" s="111"/>
      <c r="Q114" s="111"/>
      <c r="R114" s="111"/>
      <c r="S114" s="111"/>
      <c r="T114" s="143"/>
      <c r="AT114" s="97" t="s">
        <v>277</v>
      </c>
      <c r="AU114" s="97" t="s">
        <v>217</v>
      </c>
    </row>
    <row r="115" spans="2:65" s="117" customFormat="1" ht="27">
      <c r="B115" s="113"/>
      <c r="D115" s="249" t="s">
        <v>279</v>
      </c>
      <c r="F115" s="252" t="s">
        <v>782</v>
      </c>
      <c r="I115" s="10"/>
      <c r="L115" s="113"/>
      <c r="M115" s="251"/>
      <c r="N115" s="111"/>
      <c r="O115" s="111"/>
      <c r="P115" s="111"/>
      <c r="Q115" s="111"/>
      <c r="R115" s="111"/>
      <c r="S115" s="111"/>
      <c r="T115" s="143"/>
      <c r="AT115" s="97" t="s">
        <v>279</v>
      </c>
      <c r="AU115" s="97" t="s">
        <v>217</v>
      </c>
    </row>
    <row r="116" spans="2:65" s="117" customFormat="1" ht="16.5" customHeight="1">
      <c r="B116" s="113"/>
      <c r="C116" s="238" t="s">
        <v>165</v>
      </c>
      <c r="D116" s="238" t="s">
        <v>271</v>
      </c>
      <c r="E116" s="239" t="s">
        <v>814</v>
      </c>
      <c r="F116" s="240" t="s">
        <v>815</v>
      </c>
      <c r="G116" s="241" t="s">
        <v>694</v>
      </c>
      <c r="H116" s="242">
        <v>1</v>
      </c>
      <c r="I116" s="9"/>
      <c r="J116" s="243">
        <f>ROUND(I116*H116,2)</f>
        <v>0</v>
      </c>
      <c r="K116" s="240" t="s">
        <v>143</v>
      </c>
      <c r="L116" s="113"/>
      <c r="M116" s="244" t="s">
        <v>143</v>
      </c>
      <c r="N116" s="245" t="s">
        <v>180</v>
      </c>
      <c r="O116" s="111"/>
      <c r="P116" s="246">
        <f>O116*H116</f>
        <v>0</v>
      </c>
      <c r="Q116" s="246">
        <v>0</v>
      </c>
      <c r="R116" s="246">
        <f>Q116*H116</f>
        <v>0</v>
      </c>
      <c r="S116" s="246">
        <v>0</v>
      </c>
      <c r="T116" s="247">
        <f>S116*H116</f>
        <v>0</v>
      </c>
      <c r="AR116" s="97" t="s">
        <v>779</v>
      </c>
      <c r="AT116" s="97" t="s">
        <v>271</v>
      </c>
      <c r="AU116" s="97" t="s">
        <v>217</v>
      </c>
      <c r="AY116" s="97" t="s">
        <v>269</v>
      </c>
      <c r="BE116" s="248">
        <f>IF(N116="základní",J116,0)</f>
        <v>0</v>
      </c>
      <c r="BF116" s="248">
        <f>IF(N116="snížená",J116,0)</f>
        <v>0</v>
      </c>
      <c r="BG116" s="248">
        <f>IF(N116="zákl. přenesená",J116,0)</f>
        <v>0</v>
      </c>
      <c r="BH116" s="248">
        <f>IF(N116="sníž. přenesená",J116,0)</f>
        <v>0</v>
      </c>
      <c r="BI116" s="248">
        <f>IF(N116="nulová",J116,0)</f>
        <v>0</v>
      </c>
      <c r="BJ116" s="97" t="s">
        <v>160</v>
      </c>
      <c r="BK116" s="248">
        <f>ROUND(I116*H116,2)</f>
        <v>0</v>
      </c>
      <c r="BL116" s="97" t="s">
        <v>779</v>
      </c>
      <c r="BM116" s="97" t="s">
        <v>816</v>
      </c>
    </row>
    <row r="117" spans="2:65" s="117" customFormat="1" ht="40.5">
      <c r="B117" s="113"/>
      <c r="D117" s="249" t="s">
        <v>277</v>
      </c>
      <c r="F117" s="250" t="s">
        <v>817</v>
      </c>
      <c r="I117" s="10"/>
      <c r="L117" s="113"/>
      <c r="M117" s="251"/>
      <c r="N117" s="111"/>
      <c r="O117" s="111"/>
      <c r="P117" s="111"/>
      <c r="Q117" s="111"/>
      <c r="R117" s="111"/>
      <c r="S117" s="111"/>
      <c r="T117" s="143"/>
      <c r="AT117" s="97" t="s">
        <v>277</v>
      </c>
      <c r="AU117" s="97" t="s">
        <v>217</v>
      </c>
    </row>
    <row r="118" spans="2:65" s="117" customFormat="1" ht="27">
      <c r="B118" s="113"/>
      <c r="D118" s="249" t="s">
        <v>279</v>
      </c>
      <c r="F118" s="252" t="s">
        <v>782</v>
      </c>
      <c r="I118" s="10"/>
      <c r="L118" s="113"/>
      <c r="M118" s="251"/>
      <c r="N118" s="111"/>
      <c r="O118" s="111"/>
      <c r="P118" s="111"/>
      <c r="Q118" s="111"/>
      <c r="R118" s="111"/>
      <c r="S118" s="111"/>
      <c r="T118" s="143"/>
      <c r="AT118" s="97" t="s">
        <v>279</v>
      </c>
      <c r="AU118" s="97" t="s">
        <v>217</v>
      </c>
    </row>
    <row r="119" spans="2:65" s="117" customFormat="1" ht="25.5" customHeight="1">
      <c r="B119" s="113"/>
      <c r="C119" s="238" t="s">
        <v>340</v>
      </c>
      <c r="D119" s="238" t="s">
        <v>271</v>
      </c>
      <c r="E119" s="239" t="s">
        <v>818</v>
      </c>
      <c r="F119" s="240" t="s">
        <v>819</v>
      </c>
      <c r="G119" s="241" t="s">
        <v>778</v>
      </c>
      <c r="H119" s="242">
        <v>1</v>
      </c>
      <c r="I119" s="9"/>
      <c r="J119" s="243">
        <f>ROUND(I119*H119,2)</f>
        <v>0</v>
      </c>
      <c r="K119" s="240" t="s">
        <v>143</v>
      </c>
      <c r="L119" s="113"/>
      <c r="M119" s="244" t="s">
        <v>143</v>
      </c>
      <c r="N119" s="245" t="s">
        <v>180</v>
      </c>
      <c r="O119" s="111"/>
      <c r="P119" s="246">
        <f>O119*H119</f>
        <v>0</v>
      </c>
      <c r="Q119" s="246">
        <v>0</v>
      </c>
      <c r="R119" s="246">
        <f>Q119*H119</f>
        <v>0</v>
      </c>
      <c r="S119" s="246">
        <v>0</v>
      </c>
      <c r="T119" s="247">
        <f>S119*H119</f>
        <v>0</v>
      </c>
      <c r="AR119" s="97" t="s">
        <v>779</v>
      </c>
      <c r="AT119" s="97" t="s">
        <v>271</v>
      </c>
      <c r="AU119" s="97" t="s">
        <v>217</v>
      </c>
      <c r="AY119" s="97" t="s">
        <v>269</v>
      </c>
      <c r="BE119" s="248">
        <f>IF(N119="základní",J119,0)</f>
        <v>0</v>
      </c>
      <c r="BF119" s="248">
        <f>IF(N119="snížená",J119,0)</f>
        <v>0</v>
      </c>
      <c r="BG119" s="248">
        <f>IF(N119="zákl. přenesená",J119,0)</f>
        <v>0</v>
      </c>
      <c r="BH119" s="248">
        <f>IF(N119="sníž. přenesená",J119,0)</f>
        <v>0</v>
      </c>
      <c r="BI119" s="248">
        <f>IF(N119="nulová",J119,0)</f>
        <v>0</v>
      </c>
      <c r="BJ119" s="97" t="s">
        <v>160</v>
      </c>
      <c r="BK119" s="248">
        <f>ROUND(I119*H119,2)</f>
        <v>0</v>
      </c>
      <c r="BL119" s="97" t="s">
        <v>779</v>
      </c>
      <c r="BM119" s="97" t="s">
        <v>820</v>
      </c>
    </row>
    <row r="120" spans="2:65" s="117" customFormat="1" ht="54">
      <c r="B120" s="113"/>
      <c r="D120" s="249" t="s">
        <v>277</v>
      </c>
      <c r="F120" s="250" t="s">
        <v>821</v>
      </c>
      <c r="I120" s="10"/>
      <c r="L120" s="113"/>
      <c r="M120" s="251"/>
      <c r="N120" s="111"/>
      <c r="O120" s="111"/>
      <c r="P120" s="111"/>
      <c r="Q120" s="111"/>
      <c r="R120" s="111"/>
      <c r="S120" s="111"/>
      <c r="T120" s="143"/>
      <c r="AT120" s="97" t="s">
        <v>277</v>
      </c>
      <c r="AU120" s="97" t="s">
        <v>217</v>
      </c>
    </row>
    <row r="121" spans="2:65" s="117" customFormat="1" ht="27">
      <c r="B121" s="113"/>
      <c r="D121" s="249" t="s">
        <v>279</v>
      </c>
      <c r="F121" s="252" t="s">
        <v>782</v>
      </c>
      <c r="I121" s="10"/>
      <c r="L121" s="113"/>
      <c r="M121" s="251"/>
      <c r="N121" s="111"/>
      <c r="O121" s="111"/>
      <c r="P121" s="111"/>
      <c r="Q121" s="111"/>
      <c r="R121" s="111"/>
      <c r="S121" s="111"/>
      <c r="T121" s="143"/>
      <c r="AT121" s="97" t="s">
        <v>279</v>
      </c>
      <c r="AU121" s="97" t="s">
        <v>217</v>
      </c>
    </row>
    <row r="122" spans="2:65" s="117" customFormat="1" ht="16.5" customHeight="1">
      <c r="B122" s="113"/>
      <c r="C122" s="238" t="s">
        <v>345</v>
      </c>
      <c r="D122" s="238" t="s">
        <v>271</v>
      </c>
      <c r="E122" s="239" t="s">
        <v>822</v>
      </c>
      <c r="F122" s="240" t="s">
        <v>823</v>
      </c>
      <c r="G122" s="241" t="s">
        <v>778</v>
      </c>
      <c r="H122" s="242">
        <v>1</v>
      </c>
      <c r="I122" s="9"/>
      <c r="J122" s="243">
        <f>ROUND(I122*H122,2)</f>
        <v>0</v>
      </c>
      <c r="K122" s="240" t="s">
        <v>143</v>
      </c>
      <c r="L122" s="113"/>
      <c r="M122" s="244" t="s">
        <v>143</v>
      </c>
      <c r="N122" s="245" t="s">
        <v>180</v>
      </c>
      <c r="O122" s="111"/>
      <c r="P122" s="246">
        <f>O122*H122</f>
        <v>0</v>
      </c>
      <c r="Q122" s="246">
        <v>0</v>
      </c>
      <c r="R122" s="246">
        <f>Q122*H122</f>
        <v>0</v>
      </c>
      <c r="S122" s="246">
        <v>0</v>
      </c>
      <c r="T122" s="247">
        <f>S122*H122</f>
        <v>0</v>
      </c>
      <c r="AR122" s="97" t="s">
        <v>779</v>
      </c>
      <c r="AT122" s="97" t="s">
        <v>271</v>
      </c>
      <c r="AU122" s="97" t="s">
        <v>217</v>
      </c>
      <c r="AY122" s="97" t="s">
        <v>269</v>
      </c>
      <c r="BE122" s="248">
        <f>IF(N122="základní",J122,0)</f>
        <v>0</v>
      </c>
      <c r="BF122" s="248">
        <f>IF(N122="snížená",J122,0)</f>
        <v>0</v>
      </c>
      <c r="BG122" s="248">
        <f>IF(N122="zákl. přenesená",J122,0)</f>
        <v>0</v>
      </c>
      <c r="BH122" s="248">
        <f>IF(N122="sníž. přenesená",J122,0)</f>
        <v>0</v>
      </c>
      <c r="BI122" s="248">
        <f>IF(N122="nulová",J122,0)</f>
        <v>0</v>
      </c>
      <c r="BJ122" s="97" t="s">
        <v>160</v>
      </c>
      <c r="BK122" s="248">
        <f>ROUND(I122*H122,2)</f>
        <v>0</v>
      </c>
      <c r="BL122" s="97" t="s">
        <v>779</v>
      </c>
      <c r="BM122" s="97" t="s">
        <v>824</v>
      </c>
    </row>
    <row r="123" spans="2:65" s="117" customFormat="1">
      <c r="B123" s="113"/>
      <c r="D123" s="249" t="s">
        <v>277</v>
      </c>
      <c r="F123" s="250" t="s">
        <v>825</v>
      </c>
      <c r="I123" s="10"/>
      <c r="L123" s="113"/>
      <c r="M123" s="251"/>
      <c r="N123" s="111"/>
      <c r="O123" s="111"/>
      <c r="P123" s="111"/>
      <c r="Q123" s="111"/>
      <c r="R123" s="111"/>
      <c r="S123" s="111"/>
      <c r="T123" s="143"/>
      <c r="AT123" s="97" t="s">
        <v>277</v>
      </c>
      <c r="AU123" s="97" t="s">
        <v>217</v>
      </c>
    </row>
    <row r="124" spans="2:65" s="117" customFormat="1" ht="27">
      <c r="B124" s="113"/>
      <c r="D124" s="249" t="s">
        <v>279</v>
      </c>
      <c r="F124" s="252" t="s">
        <v>782</v>
      </c>
      <c r="I124" s="10"/>
      <c r="L124" s="113"/>
      <c r="M124" s="251"/>
      <c r="N124" s="111"/>
      <c r="O124" s="111"/>
      <c r="P124" s="111"/>
      <c r="Q124" s="111"/>
      <c r="R124" s="111"/>
      <c r="S124" s="111"/>
      <c r="T124" s="143"/>
      <c r="AT124" s="97" t="s">
        <v>279</v>
      </c>
      <c r="AU124" s="97" t="s">
        <v>217</v>
      </c>
    </row>
    <row r="125" spans="2:65" s="117" customFormat="1" ht="16.5" customHeight="1">
      <c r="B125" s="113"/>
      <c r="C125" s="238" t="s">
        <v>350</v>
      </c>
      <c r="D125" s="238" t="s">
        <v>271</v>
      </c>
      <c r="E125" s="239" t="s">
        <v>826</v>
      </c>
      <c r="F125" s="240" t="s">
        <v>827</v>
      </c>
      <c r="G125" s="241" t="s">
        <v>778</v>
      </c>
      <c r="H125" s="242">
        <v>1</v>
      </c>
      <c r="I125" s="9"/>
      <c r="J125" s="243">
        <f>ROUND(I125*H125,2)</f>
        <v>0</v>
      </c>
      <c r="K125" s="240" t="s">
        <v>143</v>
      </c>
      <c r="L125" s="113"/>
      <c r="M125" s="244" t="s">
        <v>143</v>
      </c>
      <c r="N125" s="245" t="s">
        <v>180</v>
      </c>
      <c r="O125" s="111"/>
      <c r="P125" s="246">
        <f>O125*H125</f>
        <v>0</v>
      </c>
      <c r="Q125" s="246">
        <v>0</v>
      </c>
      <c r="R125" s="246">
        <f>Q125*H125</f>
        <v>0</v>
      </c>
      <c r="S125" s="246">
        <v>0</v>
      </c>
      <c r="T125" s="247">
        <f>S125*H125</f>
        <v>0</v>
      </c>
      <c r="AR125" s="97" t="s">
        <v>779</v>
      </c>
      <c r="AT125" s="97" t="s">
        <v>271</v>
      </c>
      <c r="AU125" s="97" t="s">
        <v>217</v>
      </c>
      <c r="AY125" s="97" t="s">
        <v>269</v>
      </c>
      <c r="BE125" s="248">
        <f>IF(N125="základní",J125,0)</f>
        <v>0</v>
      </c>
      <c r="BF125" s="248">
        <f>IF(N125="snížená",J125,0)</f>
        <v>0</v>
      </c>
      <c r="BG125" s="248">
        <f>IF(N125="zákl. přenesená",J125,0)</f>
        <v>0</v>
      </c>
      <c r="BH125" s="248">
        <f>IF(N125="sníž. přenesená",J125,0)</f>
        <v>0</v>
      </c>
      <c r="BI125" s="248">
        <f>IF(N125="nulová",J125,0)</f>
        <v>0</v>
      </c>
      <c r="BJ125" s="97" t="s">
        <v>160</v>
      </c>
      <c r="BK125" s="248">
        <f>ROUND(I125*H125,2)</f>
        <v>0</v>
      </c>
      <c r="BL125" s="97" t="s">
        <v>779</v>
      </c>
      <c r="BM125" s="97" t="s">
        <v>828</v>
      </c>
    </row>
    <row r="126" spans="2:65" s="117" customFormat="1" ht="54">
      <c r="B126" s="113"/>
      <c r="D126" s="249" t="s">
        <v>277</v>
      </c>
      <c r="F126" s="250" t="s">
        <v>829</v>
      </c>
      <c r="I126" s="10"/>
      <c r="L126" s="113"/>
      <c r="M126" s="251"/>
      <c r="N126" s="111"/>
      <c r="O126" s="111"/>
      <c r="P126" s="111"/>
      <c r="Q126" s="111"/>
      <c r="R126" s="111"/>
      <c r="S126" s="111"/>
      <c r="T126" s="143"/>
      <c r="AT126" s="97" t="s">
        <v>277</v>
      </c>
      <c r="AU126" s="97" t="s">
        <v>217</v>
      </c>
    </row>
    <row r="127" spans="2:65" s="117" customFormat="1" ht="27">
      <c r="B127" s="113"/>
      <c r="D127" s="249" t="s">
        <v>279</v>
      </c>
      <c r="F127" s="252" t="s">
        <v>782</v>
      </c>
      <c r="I127" s="10"/>
      <c r="L127" s="113"/>
      <c r="M127" s="251"/>
      <c r="N127" s="111"/>
      <c r="O127" s="111"/>
      <c r="P127" s="111"/>
      <c r="Q127" s="111"/>
      <c r="R127" s="111"/>
      <c r="S127" s="111"/>
      <c r="T127" s="143"/>
      <c r="AT127" s="97" t="s">
        <v>279</v>
      </c>
      <c r="AU127" s="97" t="s">
        <v>217</v>
      </c>
    </row>
    <row r="128" spans="2:65" s="117" customFormat="1" ht="16.5" customHeight="1">
      <c r="B128" s="113"/>
      <c r="C128" s="238" t="s">
        <v>358</v>
      </c>
      <c r="D128" s="238" t="s">
        <v>271</v>
      </c>
      <c r="E128" s="239" t="s">
        <v>830</v>
      </c>
      <c r="F128" s="240" t="s">
        <v>831</v>
      </c>
      <c r="G128" s="241" t="s">
        <v>694</v>
      </c>
      <c r="H128" s="242">
        <v>1</v>
      </c>
      <c r="I128" s="9"/>
      <c r="J128" s="243">
        <f>ROUND(I128*H128,2)</f>
        <v>0</v>
      </c>
      <c r="K128" s="240" t="s">
        <v>143</v>
      </c>
      <c r="L128" s="113"/>
      <c r="M128" s="244" t="s">
        <v>143</v>
      </c>
      <c r="N128" s="245" t="s">
        <v>180</v>
      </c>
      <c r="O128" s="111"/>
      <c r="P128" s="246">
        <f>O128*H128</f>
        <v>0</v>
      </c>
      <c r="Q128" s="246">
        <v>0</v>
      </c>
      <c r="R128" s="246">
        <f>Q128*H128</f>
        <v>0</v>
      </c>
      <c r="S128" s="246">
        <v>0</v>
      </c>
      <c r="T128" s="247">
        <f>S128*H128</f>
        <v>0</v>
      </c>
      <c r="AR128" s="97" t="s">
        <v>779</v>
      </c>
      <c r="AT128" s="97" t="s">
        <v>271</v>
      </c>
      <c r="AU128" s="97" t="s">
        <v>217</v>
      </c>
      <c r="AY128" s="97" t="s">
        <v>269</v>
      </c>
      <c r="BE128" s="248">
        <f>IF(N128="základní",J128,0)</f>
        <v>0</v>
      </c>
      <c r="BF128" s="248">
        <f>IF(N128="snížená",J128,0)</f>
        <v>0</v>
      </c>
      <c r="BG128" s="248">
        <f>IF(N128="zákl. přenesená",J128,0)</f>
        <v>0</v>
      </c>
      <c r="BH128" s="248">
        <f>IF(N128="sníž. přenesená",J128,0)</f>
        <v>0</v>
      </c>
      <c r="BI128" s="248">
        <f>IF(N128="nulová",J128,0)</f>
        <v>0</v>
      </c>
      <c r="BJ128" s="97" t="s">
        <v>160</v>
      </c>
      <c r="BK128" s="248">
        <f>ROUND(I128*H128,2)</f>
        <v>0</v>
      </c>
      <c r="BL128" s="97" t="s">
        <v>779</v>
      </c>
      <c r="BM128" s="97" t="s">
        <v>832</v>
      </c>
    </row>
    <row r="129" spans="2:65" s="117" customFormat="1">
      <c r="B129" s="113"/>
      <c r="D129" s="249" t="s">
        <v>277</v>
      </c>
      <c r="F129" s="250" t="s">
        <v>833</v>
      </c>
      <c r="I129" s="10"/>
      <c r="L129" s="113"/>
      <c r="M129" s="251"/>
      <c r="N129" s="111"/>
      <c r="O129" s="111"/>
      <c r="P129" s="111"/>
      <c r="Q129" s="111"/>
      <c r="R129" s="111"/>
      <c r="S129" s="111"/>
      <c r="T129" s="143"/>
      <c r="AT129" s="97" t="s">
        <v>277</v>
      </c>
      <c r="AU129" s="97" t="s">
        <v>217</v>
      </c>
    </row>
    <row r="130" spans="2:65" s="117" customFormat="1" ht="27">
      <c r="B130" s="113"/>
      <c r="D130" s="249" t="s">
        <v>279</v>
      </c>
      <c r="F130" s="252" t="s">
        <v>782</v>
      </c>
      <c r="I130" s="10"/>
      <c r="L130" s="113"/>
      <c r="M130" s="251"/>
      <c r="N130" s="111"/>
      <c r="O130" s="111"/>
      <c r="P130" s="111"/>
      <c r="Q130" s="111"/>
      <c r="R130" s="111"/>
      <c r="S130" s="111"/>
      <c r="T130" s="143"/>
      <c r="AT130" s="97" t="s">
        <v>279</v>
      </c>
      <c r="AU130" s="97" t="s">
        <v>217</v>
      </c>
    </row>
    <row r="131" spans="2:65" s="117" customFormat="1" ht="16.5" customHeight="1">
      <c r="B131" s="113"/>
      <c r="C131" s="238" t="s">
        <v>149</v>
      </c>
      <c r="D131" s="238" t="s">
        <v>271</v>
      </c>
      <c r="E131" s="239" t="s">
        <v>834</v>
      </c>
      <c r="F131" s="240" t="s">
        <v>835</v>
      </c>
      <c r="G131" s="241" t="s">
        <v>694</v>
      </c>
      <c r="H131" s="242">
        <v>1</v>
      </c>
      <c r="I131" s="9"/>
      <c r="J131" s="243">
        <f>ROUND(I131*H131,2)</f>
        <v>0</v>
      </c>
      <c r="K131" s="240" t="s">
        <v>143</v>
      </c>
      <c r="L131" s="113"/>
      <c r="M131" s="244" t="s">
        <v>143</v>
      </c>
      <c r="N131" s="245" t="s">
        <v>180</v>
      </c>
      <c r="O131" s="111"/>
      <c r="P131" s="246">
        <f>O131*H131</f>
        <v>0</v>
      </c>
      <c r="Q131" s="246">
        <v>0</v>
      </c>
      <c r="R131" s="246">
        <f>Q131*H131</f>
        <v>0</v>
      </c>
      <c r="S131" s="246">
        <v>0</v>
      </c>
      <c r="T131" s="247">
        <f>S131*H131</f>
        <v>0</v>
      </c>
      <c r="AR131" s="97" t="s">
        <v>779</v>
      </c>
      <c r="AT131" s="97" t="s">
        <v>271</v>
      </c>
      <c r="AU131" s="97" t="s">
        <v>217</v>
      </c>
      <c r="AY131" s="97" t="s">
        <v>269</v>
      </c>
      <c r="BE131" s="248">
        <f>IF(N131="základní",J131,0)</f>
        <v>0</v>
      </c>
      <c r="BF131" s="248">
        <f>IF(N131="snížená",J131,0)</f>
        <v>0</v>
      </c>
      <c r="BG131" s="248">
        <f>IF(N131="zákl. přenesená",J131,0)</f>
        <v>0</v>
      </c>
      <c r="BH131" s="248">
        <f>IF(N131="sníž. přenesená",J131,0)</f>
        <v>0</v>
      </c>
      <c r="BI131" s="248">
        <f>IF(N131="nulová",J131,0)</f>
        <v>0</v>
      </c>
      <c r="BJ131" s="97" t="s">
        <v>160</v>
      </c>
      <c r="BK131" s="248">
        <f>ROUND(I131*H131,2)</f>
        <v>0</v>
      </c>
      <c r="BL131" s="97" t="s">
        <v>779</v>
      </c>
      <c r="BM131" s="97" t="s">
        <v>836</v>
      </c>
    </row>
    <row r="132" spans="2:65" s="117" customFormat="1">
      <c r="B132" s="113"/>
      <c r="D132" s="249" t="s">
        <v>277</v>
      </c>
      <c r="F132" s="250" t="s">
        <v>835</v>
      </c>
      <c r="I132" s="10"/>
      <c r="L132" s="113"/>
      <c r="M132" s="251"/>
      <c r="N132" s="111"/>
      <c r="O132" s="111"/>
      <c r="P132" s="111"/>
      <c r="Q132" s="111"/>
      <c r="R132" s="111"/>
      <c r="S132" s="111"/>
      <c r="T132" s="143"/>
      <c r="AT132" s="97" t="s">
        <v>277</v>
      </c>
      <c r="AU132" s="97" t="s">
        <v>217</v>
      </c>
    </row>
    <row r="133" spans="2:65" s="117" customFormat="1" ht="27">
      <c r="B133" s="113"/>
      <c r="D133" s="249" t="s">
        <v>279</v>
      </c>
      <c r="F133" s="252" t="s">
        <v>782</v>
      </c>
      <c r="I133" s="10"/>
      <c r="L133" s="113"/>
      <c r="M133" s="251"/>
      <c r="N133" s="111"/>
      <c r="O133" s="111"/>
      <c r="P133" s="111"/>
      <c r="Q133" s="111"/>
      <c r="R133" s="111"/>
      <c r="S133" s="111"/>
      <c r="T133" s="143"/>
      <c r="AT133" s="97" t="s">
        <v>279</v>
      </c>
      <c r="AU133" s="97" t="s">
        <v>217</v>
      </c>
    </row>
    <row r="134" spans="2:65" s="117" customFormat="1" ht="16.5" customHeight="1">
      <c r="B134" s="113"/>
      <c r="C134" s="238" t="s">
        <v>368</v>
      </c>
      <c r="D134" s="238" t="s">
        <v>271</v>
      </c>
      <c r="E134" s="239" t="s">
        <v>837</v>
      </c>
      <c r="F134" s="240" t="s">
        <v>838</v>
      </c>
      <c r="G134" s="241" t="s">
        <v>716</v>
      </c>
      <c r="H134" s="242">
        <v>1</v>
      </c>
      <c r="I134" s="9"/>
      <c r="J134" s="243">
        <f>ROUND(I134*H134,2)</f>
        <v>0</v>
      </c>
      <c r="K134" s="240" t="s">
        <v>143</v>
      </c>
      <c r="L134" s="113"/>
      <c r="M134" s="244" t="s">
        <v>143</v>
      </c>
      <c r="N134" s="245" t="s">
        <v>180</v>
      </c>
      <c r="O134" s="111"/>
      <c r="P134" s="246">
        <f>O134*H134</f>
        <v>0</v>
      </c>
      <c r="Q134" s="246">
        <v>0</v>
      </c>
      <c r="R134" s="246">
        <f>Q134*H134</f>
        <v>0</v>
      </c>
      <c r="S134" s="246">
        <v>0</v>
      </c>
      <c r="T134" s="247">
        <f>S134*H134</f>
        <v>0</v>
      </c>
      <c r="AR134" s="97" t="s">
        <v>779</v>
      </c>
      <c r="AT134" s="97" t="s">
        <v>271</v>
      </c>
      <c r="AU134" s="97" t="s">
        <v>217</v>
      </c>
      <c r="AY134" s="97" t="s">
        <v>269</v>
      </c>
      <c r="BE134" s="248">
        <f>IF(N134="základní",J134,0)</f>
        <v>0</v>
      </c>
      <c r="BF134" s="248">
        <f>IF(N134="snížená",J134,0)</f>
        <v>0</v>
      </c>
      <c r="BG134" s="248">
        <f>IF(N134="zákl. přenesená",J134,0)</f>
        <v>0</v>
      </c>
      <c r="BH134" s="248">
        <f>IF(N134="sníž. přenesená",J134,0)</f>
        <v>0</v>
      </c>
      <c r="BI134" s="248">
        <f>IF(N134="nulová",J134,0)</f>
        <v>0</v>
      </c>
      <c r="BJ134" s="97" t="s">
        <v>160</v>
      </c>
      <c r="BK134" s="248">
        <f>ROUND(I134*H134,2)</f>
        <v>0</v>
      </c>
      <c r="BL134" s="97" t="s">
        <v>779</v>
      </c>
      <c r="BM134" s="97" t="s">
        <v>839</v>
      </c>
    </row>
    <row r="135" spans="2:65" s="117" customFormat="1" ht="40.5">
      <c r="B135" s="113"/>
      <c r="D135" s="249" t="s">
        <v>277</v>
      </c>
      <c r="F135" s="250" t="s">
        <v>840</v>
      </c>
      <c r="I135" s="10"/>
      <c r="L135" s="113"/>
      <c r="M135" s="251"/>
      <c r="N135" s="111"/>
      <c r="O135" s="111"/>
      <c r="P135" s="111"/>
      <c r="Q135" s="111"/>
      <c r="R135" s="111"/>
      <c r="S135" s="111"/>
      <c r="T135" s="143"/>
      <c r="AT135" s="97" t="s">
        <v>277</v>
      </c>
      <c r="AU135" s="97" t="s">
        <v>217</v>
      </c>
    </row>
    <row r="136" spans="2:65" s="117" customFormat="1" ht="27">
      <c r="B136" s="113"/>
      <c r="D136" s="249" t="s">
        <v>279</v>
      </c>
      <c r="F136" s="252" t="s">
        <v>782</v>
      </c>
      <c r="I136" s="10"/>
      <c r="L136" s="113"/>
      <c r="M136" s="251"/>
      <c r="N136" s="111"/>
      <c r="O136" s="111"/>
      <c r="P136" s="111"/>
      <c r="Q136" s="111"/>
      <c r="R136" s="111"/>
      <c r="S136" s="111"/>
      <c r="T136" s="143"/>
      <c r="AT136" s="97" t="s">
        <v>279</v>
      </c>
      <c r="AU136" s="97" t="s">
        <v>217</v>
      </c>
    </row>
    <row r="137" spans="2:65" s="117" customFormat="1" ht="16.5" customHeight="1">
      <c r="B137" s="113"/>
      <c r="C137" s="238" t="s">
        <v>375</v>
      </c>
      <c r="D137" s="238" t="s">
        <v>271</v>
      </c>
      <c r="E137" s="239" t="s">
        <v>841</v>
      </c>
      <c r="F137" s="240" t="s">
        <v>842</v>
      </c>
      <c r="G137" s="241" t="s">
        <v>716</v>
      </c>
      <c r="H137" s="242">
        <v>1</v>
      </c>
      <c r="I137" s="9"/>
      <c r="J137" s="243">
        <f>ROUND(I137*H137,2)</f>
        <v>0</v>
      </c>
      <c r="K137" s="240" t="s">
        <v>143</v>
      </c>
      <c r="L137" s="113"/>
      <c r="M137" s="244" t="s">
        <v>143</v>
      </c>
      <c r="N137" s="245" t="s">
        <v>180</v>
      </c>
      <c r="O137" s="111"/>
      <c r="P137" s="246">
        <f>O137*H137</f>
        <v>0</v>
      </c>
      <c r="Q137" s="246">
        <v>0</v>
      </c>
      <c r="R137" s="246">
        <f>Q137*H137</f>
        <v>0</v>
      </c>
      <c r="S137" s="246">
        <v>0</v>
      </c>
      <c r="T137" s="247">
        <f>S137*H137</f>
        <v>0</v>
      </c>
      <c r="AR137" s="97" t="s">
        <v>779</v>
      </c>
      <c r="AT137" s="97" t="s">
        <v>271</v>
      </c>
      <c r="AU137" s="97" t="s">
        <v>217</v>
      </c>
      <c r="AY137" s="97" t="s">
        <v>269</v>
      </c>
      <c r="BE137" s="248">
        <f>IF(N137="základní",J137,0)</f>
        <v>0</v>
      </c>
      <c r="BF137" s="248">
        <f>IF(N137="snížená",J137,0)</f>
        <v>0</v>
      </c>
      <c r="BG137" s="248">
        <f>IF(N137="zákl. přenesená",J137,0)</f>
        <v>0</v>
      </c>
      <c r="BH137" s="248">
        <f>IF(N137="sníž. přenesená",J137,0)</f>
        <v>0</v>
      </c>
      <c r="BI137" s="248">
        <f>IF(N137="nulová",J137,0)</f>
        <v>0</v>
      </c>
      <c r="BJ137" s="97" t="s">
        <v>160</v>
      </c>
      <c r="BK137" s="248">
        <f>ROUND(I137*H137,2)</f>
        <v>0</v>
      </c>
      <c r="BL137" s="97" t="s">
        <v>779</v>
      </c>
      <c r="BM137" s="97" t="s">
        <v>843</v>
      </c>
    </row>
    <row r="138" spans="2:65" s="117" customFormat="1" ht="54">
      <c r="B138" s="113"/>
      <c r="D138" s="249" t="s">
        <v>277</v>
      </c>
      <c r="F138" s="250" t="s">
        <v>844</v>
      </c>
      <c r="I138" s="10"/>
      <c r="L138" s="113"/>
      <c r="M138" s="251"/>
      <c r="N138" s="111"/>
      <c r="O138" s="111"/>
      <c r="P138" s="111"/>
      <c r="Q138" s="111"/>
      <c r="R138" s="111"/>
      <c r="S138" s="111"/>
      <c r="T138" s="143"/>
      <c r="AT138" s="97" t="s">
        <v>277</v>
      </c>
      <c r="AU138" s="97" t="s">
        <v>217</v>
      </c>
    </row>
    <row r="139" spans="2:65" s="117" customFormat="1" ht="27">
      <c r="B139" s="113"/>
      <c r="D139" s="249" t="s">
        <v>279</v>
      </c>
      <c r="F139" s="252" t="s">
        <v>782</v>
      </c>
      <c r="I139" s="10"/>
      <c r="L139" s="113"/>
      <c r="M139" s="251"/>
      <c r="N139" s="111"/>
      <c r="O139" s="111"/>
      <c r="P139" s="111"/>
      <c r="Q139" s="111"/>
      <c r="R139" s="111"/>
      <c r="S139" s="111"/>
      <c r="T139" s="143"/>
      <c r="AT139" s="97" t="s">
        <v>279</v>
      </c>
      <c r="AU139" s="97" t="s">
        <v>217</v>
      </c>
    </row>
    <row r="140" spans="2:65" s="226" customFormat="1" ht="29.85" customHeight="1">
      <c r="B140" s="225"/>
      <c r="D140" s="227" t="s">
        <v>208</v>
      </c>
      <c r="E140" s="236" t="s">
        <v>845</v>
      </c>
      <c r="F140" s="236" t="s">
        <v>846</v>
      </c>
      <c r="I140" s="8"/>
      <c r="J140" s="237">
        <f>BK140</f>
        <v>0</v>
      </c>
      <c r="L140" s="225"/>
      <c r="M140" s="230"/>
      <c r="N140" s="231"/>
      <c r="O140" s="231"/>
      <c r="P140" s="232">
        <f>SUM(P141:P143)</f>
        <v>0</v>
      </c>
      <c r="Q140" s="231"/>
      <c r="R140" s="232">
        <f>SUM(R141:R143)</f>
        <v>0</v>
      </c>
      <c r="S140" s="231"/>
      <c r="T140" s="233">
        <f>SUM(T141:T143)</f>
        <v>0</v>
      </c>
      <c r="AR140" s="227" t="s">
        <v>298</v>
      </c>
      <c r="AT140" s="234" t="s">
        <v>208</v>
      </c>
      <c r="AU140" s="234" t="s">
        <v>160</v>
      </c>
      <c r="AY140" s="227" t="s">
        <v>269</v>
      </c>
      <c r="BK140" s="235">
        <f>SUM(BK141:BK143)</f>
        <v>0</v>
      </c>
    </row>
    <row r="141" spans="2:65" s="117" customFormat="1" ht="16.5" customHeight="1">
      <c r="B141" s="113"/>
      <c r="C141" s="238" t="s">
        <v>381</v>
      </c>
      <c r="D141" s="238" t="s">
        <v>271</v>
      </c>
      <c r="E141" s="239" t="s">
        <v>847</v>
      </c>
      <c r="F141" s="240" t="s">
        <v>846</v>
      </c>
      <c r="G141" s="241" t="s">
        <v>778</v>
      </c>
      <c r="H141" s="242">
        <v>1</v>
      </c>
      <c r="I141" s="9"/>
      <c r="J141" s="243">
        <f>ROUND(I141*H141,2)</f>
        <v>0</v>
      </c>
      <c r="K141" s="240" t="s">
        <v>353</v>
      </c>
      <c r="L141" s="113"/>
      <c r="M141" s="244" t="s">
        <v>143</v>
      </c>
      <c r="N141" s="245" t="s">
        <v>180</v>
      </c>
      <c r="O141" s="111"/>
      <c r="P141" s="246">
        <f>O141*H141</f>
        <v>0</v>
      </c>
      <c r="Q141" s="246">
        <v>0</v>
      </c>
      <c r="R141" s="246">
        <f>Q141*H141</f>
        <v>0</v>
      </c>
      <c r="S141" s="246">
        <v>0</v>
      </c>
      <c r="T141" s="247">
        <f>S141*H141</f>
        <v>0</v>
      </c>
      <c r="AR141" s="97" t="s">
        <v>779</v>
      </c>
      <c r="AT141" s="97" t="s">
        <v>271</v>
      </c>
      <c r="AU141" s="97" t="s">
        <v>217</v>
      </c>
      <c r="AY141" s="97" t="s">
        <v>269</v>
      </c>
      <c r="BE141" s="248">
        <f>IF(N141="základní",J141,0)</f>
        <v>0</v>
      </c>
      <c r="BF141" s="248">
        <f>IF(N141="snížená",J141,0)</f>
        <v>0</v>
      </c>
      <c r="BG141" s="248">
        <f>IF(N141="zákl. přenesená",J141,0)</f>
        <v>0</v>
      </c>
      <c r="BH141" s="248">
        <f>IF(N141="sníž. přenesená",J141,0)</f>
        <v>0</v>
      </c>
      <c r="BI141" s="248">
        <f>IF(N141="nulová",J141,0)</f>
        <v>0</v>
      </c>
      <c r="BJ141" s="97" t="s">
        <v>160</v>
      </c>
      <c r="BK141" s="248">
        <f>ROUND(I141*H141,2)</f>
        <v>0</v>
      </c>
      <c r="BL141" s="97" t="s">
        <v>779</v>
      </c>
      <c r="BM141" s="97" t="s">
        <v>848</v>
      </c>
    </row>
    <row r="142" spans="2:65" s="117" customFormat="1" ht="94.5">
      <c r="B142" s="113"/>
      <c r="D142" s="249" t="s">
        <v>277</v>
      </c>
      <c r="F142" s="250" t="s">
        <v>849</v>
      </c>
      <c r="I142" s="10"/>
      <c r="L142" s="113"/>
      <c r="M142" s="251"/>
      <c r="N142" s="111"/>
      <c r="O142" s="111"/>
      <c r="P142" s="111"/>
      <c r="Q142" s="111"/>
      <c r="R142" s="111"/>
      <c r="S142" s="111"/>
      <c r="T142" s="143"/>
      <c r="AT142" s="97" t="s">
        <v>277</v>
      </c>
      <c r="AU142" s="97" t="s">
        <v>217</v>
      </c>
    </row>
    <row r="143" spans="2:65" s="117" customFormat="1" ht="27">
      <c r="B143" s="113"/>
      <c r="D143" s="249" t="s">
        <v>279</v>
      </c>
      <c r="F143" s="252" t="s">
        <v>782</v>
      </c>
      <c r="I143" s="10"/>
      <c r="L143" s="113"/>
      <c r="M143" s="251"/>
      <c r="N143" s="111"/>
      <c r="O143" s="111"/>
      <c r="P143" s="111"/>
      <c r="Q143" s="111"/>
      <c r="R143" s="111"/>
      <c r="S143" s="111"/>
      <c r="T143" s="143"/>
      <c r="AT143" s="97" t="s">
        <v>279</v>
      </c>
      <c r="AU143" s="97" t="s">
        <v>217</v>
      </c>
    </row>
    <row r="144" spans="2:65" s="226" customFormat="1" ht="29.85" customHeight="1">
      <c r="B144" s="225"/>
      <c r="D144" s="227" t="s">
        <v>208</v>
      </c>
      <c r="E144" s="236" t="s">
        <v>850</v>
      </c>
      <c r="F144" s="236" t="s">
        <v>851</v>
      </c>
      <c r="I144" s="8"/>
      <c r="J144" s="237">
        <f>BK144</f>
        <v>0</v>
      </c>
      <c r="L144" s="225"/>
      <c r="M144" s="230"/>
      <c r="N144" s="231"/>
      <c r="O144" s="231"/>
      <c r="P144" s="232">
        <f>SUM(P145:P147)</f>
        <v>0</v>
      </c>
      <c r="Q144" s="231"/>
      <c r="R144" s="232">
        <f>SUM(R145:R147)</f>
        <v>0</v>
      </c>
      <c r="S144" s="231"/>
      <c r="T144" s="233">
        <f>SUM(T145:T147)</f>
        <v>0</v>
      </c>
      <c r="AR144" s="227" t="s">
        <v>298</v>
      </c>
      <c r="AT144" s="234" t="s">
        <v>208</v>
      </c>
      <c r="AU144" s="234" t="s">
        <v>160</v>
      </c>
      <c r="AY144" s="227" t="s">
        <v>269</v>
      </c>
      <c r="BK144" s="235">
        <f>SUM(BK145:BK147)</f>
        <v>0</v>
      </c>
    </row>
    <row r="145" spans="2:65" s="117" customFormat="1" ht="16.5" customHeight="1">
      <c r="B145" s="113"/>
      <c r="C145" s="238" t="s">
        <v>385</v>
      </c>
      <c r="D145" s="238" t="s">
        <v>271</v>
      </c>
      <c r="E145" s="239" t="s">
        <v>852</v>
      </c>
      <c r="F145" s="240" t="s">
        <v>853</v>
      </c>
      <c r="G145" s="241" t="s">
        <v>778</v>
      </c>
      <c r="H145" s="242">
        <v>1</v>
      </c>
      <c r="I145" s="9"/>
      <c r="J145" s="243">
        <f>ROUND(I145*H145,2)</f>
        <v>0</v>
      </c>
      <c r="K145" s="240" t="s">
        <v>353</v>
      </c>
      <c r="L145" s="113"/>
      <c r="M145" s="244" t="s">
        <v>143</v>
      </c>
      <c r="N145" s="245" t="s">
        <v>180</v>
      </c>
      <c r="O145" s="111"/>
      <c r="P145" s="246">
        <f>O145*H145</f>
        <v>0</v>
      </c>
      <c r="Q145" s="246">
        <v>0</v>
      </c>
      <c r="R145" s="246">
        <f>Q145*H145</f>
        <v>0</v>
      </c>
      <c r="S145" s="246">
        <v>0</v>
      </c>
      <c r="T145" s="247">
        <f>S145*H145</f>
        <v>0</v>
      </c>
      <c r="AR145" s="97" t="s">
        <v>779</v>
      </c>
      <c r="AT145" s="97" t="s">
        <v>271</v>
      </c>
      <c r="AU145" s="97" t="s">
        <v>217</v>
      </c>
      <c r="AY145" s="97" t="s">
        <v>269</v>
      </c>
      <c r="BE145" s="248">
        <f>IF(N145="základní",J145,0)</f>
        <v>0</v>
      </c>
      <c r="BF145" s="248">
        <f>IF(N145="snížená",J145,0)</f>
        <v>0</v>
      </c>
      <c r="BG145" s="248">
        <f>IF(N145="zákl. přenesená",J145,0)</f>
        <v>0</v>
      </c>
      <c r="BH145" s="248">
        <f>IF(N145="sníž. přenesená",J145,0)</f>
        <v>0</v>
      </c>
      <c r="BI145" s="248">
        <f>IF(N145="nulová",J145,0)</f>
        <v>0</v>
      </c>
      <c r="BJ145" s="97" t="s">
        <v>160</v>
      </c>
      <c r="BK145" s="248">
        <f>ROUND(I145*H145,2)</f>
        <v>0</v>
      </c>
      <c r="BL145" s="97" t="s">
        <v>779</v>
      </c>
      <c r="BM145" s="97" t="s">
        <v>854</v>
      </c>
    </row>
    <row r="146" spans="2:65" s="117" customFormat="1" ht="40.5">
      <c r="B146" s="113"/>
      <c r="D146" s="249" t="s">
        <v>277</v>
      </c>
      <c r="F146" s="250" t="s">
        <v>855</v>
      </c>
      <c r="L146" s="113"/>
      <c r="M146" s="251"/>
      <c r="N146" s="111"/>
      <c r="O146" s="111"/>
      <c r="P146" s="111"/>
      <c r="Q146" s="111"/>
      <c r="R146" s="111"/>
      <c r="S146" s="111"/>
      <c r="T146" s="143"/>
      <c r="AT146" s="97" t="s">
        <v>277</v>
      </c>
      <c r="AU146" s="97" t="s">
        <v>217</v>
      </c>
    </row>
    <row r="147" spans="2:65" s="117" customFormat="1" ht="27">
      <c r="B147" s="113"/>
      <c r="D147" s="249" t="s">
        <v>279</v>
      </c>
      <c r="F147" s="252" t="s">
        <v>782</v>
      </c>
      <c r="L147" s="113"/>
      <c r="M147" s="285"/>
      <c r="N147" s="286"/>
      <c r="O147" s="286"/>
      <c r="P147" s="286"/>
      <c r="Q147" s="286"/>
      <c r="R147" s="286"/>
      <c r="S147" s="286"/>
      <c r="T147" s="287"/>
      <c r="AT147" s="97" t="s">
        <v>279</v>
      </c>
      <c r="AU147" s="97" t="s">
        <v>217</v>
      </c>
    </row>
    <row r="148" spans="2:65" s="117" customFormat="1" ht="6.95" customHeight="1">
      <c r="B148" s="128"/>
      <c r="C148" s="129"/>
      <c r="D148" s="129"/>
      <c r="E148" s="129"/>
      <c r="F148" s="129"/>
      <c r="G148" s="129"/>
      <c r="H148" s="129"/>
      <c r="I148" s="129"/>
      <c r="J148" s="129"/>
      <c r="K148" s="129"/>
      <c r="L148" s="113"/>
    </row>
  </sheetData>
  <sheetProtection sheet="1" objects="1" scenarios="1"/>
  <autoFilter ref="C85:K147"/>
  <mergeCells count="13">
    <mergeCell ref="E76:H76"/>
    <mergeCell ref="E7:H7"/>
    <mergeCell ref="E9:H9"/>
    <mergeCell ref="E11:H11"/>
    <mergeCell ref="E26:H26"/>
    <mergeCell ref="E47:H47"/>
    <mergeCell ref="E78:H78"/>
    <mergeCell ref="G1:H1"/>
    <mergeCell ref="L2:V2"/>
    <mergeCell ref="E49:H49"/>
    <mergeCell ref="E51:H51"/>
    <mergeCell ref="J55:J56"/>
    <mergeCell ref="E74:H74"/>
  </mergeCells>
  <phoneticPr fontId="0" type="noConversion"/>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15" customWidth="1"/>
    <col min="2" max="2" width="1.6640625" style="15" customWidth="1"/>
    <col min="3" max="4" width="5" style="15" customWidth="1"/>
    <col min="5" max="5" width="11.6640625" style="15" customWidth="1"/>
    <col min="6" max="6" width="9.1640625" style="15" customWidth="1"/>
    <col min="7" max="7" width="5" style="15" customWidth="1"/>
    <col min="8" max="8" width="77.83203125" style="15" customWidth="1"/>
    <col min="9" max="10" width="20" style="15" customWidth="1"/>
    <col min="11" max="11" width="1.6640625" style="15" customWidth="1"/>
  </cols>
  <sheetData>
    <row r="1" spans="2:11" ht="37.5" customHeight="1"/>
    <row r="2" spans="2:11" ht="7.5" customHeight="1">
      <c r="B2" s="16"/>
      <c r="C2" s="17"/>
      <c r="D2" s="17"/>
      <c r="E2" s="17"/>
      <c r="F2" s="17"/>
      <c r="G2" s="17"/>
      <c r="H2" s="17"/>
      <c r="I2" s="17"/>
      <c r="J2" s="17"/>
      <c r="K2" s="18"/>
    </row>
    <row r="3" spans="2:11" s="1" customFormat="1" ht="45" customHeight="1">
      <c r="B3" s="19"/>
      <c r="C3" s="340" t="s">
        <v>856</v>
      </c>
      <c r="D3" s="340"/>
      <c r="E3" s="340"/>
      <c r="F3" s="340"/>
      <c r="G3" s="340"/>
      <c r="H3" s="340"/>
      <c r="I3" s="340"/>
      <c r="J3" s="340"/>
      <c r="K3" s="20"/>
    </row>
    <row r="4" spans="2:11" ht="25.5" customHeight="1">
      <c r="B4" s="21"/>
      <c r="C4" s="341" t="s">
        <v>857</v>
      </c>
      <c r="D4" s="341"/>
      <c r="E4" s="341"/>
      <c r="F4" s="341"/>
      <c r="G4" s="341"/>
      <c r="H4" s="341"/>
      <c r="I4" s="341"/>
      <c r="J4" s="341"/>
      <c r="K4" s="22"/>
    </row>
    <row r="5" spans="2:11" ht="5.25" customHeight="1">
      <c r="B5" s="21"/>
      <c r="C5" s="23"/>
      <c r="D5" s="23"/>
      <c r="E5" s="23"/>
      <c r="F5" s="23"/>
      <c r="G5" s="23"/>
      <c r="H5" s="23"/>
      <c r="I5" s="23"/>
      <c r="J5" s="23"/>
      <c r="K5" s="22"/>
    </row>
    <row r="6" spans="2:11" ht="15" customHeight="1">
      <c r="B6" s="21"/>
      <c r="C6" s="339" t="s">
        <v>858</v>
      </c>
      <c r="D6" s="339"/>
      <c r="E6" s="339"/>
      <c r="F6" s="339"/>
      <c r="G6" s="339"/>
      <c r="H6" s="339"/>
      <c r="I6" s="339"/>
      <c r="J6" s="339"/>
      <c r="K6" s="22"/>
    </row>
    <row r="7" spans="2:11" ht="15" customHeight="1">
      <c r="B7" s="25"/>
      <c r="C7" s="339" t="s">
        <v>859</v>
      </c>
      <c r="D7" s="339"/>
      <c r="E7" s="339"/>
      <c r="F7" s="339"/>
      <c r="G7" s="339"/>
      <c r="H7" s="339"/>
      <c r="I7" s="339"/>
      <c r="J7" s="339"/>
      <c r="K7" s="22"/>
    </row>
    <row r="8" spans="2:11" ht="12.75" customHeight="1">
      <c r="B8" s="25"/>
      <c r="C8" s="24"/>
      <c r="D8" s="24"/>
      <c r="E8" s="24"/>
      <c r="F8" s="24"/>
      <c r="G8" s="24"/>
      <c r="H8" s="24"/>
      <c r="I8" s="24"/>
      <c r="J8" s="24"/>
      <c r="K8" s="22"/>
    </row>
    <row r="9" spans="2:11" ht="15" customHeight="1">
      <c r="B9" s="25"/>
      <c r="C9" s="339" t="s">
        <v>860</v>
      </c>
      <c r="D9" s="339"/>
      <c r="E9" s="339"/>
      <c r="F9" s="339"/>
      <c r="G9" s="339"/>
      <c r="H9" s="339"/>
      <c r="I9" s="339"/>
      <c r="J9" s="339"/>
      <c r="K9" s="22"/>
    </row>
    <row r="10" spans="2:11" ht="15" customHeight="1">
      <c r="B10" s="25"/>
      <c r="C10" s="24"/>
      <c r="D10" s="339" t="s">
        <v>861</v>
      </c>
      <c r="E10" s="339"/>
      <c r="F10" s="339"/>
      <c r="G10" s="339"/>
      <c r="H10" s="339"/>
      <c r="I10" s="339"/>
      <c r="J10" s="339"/>
      <c r="K10" s="22"/>
    </row>
    <row r="11" spans="2:11" ht="15" customHeight="1">
      <c r="B11" s="25"/>
      <c r="C11" s="26"/>
      <c r="D11" s="339" t="s">
        <v>862</v>
      </c>
      <c r="E11" s="339"/>
      <c r="F11" s="339"/>
      <c r="G11" s="339"/>
      <c r="H11" s="339"/>
      <c r="I11" s="339"/>
      <c r="J11" s="339"/>
      <c r="K11" s="22"/>
    </row>
    <row r="12" spans="2:11" ht="12.75" customHeight="1">
      <c r="B12" s="25"/>
      <c r="C12" s="26"/>
      <c r="D12" s="26"/>
      <c r="E12" s="26"/>
      <c r="F12" s="26"/>
      <c r="G12" s="26"/>
      <c r="H12" s="26"/>
      <c r="I12" s="26"/>
      <c r="J12" s="26"/>
      <c r="K12" s="22"/>
    </row>
    <row r="13" spans="2:11" ht="15" customHeight="1">
      <c r="B13" s="25"/>
      <c r="C13" s="26"/>
      <c r="D13" s="339" t="s">
        <v>863</v>
      </c>
      <c r="E13" s="339"/>
      <c r="F13" s="339"/>
      <c r="G13" s="339"/>
      <c r="H13" s="339"/>
      <c r="I13" s="339"/>
      <c r="J13" s="339"/>
      <c r="K13" s="22"/>
    </row>
    <row r="14" spans="2:11" ht="15" customHeight="1">
      <c r="B14" s="25"/>
      <c r="C14" s="26"/>
      <c r="D14" s="339" t="s">
        <v>864</v>
      </c>
      <c r="E14" s="339"/>
      <c r="F14" s="339"/>
      <c r="G14" s="339"/>
      <c r="H14" s="339"/>
      <c r="I14" s="339"/>
      <c r="J14" s="339"/>
      <c r="K14" s="22"/>
    </row>
    <row r="15" spans="2:11" ht="15" customHeight="1">
      <c r="B15" s="25"/>
      <c r="C15" s="26"/>
      <c r="D15" s="339" t="s">
        <v>865</v>
      </c>
      <c r="E15" s="339"/>
      <c r="F15" s="339"/>
      <c r="G15" s="339"/>
      <c r="H15" s="339"/>
      <c r="I15" s="339"/>
      <c r="J15" s="339"/>
      <c r="K15" s="22"/>
    </row>
    <row r="16" spans="2:11" ht="15" customHeight="1">
      <c r="B16" s="25"/>
      <c r="C16" s="26"/>
      <c r="D16" s="26"/>
      <c r="E16" s="27" t="s">
        <v>215</v>
      </c>
      <c r="F16" s="339" t="s">
        <v>866</v>
      </c>
      <c r="G16" s="339"/>
      <c r="H16" s="339"/>
      <c r="I16" s="339"/>
      <c r="J16" s="339"/>
      <c r="K16" s="22"/>
    </row>
    <row r="17" spans="2:11" ht="15" customHeight="1">
      <c r="B17" s="25"/>
      <c r="C17" s="26"/>
      <c r="D17" s="26"/>
      <c r="E17" s="27" t="s">
        <v>867</v>
      </c>
      <c r="F17" s="339" t="s">
        <v>868</v>
      </c>
      <c r="G17" s="339"/>
      <c r="H17" s="339"/>
      <c r="I17" s="339"/>
      <c r="J17" s="339"/>
      <c r="K17" s="22"/>
    </row>
    <row r="18" spans="2:11" ht="15" customHeight="1">
      <c r="B18" s="25"/>
      <c r="C18" s="26"/>
      <c r="D18" s="26"/>
      <c r="E18" s="27" t="s">
        <v>869</v>
      </c>
      <c r="F18" s="339" t="s">
        <v>870</v>
      </c>
      <c r="G18" s="339"/>
      <c r="H18" s="339"/>
      <c r="I18" s="339"/>
      <c r="J18" s="339"/>
      <c r="K18" s="22"/>
    </row>
    <row r="19" spans="2:11" ht="15" customHeight="1">
      <c r="B19" s="25"/>
      <c r="C19" s="26"/>
      <c r="D19" s="26"/>
      <c r="E19" s="27" t="s">
        <v>871</v>
      </c>
      <c r="F19" s="339" t="s">
        <v>872</v>
      </c>
      <c r="G19" s="339"/>
      <c r="H19" s="339"/>
      <c r="I19" s="339"/>
      <c r="J19" s="339"/>
      <c r="K19" s="22"/>
    </row>
    <row r="20" spans="2:11" ht="15" customHeight="1">
      <c r="B20" s="25"/>
      <c r="C20" s="26"/>
      <c r="D20" s="26"/>
      <c r="E20" s="27" t="s">
        <v>873</v>
      </c>
      <c r="F20" s="339" t="s">
        <v>874</v>
      </c>
      <c r="G20" s="339"/>
      <c r="H20" s="339"/>
      <c r="I20" s="339"/>
      <c r="J20" s="339"/>
      <c r="K20" s="22"/>
    </row>
    <row r="21" spans="2:11" ht="15" customHeight="1">
      <c r="B21" s="25"/>
      <c r="C21" s="26"/>
      <c r="D21" s="26"/>
      <c r="E21" s="27" t="s">
        <v>221</v>
      </c>
      <c r="F21" s="339" t="s">
        <v>875</v>
      </c>
      <c r="G21" s="339"/>
      <c r="H21" s="339"/>
      <c r="I21" s="339"/>
      <c r="J21" s="339"/>
      <c r="K21" s="22"/>
    </row>
    <row r="22" spans="2:11" ht="12.75" customHeight="1">
      <c r="B22" s="25"/>
      <c r="C22" s="26"/>
      <c r="D22" s="26"/>
      <c r="E22" s="26"/>
      <c r="F22" s="26"/>
      <c r="G22" s="26"/>
      <c r="H22" s="26"/>
      <c r="I22" s="26"/>
      <c r="J22" s="26"/>
      <c r="K22" s="22"/>
    </row>
    <row r="23" spans="2:11" ht="15" customHeight="1">
      <c r="B23" s="25"/>
      <c r="C23" s="339" t="s">
        <v>876</v>
      </c>
      <c r="D23" s="339"/>
      <c r="E23" s="339"/>
      <c r="F23" s="339"/>
      <c r="G23" s="339"/>
      <c r="H23" s="339"/>
      <c r="I23" s="339"/>
      <c r="J23" s="339"/>
      <c r="K23" s="22"/>
    </row>
    <row r="24" spans="2:11" ht="15" customHeight="1">
      <c r="B24" s="25"/>
      <c r="C24" s="339" t="s">
        <v>877</v>
      </c>
      <c r="D24" s="339"/>
      <c r="E24" s="339"/>
      <c r="F24" s="339"/>
      <c r="G24" s="339"/>
      <c r="H24" s="339"/>
      <c r="I24" s="339"/>
      <c r="J24" s="339"/>
      <c r="K24" s="22"/>
    </row>
    <row r="25" spans="2:11" ht="15" customHeight="1">
      <c r="B25" s="25"/>
      <c r="C25" s="24"/>
      <c r="D25" s="339" t="s">
        <v>878</v>
      </c>
      <c r="E25" s="339"/>
      <c r="F25" s="339"/>
      <c r="G25" s="339"/>
      <c r="H25" s="339"/>
      <c r="I25" s="339"/>
      <c r="J25" s="339"/>
      <c r="K25" s="22"/>
    </row>
    <row r="26" spans="2:11" ht="15" customHeight="1">
      <c r="B26" s="25"/>
      <c r="C26" s="26"/>
      <c r="D26" s="339" t="s">
        <v>879</v>
      </c>
      <c r="E26" s="339"/>
      <c r="F26" s="339"/>
      <c r="G26" s="339"/>
      <c r="H26" s="339"/>
      <c r="I26" s="339"/>
      <c r="J26" s="339"/>
      <c r="K26" s="22"/>
    </row>
    <row r="27" spans="2:11" ht="12.75" customHeight="1">
      <c r="B27" s="25"/>
      <c r="C27" s="26"/>
      <c r="D27" s="26"/>
      <c r="E27" s="26"/>
      <c r="F27" s="26"/>
      <c r="G27" s="26"/>
      <c r="H27" s="26"/>
      <c r="I27" s="26"/>
      <c r="J27" s="26"/>
      <c r="K27" s="22"/>
    </row>
    <row r="28" spans="2:11" ht="15" customHeight="1">
      <c r="B28" s="25"/>
      <c r="C28" s="26"/>
      <c r="D28" s="339" t="s">
        <v>880</v>
      </c>
      <c r="E28" s="339"/>
      <c r="F28" s="339"/>
      <c r="G28" s="339"/>
      <c r="H28" s="339"/>
      <c r="I28" s="339"/>
      <c r="J28" s="339"/>
      <c r="K28" s="22"/>
    </row>
    <row r="29" spans="2:11" ht="15" customHeight="1">
      <c r="B29" s="25"/>
      <c r="C29" s="26"/>
      <c r="D29" s="339" t="s">
        <v>881</v>
      </c>
      <c r="E29" s="339"/>
      <c r="F29" s="339"/>
      <c r="G29" s="339"/>
      <c r="H29" s="339"/>
      <c r="I29" s="339"/>
      <c r="J29" s="339"/>
      <c r="K29" s="22"/>
    </row>
    <row r="30" spans="2:11" ht="12.75" customHeight="1">
      <c r="B30" s="25"/>
      <c r="C30" s="26"/>
      <c r="D30" s="26"/>
      <c r="E30" s="26"/>
      <c r="F30" s="26"/>
      <c r="G30" s="26"/>
      <c r="H30" s="26"/>
      <c r="I30" s="26"/>
      <c r="J30" s="26"/>
      <c r="K30" s="22"/>
    </row>
    <row r="31" spans="2:11" ht="15" customHeight="1">
      <c r="B31" s="25"/>
      <c r="C31" s="26"/>
      <c r="D31" s="339" t="s">
        <v>882</v>
      </c>
      <c r="E31" s="339"/>
      <c r="F31" s="339"/>
      <c r="G31" s="339"/>
      <c r="H31" s="339"/>
      <c r="I31" s="339"/>
      <c r="J31" s="339"/>
      <c r="K31" s="22"/>
    </row>
    <row r="32" spans="2:11" ht="15" customHeight="1">
      <c r="B32" s="25"/>
      <c r="C32" s="26"/>
      <c r="D32" s="339" t="s">
        <v>883</v>
      </c>
      <c r="E32" s="339"/>
      <c r="F32" s="339"/>
      <c r="G32" s="339"/>
      <c r="H32" s="339"/>
      <c r="I32" s="339"/>
      <c r="J32" s="339"/>
      <c r="K32" s="22"/>
    </row>
    <row r="33" spans="2:11" ht="15" customHeight="1">
      <c r="B33" s="25"/>
      <c r="C33" s="26"/>
      <c r="D33" s="339" t="s">
        <v>884</v>
      </c>
      <c r="E33" s="339"/>
      <c r="F33" s="339"/>
      <c r="G33" s="339"/>
      <c r="H33" s="339"/>
      <c r="I33" s="339"/>
      <c r="J33" s="339"/>
      <c r="K33" s="22"/>
    </row>
    <row r="34" spans="2:11" ht="15" customHeight="1">
      <c r="B34" s="25"/>
      <c r="C34" s="26"/>
      <c r="D34" s="24"/>
      <c r="E34" s="28" t="s">
        <v>254</v>
      </c>
      <c r="F34" s="24"/>
      <c r="G34" s="339" t="s">
        <v>885</v>
      </c>
      <c r="H34" s="339"/>
      <c r="I34" s="339"/>
      <c r="J34" s="339"/>
      <c r="K34" s="22"/>
    </row>
    <row r="35" spans="2:11" ht="30.75" customHeight="1">
      <c r="B35" s="25"/>
      <c r="C35" s="26"/>
      <c r="D35" s="24"/>
      <c r="E35" s="28" t="s">
        <v>886</v>
      </c>
      <c r="F35" s="24"/>
      <c r="G35" s="339" t="s">
        <v>887</v>
      </c>
      <c r="H35" s="339"/>
      <c r="I35" s="339"/>
      <c r="J35" s="339"/>
      <c r="K35" s="22"/>
    </row>
    <row r="36" spans="2:11" ht="15" customHeight="1">
      <c r="B36" s="25"/>
      <c r="C36" s="26"/>
      <c r="D36" s="24"/>
      <c r="E36" s="28" t="s">
        <v>190</v>
      </c>
      <c r="F36" s="24"/>
      <c r="G36" s="339" t="s">
        <v>888</v>
      </c>
      <c r="H36" s="339"/>
      <c r="I36" s="339"/>
      <c r="J36" s="339"/>
      <c r="K36" s="22"/>
    </row>
    <row r="37" spans="2:11" ht="15" customHeight="1">
      <c r="B37" s="25"/>
      <c r="C37" s="26"/>
      <c r="D37" s="24"/>
      <c r="E37" s="28" t="s">
        <v>255</v>
      </c>
      <c r="F37" s="24"/>
      <c r="G37" s="339" t="s">
        <v>889</v>
      </c>
      <c r="H37" s="339"/>
      <c r="I37" s="339"/>
      <c r="J37" s="339"/>
      <c r="K37" s="22"/>
    </row>
    <row r="38" spans="2:11" ht="15" customHeight="1">
      <c r="B38" s="25"/>
      <c r="C38" s="26"/>
      <c r="D38" s="24"/>
      <c r="E38" s="28" t="s">
        <v>256</v>
      </c>
      <c r="F38" s="24"/>
      <c r="G38" s="339" t="s">
        <v>890</v>
      </c>
      <c r="H38" s="339"/>
      <c r="I38" s="339"/>
      <c r="J38" s="339"/>
      <c r="K38" s="22"/>
    </row>
    <row r="39" spans="2:11" ht="15" customHeight="1">
      <c r="B39" s="25"/>
      <c r="C39" s="26"/>
      <c r="D39" s="24"/>
      <c r="E39" s="28" t="s">
        <v>257</v>
      </c>
      <c r="F39" s="24"/>
      <c r="G39" s="339" t="s">
        <v>891</v>
      </c>
      <c r="H39" s="339"/>
      <c r="I39" s="339"/>
      <c r="J39" s="339"/>
      <c r="K39" s="22"/>
    </row>
    <row r="40" spans="2:11" ht="15" customHeight="1">
      <c r="B40" s="25"/>
      <c r="C40" s="26"/>
      <c r="D40" s="24"/>
      <c r="E40" s="28" t="s">
        <v>892</v>
      </c>
      <c r="F40" s="24"/>
      <c r="G40" s="339" t="s">
        <v>893</v>
      </c>
      <c r="H40" s="339"/>
      <c r="I40" s="339"/>
      <c r="J40" s="339"/>
      <c r="K40" s="22"/>
    </row>
    <row r="41" spans="2:11" ht="15" customHeight="1">
      <c r="B41" s="25"/>
      <c r="C41" s="26"/>
      <c r="D41" s="24"/>
      <c r="E41" s="28"/>
      <c r="F41" s="24"/>
      <c r="G41" s="339" t="s">
        <v>894</v>
      </c>
      <c r="H41" s="339"/>
      <c r="I41" s="339"/>
      <c r="J41" s="339"/>
      <c r="K41" s="22"/>
    </row>
    <row r="42" spans="2:11" ht="15" customHeight="1">
      <c r="B42" s="25"/>
      <c r="C42" s="26"/>
      <c r="D42" s="24"/>
      <c r="E42" s="28" t="s">
        <v>895</v>
      </c>
      <c r="F42" s="24"/>
      <c r="G42" s="339" t="s">
        <v>896</v>
      </c>
      <c r="H42" s="339"/>
      <c r="I42" s="339"/>
      <c r="J42" s="339"/>
      <c r="K42" s="22"/>
    </row>
    <row r="43" spans="2:11" ht="15" customHeight="1">
      <c r="B43" s="25"/>
      <c r="C43" s="26"/>
      <c r="D43" s="24"/>
      <c r="E43" s="28" t="s">
        <v>259</v>
      </c>
      <c r="F43" s="24"/>
      <c r="G43" s="339" t="s">
        <v>897</v>
      </c>
      <c r="H43" s="339"/>
      <c r="I43" s="339"/>
      <c r="J43" s="339"/>
      <c r="K43" s="22"/>
    </row>
    <row r="44" spans="2:11" ht="12.75" customHeight="1">
      <c r="B44" s="25"/>
      <c r="C44" s="26"/>
      <c r="D44" s="24"/>
      <c r="E44" s="24"/>
      <c r="F44" s="24"/>
      <c r="G44" s="24"/>
      <c r="H44" s="24"/>
      <c r="I44" s="24"/>
      <c r="J44" s="24"/>
      <c r="K44" s="22"/>
    </row>
    <row r="45" spans="2:11" ht="15" customHeight="1">
      <c r="B45" s="25"/>
      <c r="C45" s="26"/>
      <c r="D45" s="339" t="s">
        <v>898</v>
      </c>
      <c r="E45" s="339"/>
      <c r="F45" s="339"/>
      <c r="G45" s="339"/>
      <c r="H45" s="339"/>
      <c r="I45" s="339"/>
      <c r="J45" s="339"/>
      <c r="K45" s="22"/>
    </row>
    <row r="46" spans="2:11" ht="15" customHeight="1">
      <c r="B46" s="25"/>
      <c r="C46" s="26"/>
      <c r="D46" s="26"/>
      <c r="E46" s="339" t="s">
        <v>899</v>
      </c>
      <c r="F46" s="339"/>
      <c r="G46" s="339"/>
      <c r="H46" s="339"/>
      <c r="I46" s="339"/>
      <c r="J46" s="339"/>
      <c r="K46" s="22"/>
    </row>
    <row r="47" spans="2:11" ht="15" customHeight="1">
      <c r="B47" s="25"/>
      <c r="C47" s="26"/>
      <c r="D47" s="26"/>
      <c r="E47" s="339" t="s">
        <v>900</v>
      </c>
      <c r="F47" s="339"/>
      <c r="G47" s="339"/>
      <c r="H47" s="339"/>
      <c r="I47" s="339"/>
      <c r="J47" s="339"/>
      <c r="K47" s="22"/>
    </row>
    <row r="48" spans="2:11" ht="15" customHeight="1">
      <c r="B48" s="25"/>
      <c r="C48" s="26"/>
      <c r="D48" s="26"/>
      <c r="E48" s="339" t="s">
        <v>901</v>
      </c>
      <c r="F48" s="339"/>
      <c r="G48" s="339"/>
      <c r="H48" s="339"/>
      <c r="I48" s="339"/>
      <c r="J48" s="339"/>
      <c r="K48" s="22"/>
    </row>
    <row r="49" spans="2:11" ht="15" customHeight="1">
      <c r="B49" s="25"/>
      <c r="C49" s="26"/>
      <c r="D49" s="339" t="s">
        <v>0</v>
      </c>
      <c r="E49" s="339"/>
      <c r="F49" s="339"/>
      <c r="G49" s="339"/>
      <c r="H49" s="339"/>
      <c r="I49" s="339"/>
      <c r="J49" s="339"/>
      <c r="K49" s="22"/>
    </row>
    <row r="50" spans="2:11" ht="25.5" customHeight="1">
      <c r="B50" s="21"/>
      <c r="C50" s="341" t="s">
        <v>1</v>
      </c>
      <c r="D50" s="341"/>
      <c r="E50" s="341"/>
      <c r="F50" s="341"/>
      <c r="G50" s="341"/>
      <c r="H50" s="341"/>
      <c r="I50" s="341"/>
      <c r="J50" s="341"/>
      <c r="K50" s="22"/>
    </row>
    <row r="51" spans="2:11" ht="5.25" customHeight="1">
      <c r="B51" s="21"/>
      <c r="C51" s="23"/>
      <c r="D51" s="23"/>
      <c r="E51" s="23"/>
      <c r="F51" s="23"/>
      <c r="G51" s="23"/>
      <c r="H51" s="23"/>
      <c r="I51" s="23"/>
      <c r="J51" s="23"/>
      <c r="K51" s="22"/>
    </row>
    <row r="52" spans="2:11" ht="15" customHeight="1">
      <c r="B52" s="21"/>
      <c r="C52" s="339" t="s">
        <v>2</v>
      </c>
      <c r="D52" s="339"/>
      <c r="E52" s="339"/>
      <c r="F52" s="339"/>
      <c r="G52" s="339"/>
      <c r="H52" s="339"/>
      <c r="I52" s="339"/>
      <c r="J52" s="339"/>
      <c r="K52" s="22"/>
    </row>
    <row r="53" spans="2:11" ht="15" customHeight="1">
      <c r="B53" s="21"/>
      <c r="C53" s="339" t="s">
        <v>3</v>
      </c>
      <c r="D53" s="339"/>
      <c r="E53" s="339"/>
      <c r="F53" s="339"/>
      <c r="G53" s="339"/>
      <c r="H53" s="339"/>
      <c r="I53" s="339"/>
      <c r="J53" s="339"/>
      <c r="K53" s="22"/>
    </row>
    <row r="54" spans="2:11" ht="12.75" customHeight="1">
      <c r="B54" s="21"/>
      <c r="C54" s="24"/>
      <c r="D54" s="24"/>
      <c r="E54" s="24"/>
      <c r="F54" s="24"/>
      <c r="G54" s="24"/>
      <c r="H54" s="24"/>
      <c r="I54" s="24"/>
      <c r="J54" s="24"/>
      <c r="K54" s="22"/>
    </row>
    <row r="55" spans="2:11" ht="15" customHeight="1">
      <c r="B55" s="21"/>
      <c r="C55" s="339" t="s">
        <v>4</v>
      </c>
      <c r="D55" s="339"/>
      <c r="E55" s="339"/>
      <c r="F55" s="339"/>
      <c r="G55" s="339"/>
      <c r="H55" s="339"/>
      <c r="I55" s="339"/>
      <c r="J55" s="339"/>
      <c r="K55" s="22"/>
    </row>
    <row r="56" spans="2:11" ht="15" customHeight="1">
      <c r="B56" s="21"/>
      <c r="C56" s="26"/>
      <c r="D56" s="339" t="s">
        <v>5</v>
      </c>
      <c r="E56" s="339"/>
      <c r="F56" s="339"/>
      <c r="G56" s="339"/>
      <c r="H56" s="339"/>
      <c r="I56" s="339"/>
      <c r="J56" s="339"/>
      <c r="K56" s="22"/>
    </row>
    <row r="57" spans="2:11" ht="15" customHeight="1">
      <c r="B57" s="21"/>
      <c r="C57" s="26"/>
      <c r="D57" s="339" t="s">
        <v>6</v>
      </c>
      <c r="E57" s="339"/>
      <c r="F57" s="339"/>
      <c r="G57" s="339"/>
      <c r="H57" s="339"/>
      <c r="I57" s="339"/>
      <c r="J57" s="339"/>
      <c r="K57" s="22"/>
    </row>
    <row r="58" spans="2:11" ht="15" customHeight="1">
      <c r="B58" s="21"/>
      <c r="C58" s="26"/>
      <c r="D58" s="339" t="s">
        <v>7</v>
      </c>
      <c r="E58" s="339"/>
      <c r="F58" s="339"/>
      <c r="G58" s="339"/>
      <c r="H58" s="339"/>
      <c r="I58" s="339"/>
      <c r="J58" s="339"/>
      <c r="K58" s="22"/>
    </row>
    <row r="59" spans="2:11" ht="15" customHeight="1">
      <c r="B59" s="21"/>
      <c r="C59" s="26"/>
      <c r="D59" s="339" t="s">
        <v>8</v>
      </c>
      <c r="E59" s="339"/>
      <c r="F59" s="339"/>
      <c r="G59" s="339"/>
      <c r="H59" s="339"/>
      <c r="I59" s="339"/>
      <c r="J59" s="339"/>
      <c r="K59" s="22"/>
    </row>
    <row r="60" spans="2:11" ht="15" customHeight="1">
      <c r="B60" s="21"/>
      <c r="C60" s="26"/>
      <c r="D60" s="345" t="s">
        <v>9</v>
      </c>
      <c r="E60" s="345"/>
      <c r="F60" s="345"/>
      <c r="G60" s="345"/>
      <c r="H60" s="345"/>
      <c r="I60" s="345"/>
      <c r="J60" s="345"/>
      <c r="K60" s="22"/>
    </row>
    <row r="61" spans="2:11" ht="15" customHeight="1">
      <c r="B61" s="21"/>
      <c r="C61" s="26"/>
      <c r="D61" s="339" t="s">
        <v>10</v>
      </c>
      <c r="E61" s="339"/>
      <c r="F61" s="339"/>
      <c r="G61" s="339"/>
      <c r="H61" s="339"/>
      <c r="I61" s="339"/>
      <c r="J61" s="339"/>
      <c r="K61" s="22"/>
    </row>
    <row r="62" spans="2:11" ht="12.75" customHeight="1">
      <c r="B62" s="21"/>
      <c r="C62" s="26"/>
      <c r="D62" s="26"/>
      <c r="E62" s="29"/>
      <c r="F62" s="26"/>
      <c r="G62" s="26"/>
      <c r="H62" s="26"/>
      <c r="I62" s="26"/>
      <c r="J62" s="26"/>
      <c r="K62" s="22"/>
    </row>
    <row r="63" spans="2:11" ht="15" customHeight="1">
      <c r="B63" s="21"/>
      <c r="C63" s="26"/>
      <c r="D63" s="339" t="s">
        <v>11</v>
      </c>
      <c r="E63" s="339"/>
      <c r="F63" s="339"/>
      <c r="G63" s="339"/>
      <c r="H63" s="339"/>
      <c r="I63" s="339"/>
      <c r="J63" s="339"/>
      <c r="K63" s="22"/>
    </row>
    <row r="64" spans="2:11" ht="15" customHeight="1">
      <c r="B64" s="21"/>
      <c r="C64" s="26"/>
      <c r="D64" s="345" t="s">
        <v>12</v>
      </c>
      <c r="E64" s="345"/>
      <c r="F64" s="345"/>
      <c r="G64" s="345"/>
      <c r="H64" s="345"/>
      <c r="I64" s="345"/>
      <c r="J64" s="345"/>
      <c r="K64" s="22"/>
    </row>
    <row r="65" spans="2:11" ht="15" customHeight="1">
      <c r="B65" s="21"/>
      <c r="C65" s="26"/>
      <c r="D65" s="339" t="s">
        <v>13</v>
      </c>
      <c r="E65" s="339"/>
      <c r="F65" s="339"/>
      <c r="G65" s="339"/>
      <c r="H65" s="339"/>
      <c r="I65" s="339"/>
      <c r="J65" s="339"/>
      <c r="K65" s="22"/>
    </row>
    <row r="66" spans="2:11" ht="15" customHeight="1">
      <c r="B66" s="21"/>
      <c r="C66" s="26"/>
      <c r="D66" s="339" t="s">
        <v>14</v>
      </c>
      <c r="E66" s="339"/>
      <c r="F66" s="339"/>
      <c r="G66" s="339"/>
      <c r="H66" s="339"/>
      <c r="I66" s="339"/>
      <c r="J66" s="339"/>
      <c r="K66" s="22"/>
    </row>
    <row r="67" spans="2:11" ht="15" customHeight="1">
      <c r="B67" s="21"/>
      <c r="C67" s="26"/>
      <c r="D67" s="339" t="s">
        <v>15</v>
      </c>
      <c r="E67" s="339"/>
      <c r="F67" s="339"/>
      <c r="G67" s="339"/>
      <c r="H67" s="339"/>
      <c r="I67" s="339"/>
      <c r="J67" s="339"/>
      <c r="K67" s="22"/>
    </row>
    <row r="68" spans="2:11" ht="15" customHeight="1">
      <c r="B68" s="21"/>
      <c r="C68" s="26"/>
      <c r="D68" s="339" t="s">
        <v>16</v>
      </c>
      <c r="E68" s="339"/>
      <c r="F68" s="339"/>
      <c r="G68" s="339"/>
      <c r="H68" s="339"/>
      <c r="I68" s="339"/>
      <c r="J68" s="339"/>
      <c r="K68" s="22"/>
    </row>
    <row r="69" spans="2:11" ht="12.75" customHeight="1">
      <c r="B69" s="30"/>
      <c r="C69" s="31"/>
      <c r="D69" s="31"/>
      <c r="E69" s="31"/>
      <c r="F69" s="31"/>
      <c r="G69" s="31"/>
      <c r="H69" s="31"/>
      <c r="I69" s="31"/>
      <c r="J69" s="31"/>
      <c r="K69" s="32"/>
    </row>
    <row r="70" spans="2:11" ht="18.75" customHeight="1">
      <c r="B70" s="33"/>
      <c r="C70" s="33"/>
      <c r="D70" s="33"/>
      <c r="E70" s="33"/>
      <c r="F70" s="33"/>
      <c r="G70" s="33"/>
      <c r="H70" s="33"/>
      <c r="I70" s="33"/>
      <c r="J70" s="33"/>
      <c r="K70" s="34"/>
    </row>
    <row r="71" spans="2:11" ht="18.75" customHeight="1">
      <c r="B71" s="34"/>
      <c r="C71" s="34"/>
      <c r="D71" s="34"/>
      <c r="E71" s="34"/>
      <c r="F71" s="34"/>
      <c r="G71" s="34"/>
      <c r="H71" s="34"/>
      <c r="I71" s="34"/>
      <c r="J71" s="34"/>
      <c r="K71" s="34"/>
    </row>
    <row r="72" spans="2:11" ht="7.5" customHeight="1">
      <c r="B72" s="35"/>
      <c r="C72" s="36"/>
      <c r="D72" s="36"/>
      <c r="E72" s="36"/>
      <c r="F72" s="36"/>
      <c r="G72" s="36"/>
      <c r="H72" s="36"/>
      <c r="I72" s="36"/>
      <c r="J72" s="36"/>
      <c r="K72" s="37"/>
    </row>
    <row r="73" spans="2:11" ht="45" customHeight="1">
      <c r="B73" s="38"/>
      <c r="C73" s="342" t="s">
        <v>230</v>
      </c>
      <c r="D73" s="342"/>
      <c r="E73" s="342"/>
      <c r="F73" s="342"/>
      <c r="G73" s="342"/>
      <c r="H73" s="342"/>
      <c r="I73" s="342"/>
      <c r="J73" s="342"/>
      <c r="K73" s="39"/>
    </row>
    <row r="74" spans="2:11" ht="17.25" customHeight="1">
      <c r="B74" s="38"/>
      <c r="C74" s="40" t="s">
        <v>17</v>
      </c>
      <c r="D74" s="40"/>
      <c r="E74" s="40"/>
      <c r="F74" s="40" t="s">
        <v>18</v>
      </c>
      <c r="G74" s="41"/>
      <c r="H74" s="40" t="s">
        <v>255</v>
      </c>
      <c r="I74" s="40" t="s">
        <v>194</v>
      </c>
      <c r="J74" s="40" t="s">
        <v>19</v>
      </c>
      <c r="K74" s="39"/>
    </row>
    <row r="75" spans="2:11" ht="17.25" customHeight="1">
      <c r="B75" s="38"/>
      <c r="C75" s="42" t="s">
        <v>20</v>
      </c>
      <c r="D75" s="42"/>
      <c r="E75" s="42"/>
      <c r="F75" s="43" t="s">
        <v>21</v>
      </c>
      <c r="G75" s="44"/>
      <c r="H75" s="42"/>
      <c r="I75" s="42"/>
      <c r="J75" s="42" t="s">
        <v>22</v>
      </c>
      <c r="K75" s="39"/>
    </row>
    <row r="76" spans="2:11" ht="5.25" customHeight="1">
      <c r="B76" s="38"/>
      <c r="C76" s="45"/>
      <c r="D76" s="45"/>
      <c r="E76" s="45"/>
      <c r="F76" s="45"/>
      <c r="G76" s="46"/>
      <c r="H76" s="45"/>
      <c r="I76" s="45"/>
      <c r="J76" s="45"/>
      <c r="K76" s="39"/>
    </row>
    <row r="77" spans="2:11" ht="15" customHeight="1">
      <c r="B77" s="38"/>
      <c r="C77" s="28" t="s">
        <v>190</v>
      </c>
      <c r="D77" s="45"/>
      <c r="E77" s="45"/>
      <c r="F77" s="47" t="s">
        <v>23</v>
      </c>
      <c r="G77" s="46"/>
      <c r="H77" s="28" t="s">
        <v>24</v>
      </c>
      <c r="I77" s="28" t="s">
        <v>25</v>
      </c>
      <c r="J77" s="28">
        <v>20</v>
      </c>
      <c r="K77" s="39"/>
    </row>
    <row r="78" spans="2:11" ht="15" customHeight="1">
      <c r="B78" s="38"/>
      <c r="C78" s="28" t="s">
        <v>26</v>
      </c>
      <c r="D78" s="28"/>
      <c r="E78" s="28"/>
      <c r="F78" s="47" t="s">
        <v>23</v>
      </c>
      <c r="G78" s="46"/>
      <c r="H78" s="28" t="s">
        <v>27</v>
      </c>
      <c r="I78" s="28" t="s">
        <v>25</v>
      </c>
      <c r="J78" s="28">
        <v>120</v>
      </c>
      <c r="K78" s="39"/>
    </row>
    <row r="79" spans="2:11" ht="15" customHeight="1">
      <c r="B79" s="48"/>
      <c r="C79" s="28" t="s">
        <v>28</v>
      </c>
      <c r="D79" s="28"/>
      <c r="E79" s="28"/>
      <c r="F79" s="47" t="s">
        <v>29</v>
      </c>
      <c r="G79" s="46"/>
      <c r="H79" s="28" t="s">
        <v>30</v>
      </c>
      <c r="I79" s="28" t="s">
        <v>25</v>
      </c>
      <c r="J79" s="28">
        <v>50</v>
      </c>
      <c r="K79" s="39"/>
    </row>
    <row r="80" spans="2:11" ht="15" customHeight="1">
      <c r="B80" s="48"/>
      <c r="C80" s="28" t="s">
        <v>31</v>
      </c>
      <c r="D80" s="28"/>
      <c r="E80" s="28"/>
      <c r="F80" s="47" t="s">
        <v>23</v>
      </c>
      <c r="G80" s="46"/>
      <c r="H80" s="28" t="s">
        <v>32</v>
      </c>
      <c r="I80" s="28" t="s">
        <v>33</v>
      </c>
      <c r="J80" s="28"/>
      <c r="K80" s="39"/>
    </row>
    <row r="81" spans="2:11" ht="15" customHeight="1">
      <c r="B81" s="48"/>
      <c r="C81" s="49" t="s">
        <v>34</v>
      </c>
      <c r="D81" s="49"/>
      <c r="E81" s="49"/>
      <c r="F81" s="50" t="s">
        <v>29</v>
      </c>
      <c r="G81" s="49"/>
      <c r="H81" s="49" t="s">
        <v>35</v>
      </c>
      <c r="I81" s="49" t="s">
        <v>25</v>
      </c>
      <c r="J81" s="49">
        <v>15</v>
      </c>
      <c r="K81" s="39"/>
    </row>
    <row r="82" spans="2:11" ht="15" customHeight="1">
      <c r="B82" s="48"/>
      <c r="C82" s="49" t="s">
        <v>36</v>
      </c>
      <c r="D82" s="49"/>
      <c r="E82" s="49"/>
      <c r="F82" s="50" t="s">
        <v>29</v>
      </c>
      <c r="G82" s="49"/>
      <c r="H82" s="49" t="s">
        <v>37</v>
      </c>
      <c r="I82" s="49" t="s">
        <v>25</v>
      </c>
      <c r="J82" s="49">
        <v>15</v>
      </c>
      <c r="K82" s="39"/>
    </row>
    <row r="83" spans="2:11" ht="15" customHeight="1">
      <c r="B83" s="48"/>
      <c r="C83" s="49" t="s">
        <v>38</v>
      </c>
      <c r="D83" s="49"/>
      <c r="E83" s="49"/>
      <c r="F83" s="50" t="s">
        <v>29</v>
      </c>
      <c r="G83" s="49"/>
      <c r="H83" s="49" t="s">
        <v>39</v>
      </c>
      <c r="I83" s="49" t="s">
        <v>25</v>
      </c>
      <c r="J83" s="49">
        <v>20</v>
      </c>
      <c r="K83" s="39"/>
    </row>
    <row r="84" spans="2:11" ht="15" customHeight="1">
      <c r="B84" s="48"/>
      <c r="C84" s="49" t="s">
        <v>40</v>
      </c>
      <c r="D84" s="49"/>
      <c r="E84" s="49"/>
      <c r="F84" s="50" t="s">
        <v>29</v>
      </c>
      <c r="G84" s="49"/>
      <c r="H84" s="49" t="s">
        <v>41</v>
      </c>
      <c r="I84" s="49" t="s">
        <v>25</v>
      </c>
      <c r="J84" s="49">
        <v>20</v>
      </c>
      <c r="K84" s="39"/>
    </row>
    <row r="85" spans="2:11" ht="15" customHeight="1">
      <c r="B85" s="48"/>
      <c r="C85" s="28" t="s">
        <v>42</v>
      </c>
      <c r="D85" s="28"/>
      <c r="E85" s="28"/>
      <c r="F85" s="47" t="s">
        <v>29</v>
      </c>
      <c r="G85" s="46"/>
      <c r="H85" s="28" t="s">
        <v>43</v>
      </c>
      <c r="I85" s="28" t="s">
        <v>25</v>
      </c>
      <c r="J85" s="28">
        <v>50</v>
      </c>
      <c r="K85" s="39"/>
    </row>
    <row r="86" spans="2:11" ht="15" customHeight="1">
      <c r="B86" s="48"/>
      <c r="C86" s="28" t="s">
        <v>44</v>
      </c>
      <c r="D86" s="28"/>
      <c r="E86" s="28"/>
      <c r="F86" s="47" t="s">
        <v>29</v>
      </c>
      <c r="G86" s="46"/>
      <c r="H86" s="28" t="s">
        <v>45</v>
      </c>
      <c r="I86" s="28" t="s">
        <v>25</v>
      </c>
      <c r="J86" s="28">
        <v>20</v>
      </c>
      <c r="K86" s="39"/>
    </row>
    <row r="87" spans="2:11" ht="15" customHeight="1">
      <c r="B87" s="48"/>
      <c r="C87" s="28" t="s">
        <v>46</v>
      </c>
      <c r="D87" s="28"/>
      <c r="E87" s="28"/>
      <c r="F87" s="47" t="s">
        <v>29</v>
      </c>
      <c r="G87" s="46"/>
      <c r="H87" s="28" t="s">
        <v>47</v>
      </c>
      <c r="I87" s="28" t="s">
        <v>25</v>
      </c>
      <c r="J87" s="28">
        <v>20</v>
      </c>
      <c r="K87" s="39"/>
    </row>
    <row r="88" spans="2:11" ht="15" customHeight="1">
      <c r="B88" s="48"/>
      <c r="C88" s="28" t="s">
        <v>48</v>
      </c>
      <c r="D88" s="28"/>
      <c r="E88" s="28"/>
      <c r="F88" s="47" t="s">
        <v>29</v>
      </c>
      <c r="G88" s="46"/>
      <c r="H88" s="28" t="s">
        <v>49</v>
      </c>
      <c r="I88" s="28" t="s">
        <v>25</v>
      </c>
      <c r="J88" s="28">
        <v>50</v>
      </c>
      <c r="K88" s="39"/>
    </row>
    <row r="89" spans="2:11" ht="15" customHeight="1">
      <c r="B89" s="48"/>
      <c r="C89" s="28" t="s">
        <v>50</v>
      </c>
      <c r="D89" s="28"/>
      <c r="E89" s="28"/>
      <c r="F89" s="47" t="s">
        <v>29</v>
      </c>
      <c r="G89" s="46"/>
      <c r="H89" s="28" t="s">
        <v>50</v>
      </c>
      <c r="I89" s="28" t="s">
        <v>25</v>
      </c>
      <c r="J89" s="28">
        <v>50</v>
      </c>
      <c r="K89" s="39"/>
    </row>
    <row r="90" spans="2:11" ht="15" customHeight="1">
      <c r="B90" s="48"/>
      <c r="C90" s="28" t="s">
        <v>260</v>
      </c>
      <c r="D90" s="28"/>
      <c r="E90" s="28"/>
      <c r="F90" s="47" t="s">
        <v>29</v>
      </c>
      <c r="G90" s="46"/>
      <c r="H90" s="28" t="s">
        <v>51</v>
      </c>
      <c r="I90" s="28" t="s">
        <v>25</v>
      </c>
      <c r="J90" s="28">
        <v>255</v>
      </c>
      <c r="K90" s="39"/>
    </row>
    <row r="91" spans="2:11" ht="15" customHeight="1">
      <c r="B91" s="48"/>
      <c r="C91" s="28" t="s">
        <v>52</v>
      </c>
      <c r="D91" s="28"/>
      <c r="E91" s="28"/>
      <c r="F91" s="47" t="s">
        <v>23</v>
      </c>
      <c r="G91" s="46"/>
      <c r="H91" s="28" t="s">
        <v>53</v>
      </c>
      <c r="I91" s="28" t="s">
        <v>54</v>
      </c>
      <c r="J91" s="28"/>
      <c r="K91" s="39"/>
    </row>
    <row r="92" spans="2:11" ht="15" customHeight="1">
      <c r="B92" s="48"/>
      <c r="C92" s="28" t="s">
        <v>55</v>
      </c>
      <c r="D92" s="28"/>
      <c r="E92" s="28"/>
      <c r="F92" s="47" t="s">
        <v>23</v>
      </c>
      <c r="G92" s="46"/>
      <c r="H92" s="28" t="s">
        <v>56</v>
      </c>
      <c r="I92" s="28" t="s">
        <v>57</v>
      </c>
      <c r="J92" s="28"/>
      <c r="K92" s="39"/>
    </row>
    <row r="93" spans="2:11" ht="15" customHeight="1">
      <c r="B93" s="48"/>
      <c r="C93" s="28" t="s">
        <v>58</v>
      </c>
      <c r="D93" s="28"/>
      <c r="E93" s="28"/>
      <c r="F93" s="47" t="s">
        <v>23</v>
      </c>
      <c r="G93" s="46"/>
      <c r="H93" s="28" t="s">
        <v>58</v>
      </c>
      <c r="I93" s="28" t="s">
        <v>57</v>
      </c>
      <c r="J93" s="28"/>
      <c r="K93" s="39"/>
    </row>
    <row r="94" spans="2:11" ht="15" customHeight="1">
      <c r="B94" s="48"/>
      <c r="C94" s="28" t="s">
        <v>175</v>
      </c>
      <c r="D94" s="28"/>
      <c r="E94" s="28"/>
      <c r="F94" s="47" t="s">
        <v>23</v>
      </c>
      <c r="G94" s="46"/>
      <c r="H94" s="28" t="s">
        <v>59</v>
      </c>
      <c r="I94" s="28" t="s">
        <v>57</v>
      </c>
      <c r="J94" s="28"/>
      <c r="K94" s="39"/>
    </row>
    <row r="95" spans="2:11" ht="15" customHeight="1">
      <c r="B95" s="48"/>
      <c r="C95" s="28" t="s">
        <v>185</v>
      </c>
      <c r="D95" s="28"/>
      <c r="E95" s="28"/>
      <c r="F95" s="47" t="s">
        <v>23</v>
      </c>
      <c r="G95" s="46"/>
      <c r="H95" s="28" t="s">
        <v>60</v>
      </c>
      <c r="I95" s="28" t="s">
        <v>57</v>
      </c>
      <c r="J95" s="28"/>
      <c r="K95" s="39"/>
    </row>
    <row r="96" spans="2:11" ht="15" customHeight="1">
      <c r="B96" s="51"/>
      <c r="C96" s="52"/>
      <c r="D96" s="52"/>
      <c r="E96" s="52"/>
      <c r="F96" s="52"/>
      <c r="G96" s="52"/>
      <c r="H96" s="52"/>
      <c r="I96" s="52"/>
      <c r="J96" s="52"/>
      <c r="K96" s="53"/>
    </row>
    <row r="97" spans="2:11" ht="18.75" customHeight="1">
      <c r="B97" s="54"/>
      <c r="C97" s="55"/>
      <c r="D97" s="55"/>
      <c r="E97" s="55"/>
      <c r="F97" s="55"/>
      <c r="G97" s="55"/>
      <c r="H97" s="55"/>
      <c r="I97" s="55"/>
      <c r="J97" s="55"/>
      <c r="K97" s="54"/>
    </row>
    <row r="98" spans="2:11" ht="18.75" customHeight="1">
      <c r="B98" s="34"/>
      <c r="C98" s="34"/>
      <c r="D98" s="34"/>
      <c r="E98" s="34"/>
      <c r="F98" s="34"/>
      <c r="G98" s="34"/>
      <c r="H98" s="34"/>
      <c r="I98" s="34"/>
      <c r="J98" s="34"/>
      <c r="K98" s="34"/>
    </row>
    <row r="99" spans="2:11" ht="7.5" customHeight="1">
      <c r="B99" s="35"/>
      <c r="C99" s="36"/>
      <c r="D99" s="36"/>
      <c r="E99" s="36"/>
      <c r="F99" s="36"/>
      <c r="G99" s="36"/>
      <c r="H99" s="36"/>
      <c r="I99" s="36"/>
      <c r="J99" s="36"/>
      <c r="K99" s="37"/>
    </row>
    <row r="100" spans="2:11" ht="45" customHeight="1">
      <c r="B100" s="38"/>
      <c r="C100" s="342" t="s">
        <v>61</v>
      </c>
      <c r="D100" s="342"/>
      <c r="E100" s="342"/>
      <c r="F100" s="342"/>
      <c r="G100" s="342"/>
      <c r="H100" s="342"/>
      <c r="I100" s="342"/>
      <c r="J100" s="342"/>
      <c r="K100" s="39"/>
    </row>
    <row r="101" spans="2:11" ht="17.25" customHeight="1">
      <c r="B101" s="38"/>
      <c r="C101" s="40" t="s">
        <v>17</v>
      </c>
      <c r="D101" s="40"/>
      <c r="E101" s="40"/>
      <c r="F101" s="40" t="s">
        <v>18</v>
      </c>
      <c r="G101" s="41"/>
      <c r="H101" s="40" t="s">
        <v>255</v>
      </c>
      <c r="I101" s="40" t="s">
        <v>194</v>
      </c>
      <c r="J101" s="40" t="s">
        <v>19</v>
      </c>
      <c r="K101" s="39"/>
    </row>
    <row r="102" spans="2:11" ht="17.25" customHeight="1">
      <c r="B102" s="38"/>
      <c r="C102" s="42" t="s">
        <v>20</v>
      </c>
      <c r="D102" s="42"/>
      <c r="E102" s="42"/>
      <c r="F102" s="43" t="s">
        <v>21</v>
      </c>
      <c r="G102" s="44"/>
      <c r="H102" s="42"/>
      <c r="I102" s="42"/>
      <c r="J102" s="42" t="s">
        <v>22</v>
      </c>
      <c r="K102" s="39"/>
    </row>
    <row r="103" spans="2:11" ht="5.25" customHeight="1">
      <c r="B103" s="38"/>
      <c r="C103" s="40"/>
      <c r="D103" s="40"/>
      <c r="E103" s="40"/>
      <c r="F103" s="40"/>
      <c r="G103" s="56"/>
      <c r="H103" s="40"/>
      <c r="I103" s="40"/>
      <c r="J103" s="40"/>
      <c r="K103" s="39"/>
    </row>
    <row r="104" spans="2:11" ht="15" customHeight="1">
      <c r="B104" s="38"/>
      <c r="C104" s="28" t="s">
        <v>190</v>
      </c>
      <c r="D104" s="45"/>
      <c r="E104" s="45"/>
      <c r="F104" s="47" t="s">
        <v>23</v>
      </c>
      <c r="G104" s="56"/>
      <c r="H104" s="28" t="s">
        <v>62</v>
      </c>
      <c r="I104" s="28" t="s">
        <v>25</v>
      </c>
      <c r="J104" s="28">
        <v>20</v>
      </c>
      <c r="K104" s="39"/>
    </row>
    <row r="105" spans="2:11" ht="15" customHeight="1">
      <c r="B105" s="38"/>
      <c r="C105" s="28" t="s">
        <v>26</v>
      </c>
      <c r="D105" s="28"/>
      <c r="E105" s="28"/>
      <c r="F105" s="47" t="s">
        <v>23</v>
      </c>
      <c r="G105" s="28"/>
      <c r="H105" s="28" t="s">
        <v>62</v>
      </c>
      <c r="I105" s="28" t="s">
        <v>25</v>
      </c>
      <c r="J105" s="28">
        <v>120</v>
      </c>
      <c r="K105" s="39"/>
    </row>
    <row r="106" spans="2:11" ht="15" customHeight="1">
      <c r="B106" s="48"/>
      <c r="C106" s="28" t="s">
        <v>28</v>
      </c>
      <c r="D106" s="28"/>
      <c r="E106" s="28"/>
      <c r="F106" s="47" t="s">
        <v>29</v>
      </c>
      <c r="G106" s="28"/>
      <c r="H106" s="28" t="s">
        <v>62</v>
      </c>
      <c r="I106" s="28" t="s">
        <v>25</v>
      </c>
      <c r="J106" s="28">
        <v>50</v>
      </c>
      <c r="K106" s="39"/>
    </row>
    <row r="107" spans="2:11" ht="15" customHeight="1">
      <c r="B107" s="48"/>
      <c r="C107" s="28" t="s">
        <v>31</v>
      </c>
      <c r="D107" s="28"/>
      <c r="E107" s="28"/>
      <c r="F107" s="47" t="s">
        <v>23</v>
      </c>
      <c r="G107" s="28"/>
      <c r="H107" s="28" t="s">
        <v>62</v>
      </c>
      <c r="I107" s="28" t="s">
        <v>33</v>
      </c>
      <c r="J107" s="28"/>
      <c r="K107" s="39"/>
    </row>
    <row r="108" spans="2:11" ht="15" customHeight="1">
      <c r="B108" s="48"/>
      <c r="C108" s="28" t="s">
        <v>42</v>
      </c>
      <c r="D108" s="28"/>
      <c r="E108" s="28"/>
      <c r="F108" s="47" t="s">
        <v>29</v>
      </c>
      <c r="G108" s="28"/>
      <c r="H108" s="28" t="s">
        <v>62</v>
      </c>
      <c r="I108" s="28" t="s">
        <v>25</v>
      </c>
      <c r="J108" s="28">
        <v>50</v>
      </c>
      <c r="K108" s="39"/>
    </row>
    <row r="109" spans="2:11" ht="15" customHeight="1">
      <c r="B109" s="48"/>
      <c r="C109" s="28" t="s">
        <v>50</v>
      </c>
      <c r="D109" s="28"/>
      <c r="E109" s="28"/>
      <c r="F109" s="47" t="s">
        <v>29</v>
      </c>
      <c r="G109" s="28"/>
      <c r="H109" s="28" t="s">
        <v>62</v>
      </c>
      <c r="I109" s="28" t="s">
        <v>25</v>
      </c>
      <c r="J109" s="28">
        <v>50</v>
      </c>
      <c r="K109" s="39"/>
    </row>
    <row r="110" spans="2:11" ht="15" customHeight="1">
      <c r="B110" s="48"/>
      <c r="C110" s="28" t="s">
        <v>48</v>
      </c>
      <c r="D110" s="28"/>
      <c r="E110" s="28"/>
      <c r="F110" s="47" t="s">
        <v>29</v>
      </c>
      <c r="G110" s="28"/>
      <c r="H110" s="28" t="s">
        <v>62</v>
      </c>
      <c r="I110" s="28" t="s">
        <v>25</v>
      </c>
      <c r="J110" s="28">
        <v>50</v>
      </c>
      <c r="K110" s="39"/>
    </row>
    <row r="111" spans="2:11" ht="15" customHeight="1">
      <c r="B111" s="48"/>
      <c r="C111" s="28" t="s">
        <v>190</v>
      </c>
      <c r="D111" s="28"/>
      <c r="E111" s="28"/>
      <c r="F111" s="47" t="s">
        <v>23</v>
      </c>
      <c r="G111" s="28"/>
      <c r="H111" s="28" t="s">
        <v>63</v>
      </c>
      <c r="I111" s="28" t="s">
        <v>25</v>
      </c>
      <c r="J111" s="28">
        <v>20</v>
      </c>
      <c r="K111" s="39"/>
    </row>
    <row r="112" spans="2:11" ht="15" customHeight="1">
      <c r="B112" s="48"/>
      <c r="C112" s="28" t="s">
        <v>64</v>
      </c>
      <c r="D112" s="28"/>
      <c r="E112" s="28"/>
      <c r="F112" s="47" t="s">
        <v>23</v>
      </c>
      <c r="G112" s="28"/>
      <c r="H112" s="28" t="s">
        <v>65</v>
      </c>
      <c r="I112" s="28" t="s">
        <v>25</v>
      </c>
      <c r="J112" s="28">
        <v>120</v>
      </c>
      <c r="K112" s="39"/>
    </row>
    <row r="113" spans="2:11" ht="15" customHeight="1">
      <c r="B113" s="48"/>
      <c r="C113" s="28" t="s">
        <v>175</v>
      </c>
      <c r="D113" s="28"/>
      <c r="E113" s="28"/>
      <c r="F113" s="47" t="s">
        <v>23</v>
      </c>
      <c r="G113" s="28"/>
      <c r="H113" s="28" t="s">
        <v>66</v>
      </c>
      <c r="I113" s="28" t="s">
        <v>57</v>
      </c>
      <c r="J113" s="28"/>
      <c r="K113" s="39"/>
    </row>
    <row r="114" spans="2:11" ht="15" customHeight="1">
      <c r="B114" s="48"/>
      <c r="C114" s="28" t="s">
        <v>185</v>
      </c>
      <c r="D114" s="28"/>
      <c r="E114" s="28"/>
      <c r="F114" s="47" t="s">
        <v>23</v>
      </c>
      <c r="G114" s="28"/>
      <c r="H114" s="28" t="s">
        <v>67</v>
      </c>
      <c r="I114" s="28" t="s">
        <v>57</v>
      </c>
      <c r="J114" s="28"/>
      <c r="K114" s="39"/>
    </row>
    <row r="115" spans="2:11" ht="15" customHeight="1">
      <c r="B115" s="48"/>
      <c r="C115" s="28" t="s">
        <v>194</v>
      </c>
      <c r="D115" s="28"/>
      <c r="E115" s="28"/>
      <c r="F115" s="47" t="s">
        <v>23</v>
      </c>
      <c r="G115" s="28"/>
      <c r="H115" s="28" t="s">
        <v>68</v>
      </c>
      <c r="I115" s="28" t="s">
        <v>69</v>
      </c>
      <c r="J115" s="28"/>
      <c r="K115" s="39"/>
    </row>
    <row r="116" spans="2:11" ht="15" customHeight="1">
      <c r="B116" s="51"/>
      <c r="C116" s="57"/>
      <c r="D116" s="57"/>
      <c r="E116" s="57"/>
      <c r="F116" s="57"/>
      <c r="G116" s="57"/>
      <c r="H116" s="57"/>
      <c r="I116" s="57"/>
      <c r="J116" s="57"/>
      <c r="K116" s="53"/>
    </row>
    <row r="117" spans="2:11" ht="18.75" customHeight="1">
      <c r="B117" s="58"/>
      <c r="C117" s="24"/>
      <c r="D117" s="24"/>
      <c r="E117" s="24"/>
      <c r="F117" s="59"/>
      <c r="G117" s="24"/>
      <c r="H117" s="24"/>
      <c r="I117" s="24"/>
      <c r="J117" s="24"/>
      <c r="K117" s="58"/>
    </row>
    <row r="118" spans="2:11" ht="18.75" customHeight="1">
      <c r="B118" s="34"/>
      <c r="C118" s="34"/>
      <c r="D118" s="34"/>
      <c r="E118" s="34"/>
      <c r="F118" s="34"/>
      <c r="G118" s="34"/>
      <c r="H118" s="34"/>
      <c r="I118" s="34"/>
      <c r="J118" s="34"/>
      <c r="K118" s="34"/>
    </row>
    <row r="119" spans="2:11" ht="7.5" customHeight="1">
      <c r="B119" s="60"/>
      <c r="C119" s="61"/>
      <c r="D119" s="61"/>
      <c r="E119" s="61"/>
      <c r="F119" s="61"/>
      <c r="G119" s="61"/>
      <c r="H119" s="61"/>
      <c r="I119" s="61"/>
      <c r="J119" s="61"/>
      <c r="K119" s="62"/>
    </row>
    <row r="120" spans="2:11" ht="45" customHeight="1">
      <c r="B120" s="63"/>
      <c r="C120" s="340" t="s">
        <v>70</v>
      </c>
      <c r="D120" s="340"/>
      <c r="E120" s="340"/>
      <c r="F120" s="340"/>
      <c r="G120" s="340"/>
      <c r="H120" s="340"/>
      <c r="I120" s="340"/>
      <c r="J120" s="340"/>
      <c r="K120" s="64"/>
    </row>
    <row r="121" spans="2:11" ht="17.25" customHeight="1">
      <c r="B121" s="65"/>
      <c r="C121" s="40" t="s">
        <v>17</v>
      </c>
      <c r="D121" s="40"/>
      <c r="E121" s="40"/>
      <c r="F121" s="40" t="s">
        <v>18</v>
      </c>
      <c r="G121" s="41"/>
      <c r="H121" s="40" t="s">
        <v>255</v>
      </c>
      <c r="I121" s="40" t="s">
        <v>194</v>
      </c>
      <c r="J121" s="40" t="s">
        <v>19</v>
      </c>
      <c r="K121" s="66"/>
    </row>
    <row r="122" spans="2:11" ht="17.25" customHeight="1">
      <c r="B122" s="65"/>
      <c r="C122" s="42" t="s">
        <v>20</v>
      </c>
      <c r="D122" s="42"/>
      <c r="E122" s="42"/>
      <c r="F122" s="43" t="s">
        <v>21</v>
      </c>
      <c r="G122" s="44"/>
      <c r="H122" s="42"/>
      <c r="I122" s="42"/>
      <c r="J122" s="42" t="s">
        <v>22</v>
      </c>
      <c r="K122" s="66"/>
    </row>
    <row r="123" spans="2:11" ht="5.25" customHeight="1">
      <c r="B123" s="67"/>
      <c r="C123" s="45"/>
      <c r="D123" s="45"/>
      <c r="E123" s="45"/>
      <c r="F123" s="45"/>
      <c r="G123" s="28"/>
      <c r="H123" s="45"/>
      <c r="I123" s="45"/>
      <c r="J123" s="45"/>
      <c r="K123" s="68"/>
    </row>
    <row r="124" spans="2:11" ht="15" customHeight="1">
      <c r="B124" s="67"/>
      <c r="C124" s="28" t="s">
        <v>26</v>
      </c>
      <c r="D124" s="45"/>
      <c r="E124" s="45"/>
      <c r="F124" s="47" t="s">
        <v>23</v>
      </c>
      <c r="G124" s="28"/>
      <c r="H124" s="28" t="s">
        <v>62</v>
      </c>
      <c r="I124" s="28" t="s">
        <v>25</v>
      </c>
      <c r="J124" s="28">
        <v>120</v>
      </c>
      <c r="K124" s="69"/>
    </row>
    <row r="125" spans="2:11" ht="15" customHeight="1">
      <c r="B125" s="67"/>
      <c r="C125" s="28" t="s">
        <v>71</v>
      </c>
      <c r="D125" s="28"/>
      <c r="E125" s="28"/>
      <c r="F125" s="47" t="s">
        <v>23</v>
      </c>
      <c r="G125" s="28"/>
      <c r="H125" s="28" t="s">
        <v>72</v>
      </c>
      <c r="I125" s="28" t="s">
        <v>25</v>
      </c>
      <c r="J125" s="28" t="s">
        <v>73</v>
      </c>
      <c r="K125" s="69"/>
    </row>
    <row r="126" spans="2:11" ht="15" customHeight="1">
      <c r="B126" s="67"/>
      <c r="C126" s="28" t="s">
        <v>221</v>
      </c>
      <c r="D126" s="28"/>
      <c r="E126" s="28"/>
      <c r="F126" s="47" t="s">
        <v>23</v>
      </c>
      <c r="G126" s="28"/>
      <c r="H126" s="28" t="s">
        <v>74</v>
      </c>
      <c r="I126" s="28" t="s">
        <v>25</v>
      </c>
      <c r="J126" s="28" t="s">
        <v>73</v>
      </c>
      <c r="K126" s="69"/>
    </row>
    <row r="127" spans="2:11" ht="15" customHeight="1">
      <c r="B127" s="67"/>
      <c r="C127" s="28" t="s">
        <v>34</v>
      </c>
      <c r="D127" s="28"/>
      <c r="E127" s="28"/>
      <c r="F127" s="47" t="s">
        <v>29</v>
      </c>
      <c r="G127" s="28"/>
      <c r="H127" s="28" t="s">
        <v>35</v>
      </c>
      <c r="I127" s="28" t="s">
        <v>25</v>
      </c>
      <c r="J127" s="28">
        <v>15</v>
      </c>
      <c r="K127" s="69"/>
    </row>
    <row r="128" spans="2:11" ht="15" customHeight="1">
      <c r="B128" s="67"/>
      <c r="C128" s="49" t="s">
        <v>36</v>
      </c>
      <c r="D128" s="49"/>
      <c r="E128" s="49"/>
      <c r="F128" s="50" t="s">
        <v>29</v>
      </c>
      <c r="G128" s="49"/>
      <c r="H128" s="49" t="s">
        <v>37</v>
      </c>
      <c r="I128" s="49" t="s">
        <v>25</v>
      </c>
      <c r="J128" s="49">
        <v>15</v>
      </c>
      <c r="K128" s="69"/>
    </row>
    <row r="129" spans="2:11" ht="15" customHeight="1">
      <c r="B129" s="67"/>
      <c r="C129" s="49" t="s">
        <v>38</v>
      </c>
      <c r="D129" s="49"/>
      <c r="E129" s="49"/>
      <c r="F129" s="50" t="s">
        <v>29</v>
      </c>
      <c r="G129" s="49"/>
      <c r="H129" s="49" t="s">
        <v>39</v>
      </c>
      <c r="I129" s="49" t="s">
        <v>25</v>
      </c>
      <c r="J129" s="49">
        <v>20</v>
      </c>
      <c r="K129" s="69"/>
    </row>
    <row r="130" spans="2:11" ht="15" customHeight="1">
      <c r="B130" s="67"/>
      <c r="C130" s="49" t="s">
        <v>40</v>
      </c>
      <c r="D130" s="49"/>
      <c r="E130" s="49"/>
      <c r="F130" s="50" t="s">
        <v>29</v>
      </c>
      <c r="G130" s="49"/>
      <c r="H130" s="49" t="s">
        <v>41</v>
      </c>
      <c r="I130" s="49" t="s">
        <v>25</v>
      </c>
      <c r="J130" s="49">
        <v>20</v>
      </c>
      <c r="K130" s="69"/>
    </row>
    <row r="131" spans="2:11" ht="15" customHeight="1">
      <c r="B131" s="67"/>
      <c r="C131" s="28" t="s">
        <v>28</v>
      </c>
      <c r="D131" s="28"/>
      <c r="E131" s="28"/>
      <c r="F131" s="47" t="s">
        <v>29</v>
      </c>
      <c r="G131" s="28"/>
      <c r="H131" s="28" t="s">
        <v>62</v>
      </c>
      <c r="I131" s="28" t="s">
        <v>25</v>
      </c>
      <c r="J131" s="28">
        <v>50</v>
      </c>
      <c r="K131" s="69"/>
    </row>
    <row r="132" spans="2:11" ht="15" customHeight="1">
      <c r="B132" s="67"/>
      <c r="C132" s="28" t="s">
        <v>42</v>
      </c>
      <c r="D132" s="28"/>
      <c r="E132" s="28"/>
      <c r="F132" s="47" t="s">
        <v>29</v>
      </c>
      <c r="G132" s="28"/>
      <c r="H132" s="28" t="s">
        <v>62</v>
      </c>
      <c r="I132" s="28" t="s">
        <v>25</v>
      </c>
      <c r="J132" s="28">
        <v>50</v>
      </c>
      <c r="K132" s="69"/>
    </row>
    <row r="133" spans="2:11" ht="15" customHeight="1">
      <c r="B133" s="67"/>
      <c r="C133" s="28" t="s">
        <v>48</v>
      </c>
      <c r="D133" s="28"/>
      <c r="E133" s="28"/>
      <c r="F133" s="47" t="s">
        <v>29</v>
      </c>
      <c r="G133" s="28"/>
      <c r="H133" s="28" t="s">
        <v>62</v>
      </c>
      <c r="I133" s="28" t="s">
        <v>25</v>
      </c>
      <c r="J133" s="28">
        <v>50</v>
      </c>
      <c r="K133" s="69"/>
    </row>
    <row r="134" spans="2:11" ht="15" customHeight="1">
      <c r="B134" s="67"/>
      <c r="C134" s="28" t="s">
        <v>50</v>
      </c>
      <c r="D134" s="28"/>
      <c r="E134" s="28"/>
      <c r="F134" s="47" t="s">
        <v>29</v>
      </c>
      <c r="G134" s="28"/>
      <c r="H134" s="28" t="s">
        <v>62</v>
      </c>
      <c r="I134" s="28" t="s">
        <v>25</v>
      </c>
      <c r="J134" s="28">
        <v>50</v>
      </c>
      <c r="K134" s="69"/>
    </row>
    <row r="135" spans="2:11" ht="15" customHeight="1">
      <c r="B135" s="67"/>
      <c r="C135" s="28" t="s">
        <v>260</v>
      </c>
      <c r="D135" s="28"/>
      <c r="E135" s="28"/>
      <c r="F135" s="47" t="s">
        <v>29</v>
      </c>
      <c r="G135" s="28"/>
      <c r="H135" s="28" t="s">
        <v>75</v>
      </c>
      <c r="I135" s="28" t="s">
        <v>25</v>
      </c>
      <c r="J135" s="28">
        <v>255</v>
      </c>
      <c r="K135" s="69"/>
    </row>
    <row r="136" spans="2:11" ht="15" customHeight="1">
      <c r="B136" s="67"/>
      <c r="C136" s="28" t="s">
        <v>52</v>
      </c>
      <c r="D136" s="28"/>
      <c r="E136" s="28"/>
      <c r="F136" s="47" t="s">
        <v>23</v>
      </c>
      <c r="G136" s="28"/>
      <c r="H136" s="28" t="s">
        <v>76</v>
      </c>
      <c r="I136" s="28" t="s">
        <v>54</v>
      </c>
      <c r="J136" s="28"/>
      <c r="K136" s="69"/>
    </row>
    <row r="137" spans="2:11" ht="15" customHeight="1">
      <c r="B137" s="67"/>
      <c r="C137" s="28" t="s">
        <v>55</v>
      </c>
      <c r="D137" s="28"/>
      <c r="E137" s="28"/>
      <c r="F137" s="47" t="s">
        <v>23</v>
      </c>
      <c r="G137" s="28"/>
      <c r="H137" s="28" t="s">
        <v>77</v>
      </c>
      <c r="I137" s="28" t="s">
        <v>57</v>
      </c>
      <c r="J137" s="28"/>
      <c r="K137" s="69"/>
    </row>
    <row r="138" spans="2:11" ht="15" customHeight="1">
      <c r="B138" s="67"/>
      <c r="C138" s="28" t="s">
        <v>58</v>
      </c>
      <c r="D138" s="28"/>
      <c r="E138" s="28"/>
      <c r="F138" s="47" t="s">
        <v>23</v>
      </c>
      <c r="G138" s="28"/>
      <c r="H138" s="28" t="s">
        <v>58</v>
      </c>
      <c r="I138" s="28" t="s">
        <v>57</v>
      </c>
      <c r="J138" s="28"/>
      <c r="K138" s="69"/>
    </row>
    <row r="139" spans="2:11" ht="15" customHeight="1">
      <c r="B139" s="67"/>
      <c r="C139" s="28" t="s">
        <v>175</v>
      </c>
      <c r="D139" s="28"/>
      <c r="E139" s="28"/>
      <c r="F139" s="47" t="s">
        <v>23</v>
      </c>
      <c r="G139" s="28"/>
      <c r="H139" s="28" t="s">
        <v>78</v>
      </c>
      <c r="I139" s="28" t="s">
        <v>57</v>
      </c>
      <c r="J139" s="28"/>
      <c r="K139" s="69"/>
    </row>
    <row r="140" spans="2:11" ht="15" customHeight="1">
      <c r="B140" s="67"/>
      <c r="C140" s="28" t="s">
        <v>79</v>
      </c>
      <c r="D140" s="28"/>
      <c r="E140" s="28"/>
      <c r="F140" s="47" t="s">
        <v>23</v>
      </c>
      <c r="G140" s="28"/>
      <c r="H140" s="28" t="s">
        <v>80</v>
      </c>
      <c r="I140" s="28" t="s">
        <v>57</v>
      </c>
      <c r="J140" s="28"/>
      <c r="K140" s="69"/>
    </row>
    <row r="141" spans="2:11" ht="15" customHeight="1">
      <c r="B141" s="70"/>
      <c r="C141" s="71"/>
      <c r="D141" s="71"/>
      <c r="E141" s="71"/>
      <c r="F141" s="71"/>
      <c r="G141" s="71"/>
      <c r="H141" s="71"/>
      <c r="I141" s="71"/>
      <c r="J141" s="71"/>
      <c r="K141" s="72"/>
    </row>
    <row r="142" spans="2:11" ht="18.75" customHeight="1">
      <c r="B142" s="24"/>
      <c r="C142" s="24"/>
      <c r="D142" s="24"/>
      <c r="E142" s="24"/>
      <c r="F142" s="59"/>
      <c r="G142" s="24"/>
      <c r="H142" s="24"/>
      <c r="I142" s="24"/>
      <c r="J142" s="24"/>
      <c r="K142" s="24"/>
    </row>
    <row r="143" spans="2:11" ht="18.75" customHeight="1">
      <c r="B143" s="34"/>
      <c r="C143" s="34"/>
      <c r="D143" s="34"/>
      <c r="E143" s="34"/>
      <c r="F143" s="34"/>
      <c r="G143" s="34"/>
      <c r="H143" s="34"/>
      <c r="I143" s="34"/>
      <c r="J143" s="34"/>
      <c r="K143" s="34"/>
    </row>
    <row r="144" spans="2:11" ht="7.5" customHeight="1">
      <c r="B144" s="35"/>
      <c r="C144" s="36"/>
      <c r="D144" s="36"/>
      <c r="E144" s="36"/>
      <c r="F144" s="36"/>
      <c r="G144" s="36"/>
      <c r="H144" s="36"/>
      <c r="I144" s="36"/>
      <c r="J144" s="36"/>
      <c r="K144" s="37"/>
    </row>
    <row r="145" spans="2:11" ht="45" customHeight="1">
      <c r="B145" s="38"/>
      <c r="C145" s="342" t="s">
        <v>81</v>
      </c>
      <c r="D145" s="342"/>
      <c r="E145" s="342"/>
      <c r="F145" s="342"/>
      <c r="G145" s="342"/>
      <c r="H145" s="342"/>
      <c r="I145" s="342"/>
      <c r="J145" s="342"/>
      <c r="K145" s="39"/>
    </row>
    <row r="146" spans="2:11" ht="17.25" customHeight="1">
      <c r="B146" s="38"/>
      <c r="C146" s="40" t="s">
        <v>17</v>
      </c>
      <c r="D146" s="40"/>
      <c r="E146" s="40"/>
      <c r="F146" s="40" t="s">
        <v>18</v>
      </c>
      <c r="G146" s="41"/>
      <c r="H146" s="40" t="s">
        <v>255</v>
      </c>
      <c r="I146" s="40" t="s">
        <v>194</v>
      </c>
      <c r="J146" s="40" t="s">
        <v>19</v>
      </c>
      <c r="K146" s="39"/>
    </row>
    <row r="147" spans="2:11" ht="17.25" customHeight="1">
      <c r="B147" s="38"/>
      <c r="C147" s="42" t="s">
        <v>20</v>
      </c>
      <c r="D147" s="42"/>
      <c r="E147" s="42"/>
      <c r="F147" s="43" t="s">
        <v>21</v>
      </c>
      <c r="G147" s="44"/>
      <c r="H147" s="42"/>
      <c r="I147" s="42"/>
      <c r="J147" s="42" t="s">
        <v>22</v>
      </c>
      <c r="K147" s="39"/>
    </row>
    <row r="148" spans="2:11" ht="5.25" customHeight="1">
      <c r="B148" s="48"/>
      <c r="C148" s="45"/>
      <c r="D148" s="45"/>
      <c r="E148" s="45"/>
      <c r="F148" s="45"/>
      <c r="G148" s="46"/>
      <c r="H148" s="45"/>
      <c r="I148" s="45"/>
      <c r="J148" s="45"/>
      <c r="K148" s="69"/>
    </row>
    <row r="149" spans="2:11" ht="15" customHeight="1">
      <c r="B149" s="48"/>
      <c r="C149" s="73" t="s">
        <v>26</v>
      </c>
      <c r="D149" s="28"/>
      <c r="E149" s="28"/>
      <c r="F149" s="74" t="s">
        <v>23</v>
      </c>
      <c r="G149" s="28"/>
      <c r="H149" s="73" t="s">
        <v>62</v>
      </c>
      <c r="I149" s="73" t="s">
        <v>25</v>
      </c>
      <c r="J149" s="73">
        <v>120</v>
      </c>
      <c r="K149" s="69"/>
    </row>
    <row r="150" spans="2:11" ht="15" customHeight="1">
      <c r="B150" s="48"/>
      <c r="C150" s="73" t="s">
        <v>71</v>
      </c>
      <c r="D150" s="28"/>
      <c r="E150" s="28"/>
      <c r="F150" s="74" t="s">
        <v>23</v>
      </c>
      <c r="G150" s="28"/>
      <c r="H150" s="73" t="s">
        <v>82</v>
      </c>
      <c r="I150" s="73" t="s">
        <v>25</v>
      </c>
      <c r="J150" s="73" t="s">
        <v>73</v>
      </c>
      <c r="K150" s="69"/>
    </row>
    <row r="151" spans="2:11" ht="15" customHeight="1">
      <c r="B151" s="48"/>
      <c r="C151" s="73" t="s">
        <v>221</v>
      </c>
      <c r="D151" s="28"/>
      <c r="E151" s="28"/>
      <c r="F151" s="74" t="s">
        <v>23</v>
      </c>
      <c r="G151" s="28"/>
      <c r="H151" s="73" t="s">
        <v>83</v>
      </c>
      <c r="I151" s="73" t="s">
        <v>25</v>
      </c>
      <c r="J151" s="73" t="s">
        <v>73</v>
      </c>
      <c r="K151" s="69"/>
    </row>
    <row r="152" spans="2:11" ht="15" customHeight="1">
      <c r="B152" s="48"/>
      <c r="C152" s="73" t="s">
        <v>28</v>
      </c>
      <c r="D152" s="28"/>
      <c r="E152" s="28"/>
      <c r="F152" s="74" t="s">
        <v>29</v>
      </c>
      <c r="G152" s="28"/>
      <c r="H152" s="73" t="s">
        <v>62</v>
      </c>
      <c r="I152" s="73" t="s">
        <v>25</v>
      </c>
      <c r="J152" s="73">
        <v>50</v>
      </c>
      <c r="K152" s="69"/>
    </row>
    <row r="153" spans="2:11" ht="15" customHeight="1">
      <c r="B153" s="48"/>
      <c r="C153" s="73" t="s">
        <v>31</v>
      </c>
      <c r="D153" s="28"/>
      <c r="E153" s="28"/>
      <c r="F153" s="74" t="s">
        <v>23</v>
      </c>
      <c r="G153" s="28"/>
      <c r="H153" s="73" t="s">
        <v>62</v>
      </c>
      <c r="I153" s="73" t="s">
        <v>33</v>
      </c>
      <c r="J153" s="73"/>
      <c r="K153" s="69"/>
    </row>
    <row r="154" spans="2:11" ht="15" customHeight="1">
      <c r="B154" s="48"/>
      <c r="C154" s="73" t="s">
        <v>42</v>
      </c>
      <c r="D154" s="28"/>
      <c r="E154" s="28"/>
      <c r="F154" s="74" t="s">
        <v>29</v>
      </c>
      <c r="G154" s="28"/>
      <c r="H154" s="73" t="s">
        <v>62</v>
      </c>
      <c r="I154" s="73" t="s">
        <v>25</v>
      </c>
      <c r="J154" s="73">
        <v>50</v>
      </c>
      <c r="K154" s="69"/>
    </row>
    <row r="155" spans="2:11" ht="15" customHeight="1">
      <c r="B155" s="48"/>
      <c r="C155" s="73" t="s">
        <v>50</v>
      </c>
      <c r="D155" s="28"/>
      <c r="E155" s="28"/>
      <c r="F155" s="74" t="s">
        <v>29</v>
      </c>
      <c r="G155" s="28"/>
      <c r="H155" s="73" t="s">
        <v>62</v>
      </c>
      <c r="I155" s="73" t="s">
        <v>25</v>
      </c>
      <c r="J155" s="73">
        <v>50</v>
      </c>
      <c r="K155" s="69"/>
    </row>
    <row r="156" spans="2:11" ht="15" customHeight="1">
      <c r="B156" s="48"/>
      <c r="C156" s="73" t="s">
        <v>48</v>
      </c>
      <c r="D156" s="28"/>
      <c r="E156" s="28"/>
      <c r="F156" s="74" t="s">
        <v>29</v>
      </c>
      <c r="G156" s="28"/>
      <c r="H156" s="73" t="s">
        <v>62</v>
      </c>
      <c r="I156" s="73" t="s">
        <v>25</v>
      </c>
      <c r="J156" s="73">
        <v>50</v>
      </c>
      <c r="K156" s="69"/>
    </row>
    <row r="157" spans="2:11" ht="15" customHeight="1">
      <c r="B157" s="48"/>
      <c r="C157" s="73" t="s">
        <v>240</v>
      </c>
      <c r="D157" s="28"/>
      <c r="E157" s="28"/>
      <c r="F157" s="74" t="s">
        <v>23</v>
      </c>
      <c r="G157" s="28"/>
      <c r="H157" s="73" t="s">
        <v>84</v>
      </c>
      <c r="I157" s="73" t="s">
        <v>25</v>
      </c>
      <c r="J157" s="73" t="s">
        <v>85</v>
      </c>
      <c r="K157" s="69"/>
    </row>
    <row r="158" spans="2:11" ht="15" customHeight="1">
      <c r="B158" s="48"/>
      <c r="C158" s="73" t="s">
        <v>86</v>
      </c>
      <c r="D158" s="28"/>
      <c r="E158" s="28"/>
      <c r="F158" s="74" t="s">
        <v>23</v>
      </c>
      <c r="G158" s="28"/>
      <c r="H158" s="73" t="s">
        <v>87</v>
      </c>
      <c r="I158" s="73" t="s">
        <v>57</v>
      </c>
      <c r="J158" s="73"/>
      <c r="K158" s="69"/>
    </row>
    <row r="159" spans="2:11" ht="15" customHeight="1">
      <c r="B159" s="75"/>
      <c r="C159" s="57"/>
      <c r="D159" s="57"/>
      <c r="E159" s="57"/>
      <c r="F159" s="57"/>
      <c r="G159" s="57"/>
      <c r="H159" s="57"/>
      <c r="I159" s="57"/>
      <c r="J159" s="57"/>
      <c r="K159" s="76"/>
    </row>
    <row r="160" spans="2:11" ht="18.75" customHeight="1">
      <c r="B160" s="24"/>
      <c r="C160" s="28"/>
      <c r="D160" s="28"/>
      <c r="E160" s="28"/>
      <c r="F160" s="47"/>
      <c r="G160" s="28"/>
      <c r="H160" s="28"/>
      <c r="I160" s="28"/>
      <c r="J160" s="28"/>
      <c r="K160" s="24"/>
    </row>
    <row r="161" spans="2:11" ht="18.75" customHeight="1">
      <c r="B161" s="34"/>
      <c r="C161" s="34"/>
      <c r="D161" s="34"/>
      <c r="E161" s="34"/>
      <c r="F161" s="34"/>
      <c r="G161" s="34"/>
      <c r="H161" s="34"/>
      <c r="I161" s="34"/>
      <c r="J161" s="34"/>
      <c r="K161" s="34"/>
    </row>
    <row r="162" spans="2:11" ht="7.5" customHeight="1">
      <c r="B162" s="16"/>
      <c r="C162" s="17"/>
      <c r="D162" s="17"/>
      <c r="E162" s="17"/>
      <c r="F162" s="17"/>
      <c r="G162" s="17"/>
      <c r="H162" s="17"/>
      <c r="I162" s="17"/>
      <c r="J162" s="17"/>
      <c r="K162" s="18"/>
    </row>
    <row r="163" spans="2:11" ht="45" customHeight="1">
      <c r="B163" s="19"/>
      <c r="C163" s="340" t="s">
        <v>88</v>
      </c>
      <c r="D163" s="340"/>
      <c r="E163" s="340"/>
      <c r="F163" s="340"/>
      <c r="G163" s="340"/>
      <c r="H163" s="340"/>
      <c r="I163" s="340"/>
      <c r="J163" s="340"/>
      <c r="K163" s="20"/>
    </row>
    <row r="164" spans="2:11" ht="17.25" customHeight="1">
      <c r="B164" s="19"/>
      <c r="C164" s="40" t="s">
        <v>17</v>
      </c>
      <c r="D164" s="40"/>
      <c r="E164" s="40"/>
      <c r="F164" s="40" t="s">
        <v>18</v>
      </c>
      <c r="G164" s="77"/>
      <c r="H164" s="78" t="s">
        <v>255</v>
      </c>
      <c r="I164" s="78" t="s">
        <v>194</v>
      </c>
      <c r="J164" s="40" t="s">
        <v>19</v>
      </c>
      <c r="K164" s="20"/>
    </row>
    <row r="165" spans="2:11" ht="17.25" customHeight="1">
      <c r="B165" s="21"/>
      <c r="C165" s="42" t="s">
        <v>20</v>
      </c>
      <c r="D165" s="42"/>
      <c r="E165" s="42"/>
      <c r="F165" s="43" t="s">
        <v>21</v>
      </c>
      <c r="G165" s="79"/>
      <c r="H165" s="80"/>
      <c r="I165" s="80"/>
      <c r="J165" s="42" t="s">
        <v>22</v>
      </c>
      <c r="K165" s="22"/>
    </row>
    <row r="166" spans="2:11" ht="5.25" customHeight="1">
      <c r="B166" s="48"/>
      <c r="C166" s="45"/>
      <c r="D166" s="45"/>
      <c r="E166" s="45"/>
      <c r="F166" s="45"/>
      <c r="G166" s="46"/>
      <c r="H166" s="45"/>
      <c r="I166" s="45"/>
      <c r="J166" s="45"/>
      <c r="K166" s="69"/>
    </row>
    <row r="167" spans="2:11" ht="15" customHeight="1">
      <c r="B167" s="48"/>
      <c r="C167" s="28" t="s">
        <v>26</v>
      </c>
      <c r="D167" s="28"/>
      <c r="E167" s="28"/>
      <c r="F167" s="47" t="s">
        <v>23</v>
      </c>
      <c r="G167" s="28"/>
      <c r="H167" s="28" t="s">
        <v>62</v>
      </c>
      <c r="I167" s="28" t="s">
        <v>25</v>
      </c>
      <c r="J167" s="28">
        <v>120</v>
      </c>
      <c r="K167" s="69"/>
    </row>
    <row r="168" spans="2:11" ht="15" customHeight="1">
      <c r="B168" s="48"/>
      <c r="C168" s="28" t="s">
        <v>71</v>
      </c>
      <c r="D168" s="28"/>
      <c r="E168" s="28"/>
      <c r="F168" s="47" t="s">
        <v>23</v>
      </c>
      <c r="G168" s="28"/>
      <c r="H168" s="28" t="s">
        <v>72</v>
      </c>
      <c r="I168" s="28" t="s">
        <v>25</v>
      </c>
      <c r="J168" s="28" t="s">
        <v>73</v>
      </c>
      <c r="K168" s="69"/>
    </row>
    <row r="169" spans="2:11" ht="15" customHeight="1">
      <c r="B169" s="48"/>
      <c r="C169" s="28" t="s">
        <v>221</v>
      </c>
      <c r="D169" s="28"/>
      <c r="E169" s="28"/>
      <c r="F169" s="47" t="s">
        <v>23</v>
      </c>
      <c r="G169" s="28"/>
      <c r="H169" s="28" t="s">
        <v>89</v>
      </c>
      <c r="I169" s="28" t="s">
        <v>25</v>
      </c>
      <c r="J169" s="28" t="s">
        <v>73</v>
      </c>
      <c r="K169" s="69"/>
    </row>
    <row r="170" spans="2:11" ht="15" customHeight="1">
      <c r="B170" s="48"/>
      <c r="C170" s="28" t="s">
        <v>28</v>
      </c>
      <c r="D170" s="28"/>
      <c r="E170" s="28"/>
      <c r="F170" s="47" t="s">
        <v>29</v>
      </c>
      <c r="G170" s="28"/>
      <c r="H170" s="28" t="s">
        <v>89</v>
      </c>
      <c r="I170" s="28" t="s">
        <v>25</v>
      </c>
      <c r="J170" s="28">
        <v>50</v>
      </c>
      <c r="K170" s="69"/>
    </row>
    <row r="171" spans="2:11" ht="15" customHeight="1">
      <c r="B171" s="48"/>
      <c r="C171" s="28" t="s">
        <v>31</v>
      </c>
      <c r="D171" s="28"/>
      <c r="E171" s="28"/>
      <c r="F171" s="47" t="s">
        <v>23</v>
      </c>
      <c r="G171" s="28"/>
      <c r="H171" s="28" t="s">
        <v>89</v>
      </c>
      <c r="I171" s="28" t="s">
        <v>33</v>
      </c>
      <c r="J171" s="28"/>
      <c r="K171" s="69"/>
    </row>
    <row r="172" spans="2:11" ht="15" customHeight="1">
      <c r="B172" s="48"/>
      <c r="C172" s="28" t="s">
        <v>42</v>
      </c>
      <c r="D172" s="28"/>
      <c r="E172" s="28"/>
      <c r="F172" s="47" t="s">
        <v>29</v>
      </c>
      <c r="G172" s="28"/>
      <c r="H172" s="28" t="s">
        <v>89</v>
      </c>
      <c r="I172" s="28" t="s">
        <v>25</v>
      </c>
      <c r="J172" s="28">
        <v>50</v>
      </c>
      <c r="K172" s="69"/>
    </row>
    <row r="173" spans="2:11" ht="15" customHeight="1">
      <c r="B173" s="48"/>
      <c r="C173" s="28" t="s">
        <v>50</v>
      </c>
      <c r="D173" s="28"/>
      <c r="E173" s="28"/>
      <c r="F173" s="47" t="s">
        <v>29</v>
      </c>
      <c r="G173" s="28"/>
      <c r="H173" s="28" t="s">
        <v>89</v>
      </c>
      <c r="I173" s="28" t="s">
        <v>25</v>
      </c>
      <c r="J173" s="28">
        <v>50</v>
      </c>
      <c r="K173" s="69"/>
    </row>
    <row r="174" spans="2:11" ht="15" customHeight="1">
      <c r="B174" s="48"/>
      <c r="C174" s="28" t="s">
        <v>48</v>
      </c>
      <c r="D174" s="28"/>
      <c r="E174" s="28"/>
      <c r="F174" s="47" t="s">
        <v>29</v>
      </c>
      <c r="G174" s="28"/>
      <c r="H174" s="28" t="s">
        <v>89</v>
      </c>
      <c r="I174" s="28" t="s">
        <v>25</v>
      </c>
      <c r="J174" s="28">
        <v>50</v>
      </c>
      <c r="K174" s="69"/>
    </row>
    <row r="175" spans="2:11" ht="15" customHeight="1">
      <c r="B175" s="48"/>
      <c r="C175" s="28" t="s">
        <v>254</v>
      </c>
      <c r="D175" s="28"/>
      <c r="E175" s="28"/>
      <c r="F175" s="47" t="s">
        <v>23</v>
      </c>
      <c r="G175" s="28"/>
      <c r="H175" s="28" t="s">
        <v>90</v>
      </c>
      <c r="I175" s="28" t="s">
        <v>91</v>
      </c>
      <c r="J175" s="28"/>
      <c r="K175" s="69"/>
    </row>
    <row r="176" spans="2:11" ht="15" customHeight="1">
      <c r="B176" s="48"/>
      <c r="C176" s="28" t="s">
        <v>194</v>
      </c>
      <c r="D176" s="28"/>
      <c r="E176" s="28"/>
      <c r="F176" s="47" t="s">
        <v>23</v>
      </c>
      <c r="G176" s="28"/>
      <c r="H176" s="28" t="s">
        <v>92</v>
      </c>
      <c r="I176" s="28" t="s">
        <v>93</v>
      </c>
      <c r="J176" s="28">
        <v>1</v>
      </c>
      <c r="K176" s="69"/>
    </row>
    <row r="177" spans="2:11" ht="15" customHeight="1">
      <c r="B177" s="48"/>
      <c r="C177" s="28" t="s">
        <v>190</v>
      </c>
      <c r="D177" s="28"/>
      <c r="E177" s="28"/>
      <c r="F177" s="47" t="s">
        <v>23</v>
      </c>
      <c r="G177" s="28"/>
      <c r="H177" s="28" t="s">
        <v>94</v>
      </c>
      <c r="I177" s="28" t="s">
        <v>25</v>
      </c>
      <c r="J177" s="28">
        <v>20</v>
      </c>
      <c r="K177" s="69"/>
    </row>
    <row r="178" spans="2:11" ht="15" customHeight="1">
      <c r="B178" s="48"/>
      <c r="C178" s="28" t="s">
        <v>255</v>
      </c>
      <c r="D178" s="28"/>
      <c r="E178" s="28"/>
      <c r="F178" s="47" t="s">
        <v>23</v>
      </c>
      <c r="G178" s="28"/>
      <c r="H178" s="28" t="s">
        <v>95</v>
      </c>
      <c r="I178" s="28" t="s">
        <v>25</v>
      </c>
      <c r="J178" s="28">
        <v>255</v>
      </c>
      <c r="K178" s="69"/>
    </row>
    <row r="179" spans="2:11" ht="15" customHeight="1">
      <c r="B179" s="48"/>
      <c r="C179" s="28" t="s">
        <v>256</v>
      </c>
      <c r="D179" s="28"/>
      <c r="E179" s="28"/>
      <c r="F179" s="47" t="s">
        <v>23</v>
      </c>
      <c r="G179" s="28"/>
      <c r="H179" s="28" t="s">
        <v>890</v>
      </c>
      <c r="I179" s="28" t="s">
        <v>25</v>
      </c>
      <c r="J179" s="28">
        <v>10</v>
      </c>
      <c r="K179" s="69"/>
    </row>
    <row r="180" spans="2:11" ht="15" customHeight="1">
      <c r="B180" s="48"/>
      <c r="C180" s="28" t="s">
        <v>257</v>
      </c>
      <c r="D180" s="28"/>
      <c r="E180" s="28"/>
      <c r="F180" s="47" t="s">
        <v>23</v>
      </c>
      <c r="G180" s="28"/>
      <c r="H180" s="28" t="s">
        <v>96</v>
      </c>
      <c r="I180" s="28" t="s">
        <v>57</v>
      </c>
      <c r="J180" s="28"/>
      <c r="K180" s="69"/>
    </row>
    <row r="181" spans="2:11" ht="15" customHeight="1">
      <c r="B181" s="48"/>
      <c r="C181" s="28" t="s">
        <v>97</v>
      </c>
      <c r="D181" s="28"/>
      <c r="E181" s="28"/>
      <c r="F181" s="47" t="s">
        <v>23</v>
      </c>
      <c r="G181" s="28"/>
      <c r="H181" s="28" t="s">
        <v>98</v>
      </c>
      <c r="I181" s="28" t="s">
        <v>57</v>
      </c>
      <c r="J181" s="28"/>
      <c r="K181" s="69"/>
    </row>
    <row r="182" spans="2:11" ht="15" customHeight="1">
      <c r="B182" s="48"/>
      <c r="C182" s="28" t="s">
        <v>86</v>
      </c>
      <c r="D182" s="28"/>
      <c r="E182" s="28"/>
      <c r="F182" s="47" t="s">
        <v>23</v>
      </c>
      <c r="G182" s="28"/>
      <c r="H182" s="28" t="s">
        <v>99</v>
      </c>
      <c r="I182" s="28" t="s">
        <v>57</v>
      </c>
      <c r="J182" s="28"/>
      <c r="K182" s="69"/>
    </row>
    <row r="183" spans="2:11" ht="15" customHeight="1">
      <c r="B183" s="48"/>
      <c r="C183" s="28" t="s">
        <v>259</v>
      </c>
      <c r="D183" s="28"/>
      <c r="E183" s="28"/>
      <c r="F183" s="47" t="s">
        <v>29</v>
      </c>
      <c r="G183" s="28"/>
      <c r="H183" s="28" t="s">
        <v>100</v>
      </c>
      <c r="I183" s="28" t="s">
        <v>25</v>
      </c>
      <c r="J183" s="28">
        <v>50</v>
      </c>
      <c r="K183" s="69"/>
    </row>
    <row r="184" spans="2:11" ht="15" customHeight="1">
      <c r="B184" s="48"/>
      <c r="C184" s="28" t="s">
        <v>101</v>
      </c>
      <c r="D184" s="28"/>
      <c r="E184" s="28"/>
      <c r="F184" s="47" t="s">
        <v>29</v>
      </c>
      <c r="G184" s="28"/>
      <c r="H184" s="28" t="s">
        <v>102</v>
      </c>
      <c r="I184" s="28" t="s">
        <v>103</v>
      </c>
      <c r="J184" s="28"/>
      <c r="K184" s="69"/>
    </row>
    <row r="185" spans="2:11" ht="15" customHeight="1">
      <c r="B185" s="48"/>
      <c r="C185" s="28" t="s">
        <v>104</v>
      </c>
      <c r="D185" s="28"/>
      <c r="E185" s="28"/>
      <c r="F185" s="47" t="s">
        <v>29</v>
      </c>
      <c r="G185" s="28"/>
      <c r="H185" s="28" t="s">
        <v>105</v>
      </c>
      <c r="I185" s="28" t="s">
        <v>103</v>
      </c>
      <c r="J185" s="28"/>
      <c r="K185" s="69"/>
    </row>
    <row r="186" spans="2:11" ht="15" customHeight="1">
      <c r="B186" s="48"/>
      <c r="C186" s="28" t="s">
        <v>106</v>
      </c>
      <c r="D186" s="28"/>
      <c r="E186" s="28"/>
      <c r="F186" s="47" t="s">
        <v>29</v>
      </c>
      <c r="G186" s="28"/>
      <c r="H186" s="28" t="s">
        <v>107</v>
      </c>
      <c r="I186" s="28" t="s">
        <v>103</v>
      </c>
      <c r="J186" s="28"/>
      <c r="K186" s="69"/>
    </row>
    <row r="187" spans="2:11" ht="15" customHeight="1">
      <c r="B187" s="48"/>
      <c r="C187" s="81" t="s">
        <v>108</v>
      </c>
      <c r="D187" s="28"/>
      <c r="E187" s="28"/>
      <c r="F187" s="47" t="s">
        <v>29</v>
      </c>
      <c r="G187" s="28"/>
      <c r="H187" s="28" t="s">
        <v>109</v>
      </c>
      <c r="I187" s="28" t="s">
        <v>110</v>
      </c>
      <c r="J187" s="82" t="s">
        <v>111</v>
      </c>
      <c r="K187" s="69"/>
    </row>
    <row r="188" spans="2:11" ht="15" customHeight="1">
      <c r="B188" s="48"/>
      <c r="C188" s="33" t="s">
        <v>179</v>
      </c>
      <c r="D188" s="28"/>
      <c r="E188" s="28"/>
      <c r="F188" s="47" t="s">
        <v>23</v>
      </c>
      <c r="G188" s="28"/>
      <c r="H188" s="24" t="s">
        <v>112</v>
      </c>
      <c r="I188" s="28" t="s">
        <v>113</v>
      </c>
      <c r="J188" s="28"/>
      <c r="K188" s="69"/>
    </row>
    <row r="189" spans="2:11" ht="15" customHeight="1">
      <c r="B189" s="48"/>
      <c r="C189" s="33" t="s">
        <v>114</v>
      </c>
      <c r="D189" s="28"/>
      <c r="E189" s="28"/>
      <c r="F189" s="47" t="s">
        <v>23</v>
      </c>
      <c r="G189" s="28"/>
      <c r="H189" s="28" t="s">
        <v>115</v>
      </c>
      <c r="I189" s="28" t="s">
        <v>57</v>
      </c>
      <c r="J189" s="28"/>
      <c r="K189" s="69"/>
    </row>
    <row r="190" spans="2:11" ht="15" customHeight="1">
      <c r="B190" s="48"/>
      <c r="C190" s="33" t="s">
        <v>116</v>
      </c>
      <c r="D190" s="28"/>
      <c r="E190" s="28"/>
      <c r="F190" s="47" t="s">
        <v>23</v>
      </c>
      <c r="G190" s="28"/>
      <c r="H190" s="28" t="s">
        <v>117</v>
      </c>
      <c r="I190" s="28" t="s">
        <v>57</v>
      </c>
      <c r="J190" s="28"/>
      <c r="K190" s="69"/>
    </row>
    <row r="191" spans="2:11" ht="15" customHeight="1">
      <c r="B191" s="48"/>
      <c r="C191" s="33" t="s">
        <v>118</v>
      </c>
      <c r="D191" s="28"/>
      <c r="E191" s="28"/>
      <c r="F191" s="47" t="s">
        <v>29</v>
      </c>
      <c r="G191" s="28"/>
      <c r="H191" s="28" t="s">
        <v>119</v>
      </c>
      <c r="I191" s="28" t="s">
        <v>57</v>
      </c>
      <c r="J191" s="28"/>
      <c r="K191" s="69"/>
    </row>
    <row r="192" spans="2:11" ht="15" customHeight="1">
      <c r="B192" s="75"/>
      <c r="C192" s="83"/>
      <c r="D192" s="57"/>
      <c r="E192" s="57"/>
      <c r="F192" s="57"/>
      <c r="G192" s="57"/>
      <c r="H192" s="57"/>
      <c r="I192" s="57"/>
      <c r="J192" s="57"/>
      <c r="K192" s="76"/>
    </row>
    <row r="193" spans="2:11" ht="18.75" customHeight="1">
      <c r="B193" s="24"/>
      <c r="C193" s="28"/>
      <c r="D193" s="28"/>
      <c r="E193" s="28"/>
      <c r="F193" s="47"/>
      <c r="G193" s="28"/>
      <c r="H193" s="28"/>
      <c r="I193" s="28"/>
      <c r="J193" s="28"/>
      <c r="K193" s="24"/>
    </row>
    <row r="194" spans="2:11" ht="18.75" customHeight="1">
      <c r="B194" s="24"/>
      <c r="C194" s="28"/>
      <c r="D194" s="28"/>
      <c r="E194" s="28"/>
      <c r="F194" s="47"/>
      <c r="G194" s="28"/>
      <c r="H194" s="28"/>
      <c r="I194" s="28"/>
      <c r="J194" s="28"/>
      <c r="K194" s="24"/>
    </row>
    <row r="195" spans="2:11" ht="18.75" customHeight="1">
      <c r="B195" s="34"/>
      <c r="C195" s="34"/>
      <c r="D195" s="34"/>
      <c r="E195" s="34"/>
      <c r="F195" s="34"/>
      <c r="G195" s="34"/>
      <c r="H195" s="34"/>
      <c r="I195" s="34"/>
      <c r="J195" s="34"/>
      <c r="K195" s="34"/>
    </row>
    <row r="196" spans="2:11">
      <c r="B196" s="16"/>
      <c r="C196" s="17"/>
      <c r="D196" s="17"/>
      <c r="E196" s="17"/>
      <c r="F196" s="17"/>
      <c r="G196" s="17"/>
      <c r="H196" s="17"/>
      <c r="I196" s="17"/>
      <c r="J196" s="17"/>
      <c r="K196" s="18"/>
    </row>
    <row r="197" spans="2:11" ht="21">
      <c r="B197" s="19"/>
      <c r="C197" s="340" t="s">
        <v>120</v>
      </c>
      <c r="D197" s="340"/>
      <c r="E197" s="340"/>
      <c r="F197" s="340"/>
      <c r="G197" s="340"/>
      <c r="H197" s="340"/>
      <c r="I197" s="340"/>
      <c r="J197" s="340"/>
      <c r="K197" s="20"/>
    </row>
    <row r="198" spans="2:11" ht="25.5" customHeight="1">
      <c r="B198" s="19"/>
      <c r="C198" s="84" t="s">
        <v>121</v>
      </c>
      <c r="D198" s="84"/>
      <c r="E198" s="84"/>
      <c r="F198" s="84" t="s">
        <v>122</v>
      </c>
      <c r="G198" s="85"/>
      <c r="H198" s="343" t="s">
        <v>123</v>
      </c>
      <c r="I198" s="343"/>
      <c r="J198" s="343"/>
      <c r="K198" s="20"/>
    </row>
    <row r="199" spans="2:11" ht="5.25" customHeight="1">
      <c r="B199" s="48"/>
      <c r="C199" s="45"/>
      <c r="D199" s="45"/>
      <c r="E199" s="45"/>
      <c r="F199" s="45"/>
      <c r="G199" s="28"/>
      <c r="H199" s="45"/>
      <c r="I199" s="45"/>
      <c r="J199" s="45"/>
      <c r="K199" s="69"/>
    </row>
    <row r="200" spans="2:11" ht="15" customHeight="1">
      <c r="B200" s="48"/>
      <c r="C200" s="28" t="s">
        <v>113</v>
      </c>
      <c r="D200" s="28"/>
      <c r="E200" s="28"/>
      <c r="F200" s="47" t="s">
        <v>180</v>
      </c>
      <c r="G200" s="28"/>
      <c r="H200" s="344" t="s">
        <v>124</v>
      </c>
      <c r="I200" s="344"/>
      <c r="J200" s="344"/>
      <c r="K200" s="69"/>
    </row>
    <row r="201" spans="2:11" ht="15" customHeight="1">
      <c r="B201" s="48"/>
      <c r="C201" s="54"/>
      <c r="D201" s="28"/>
      <c r="E201" s="28"/>
      <c r="F201" s="47" t="s">
        <v>181</v>
      </c>
      <c r="G201" s="28"/>
      <c r="H201" s="344" t="s">
        <v>125</v>
      </c>
      <c r="I201" s="344"/>
      <c r="J201" s="344"/>
      <c r="K201" s="69"/>
    </row>
    <row r="202" spans="2:11" ht="15" customHeight="1">
      <c r="B202" s="48"/>
      <c r="C202" s="54"/>
      <c r="D202" s="28"/>
      <c r="E202" s="28"/>
      <c r="F202" s="47" t="s">
        <v>184</v>
      </c>
      <c r="G202" s="28"/>
      <c r="H202" s="344" t="s">
        <v>126</v>
      </c>
      <c r="I202" s="344"/>
      <c r="J202" s="344"/>
      <c r="K202" s="69"/>
    </row>
    <row r="203" spans="2:11" ht="15" customHeight="1">
      <c r="B203" s="48"/>
      <c r="C203" s="28"/>
      <c r="D203" s="28"/>
      <c r="E203" s="28"/>
      <c r="F203" s="47" t="s">
        <v>182</v>
      </c>
      <c r="G203" s="28"/>
      <c r="H203" s="344" t="s">
        <v>127</v>
      </c>
      <c r="I203" s="344"/>
      <c r="J203" s="344"/>
      <c r="K203" s="69"/>
    </row>
    <row r="204" spans="2:11" ht="15" customHeight="1">
      <c r="B204" s="48"/>
      <c r="C204" s="28"/>
      <c r="D204" s="28"/>
      <c r="E204" s="28"/>
      <c r="F204" s="47" t="s">
        <v>183</v>
      </c>
      <c r="G204" s="28"/>
      <c r="H204" s="344" t="s">
        <v>128</v>
      </c>
      <c r="I204" s="344"/>
      <c r="J204" s="344"/>
      <c r="K204" s="69"/>
    </row>
    <row r="205" spans="2:11" ht="15" customHeight="1">
      <c r="B205" s="48"/>
      <c r="C205" s="28"/>
      <c r="D205" s="28"/>
      <c r="E205" s="28"/>
      <c r="F205" s="47"/>
      <c r="G205" s="28"/>
      <c r="H205" s="28"/>
      <c r="I205" s="28"/>
      <c r="J205" s="28"/>
      <c r="K205" s="69"/>
    </row>
    <row r="206" spans="2:11" ht="15" customHeight="1">
      <c r="B206" s="48"/>
      <c r="C206" s="28" t="s">
        <v>69</v>
      </c>
      <c r="D206" s="28"/>
      <c r="E206" s="28"/>
      <c r="F206" s="47" t="s">
        <v>215</v>
      </c>
      <c r="G206" s="28"/>
      <c r="H206" s="344" t="s">
        <v>129</v>
      </c>
      <c r="I206" s="344"/>
      <c r="J206" s="344"/>
      <c r="K206" s="69"/>
    </row>
    <row r="207" spans="2:11" ht="15" customHeight="1">
      <c r="B207" s="48"/>
      <c r="C207" s="54"/>
      <c r="D207" s="28"/>
      <c r="E207" s="28"/>
      <c r="F207" s="47" t="s">
        <v>869</v>
      </c>
      <c r="G207" s="28"/>
      <c r="H207" s="344" t="s">
        <v>870</v>
      </c>
      <c r="I207" s="344"/>
      <c r="J207" s="344"/>
      <c r="K207" s="69"/>
    </row>
    <row r="208" spans="2:11" ht="15" customHeight="1">
      <c r="B208" s="48"/>
      <c r="C208" s="28"/>
      <c r="D208" s="28"/>
      <c r="E208" s="28"/>
      <c r="F208" s="47" t="s">
        <v>867</v>
      </c>
      <c r="G208" s="28"/>
      <c r="H208" s="344" t="s">
        <v>130</v>
      </c>
      <c r="I208" s="344"/>
      <c r="J208" s="344"/>
      <c r="K208" s="69"/>
    </row>
    <row r="209" spans="2:11" ht="15" customHeight="1">
      <c r="B209" s="86"/>
      <c r="C209" s="54"/>
      <c r="D209" s="54"/>
      <c r="E209" s="54"/>
      <c r="F209" s="47" t="s">
        <v>871</v>
      </c>
      <c r="G209" s="33"/>
      <c r="H209" s="346" t="s">
        <v>872</v>
      </c>
      <c r="I209" s="346"/>
      <c r="J209" s="346"/>
      <c r="K209" s="87"/>
    </row>
    <row r="210" spans="2:11" ht="15" customHeight="1">
      <c r="B210" s="86"/>
      <c r="C210" s="54"/>
      <c r="D210" s="54"/>
      <c r="E210" s="54"/>
      <c r="F210" s="47" t="s">
        <v>873</v>
      </c>
      <c r="G210" s="33"/>
      <c r="H210" s="346" t="s">
        <v>131</v>
      </c>
      <c r="I210" s="346"/>
      <c r="J210" s="346"/>
      <c r="K210" s="87"/>
    </row>
    <row r="211" spans="2:11" ht="15" customHeight="1">
      <c r="B211" s="86"/>
      <c r="C211" s="54"/>
      <c r="D211" s="54"/>
      <c r="E211" s="54"/>
      <c r="F211" s="88"/>
      <c r="G211" s="33"/>
      <c r="H211" s="89"/>
      <c r="I211" s="89"/>
      <c r="J211" s="89"/>
      <c r="K211" s="87"/>
    </row>
    <row r="212" spans="2:11" ht="15" customHeight="1">
      <c r="B212" s="86"/>
      <c r="C212" s="28" t="s">
        <v>93</v>
      </c>
      <c r="D212" s="54"/>
      <c r="E212" s="54"/>
      <c r="F212" s="47">
        <v>1</v>
      </c>
      <c r="G212" s="33"/>
      <c r="H212" s="346" t="s">
        <v>132</v>
      </c>
      <c r="I212" s="346"/>
      <c r="J212" s="346"/>
      <c r="K212" s="87"/>
    </row>
    <row r="213" spans="2:11" ht="15" customHeight="1">
      <c r="B213" s="86"/>
      <c r="C213" s="54"/>
      <c r="D213" s="54"/>
      <c r="E213" s="54"/>
      <c r="F213" s="47">
        <v>2</v>
      </c>
      <c r="G213" s="33"/>
      <c r="H213" s="346" t="s">
        <v>133</v>
      </c>
      <c r="I213" s="346"/>
      <c r="J213" s="346"/>
      <c r="K213" s="87"/>
    </row>
    <row r="214" spans="2:11" ht="15" customHeight="1">
      <c r="B214" s="86"/>
      <c r="C214" s="54"/>
      <c r="D214" s="54"/>
      <c r="E214" s="54"/>
      <c r="F214" s="47">
        <v>3</v>
      </c>
      <c r="G214" s="33"/>
      <c r="H214" s="346" t="s">
        <v>134</v>
      </c>
      <c r="I214" s="346"/>
      <c r="J214" s="346"/>
      <c r="K214" s="87"/>
    </row>
    <row r="215" spans="2:11" ht="15" customHeight="1">
      <c r="B215" s="86"/>
      <c r="C215" s="54"/>
      <c r="D215" s="54"/>
      <c r="E215" s="54"/>
      <c r="F215" s="47">
        <v>4</v>
      </c>
      <c r="G215" s="33"/>
      <c r="H215" s="346" t="s">
        <v>135</v>
      </c>
      <c r="I215" s="346"/>
      <c r="J215" s="346"/>
      <c r="K215" s="87"/>
    </row>
    <row r="216" spans="2:11" ht="12.75" customHeight="1">
      <c r="B216" s="90"/>
      <c r="C216" s="91"/>
      <c r="D216" s="91"/>
      <c r="E216" s="91"/>
      <c r="F216" s="91"/>
      <c r="G216" s="91"/>
      <c r="H216" s="91"/>
      <c r="I216" s="91"/>
      <c r="J216" s="91"/>
      <c r="K216" s="92"/>
    </row>
  </sheetData>
  <sheetProtection formatCells="0" formatColumns="0" formatRows="0" insertColumns="0" insertRows="0" insertHyperlinks="0" deleteColumns="0" deleteRows="0" sort="0" autoFilter="0" pivotTables="0"/>
  <mergeCells count="77">
    <mergeCell ref="H208:J208"/>
    <mergeCell ref="H203:J203"/>
    <mergeCell ref="H201:J201"/>
    <mergeCell ref="H212:J212"/>
    <mergeCell ref="H214:J214"/>
    <mergeCell ref="H206:J206"/>
    <mergeCell ref="H204:J204"/>
    <mergeCell ref="H202:J202"/>
    <mergeCell ref="C197:J197"/>
    <mergeCell ref="H215:J215"/>
    <mergeCell ref="H213:J213"/>
    <mergeCell ref="H210:J210"/>
    <mergeCell ref="H209:J209"/>
    <mergeCell ref="H207:J207"/>
    <mergeCell ref="H200:J200"/>
    <mergeCell ref="D60:J60"/>
    <mergeCell ref="D63:J63"/>
    <mergeCell ref="D64:J64"/>
    <mergeCell ref="D66:J66"/>
    <mergeCell ref="D65:J65"/>
    <mergeCell ref="C100:J100"/>
    <mergeCell ref="D61:J61"/>
    <mergeCell ref="D67:J67"/>
    <mergeCell ref="D45:J45"/>
    <mergeCell ref="D68:J68"/>
    <mergeCell ref="C73:J73"/>
    <mergeCell ref="H198:J198"/>
    <mergeCell ref="C163:J163"/>
    <mergeCell ref="C120:J120"/>
    <mergeCell ref="C145:J145"/>
    <mergeCell ref="D57:J57"/>
    <mergeCell ref="G38:J38"/>
    <mergeCell ref="G39:J39"/>
    <mergeCell ref="G40:J40"/>
    <mergeCell ref="G41:J41"/>
    <mergeCell ref="G42:J42"/>
    <mergeCell ref="G43:J43"/>
    <mergeCell ref="E47:J47"/>
    <mergeCell ref="C52:J52"/>
    <mergeCell ref="C53:J53"/>
    <mergeCell ref="D58:J58"/>
    <mergeCell ref="D59:J59"/>
    <mergeCell ref="C50:J50"/>
    <mergeCell ref="C55:J55"/>
    <mergeCell ref="D56:J56"/>
    <mergeCell ref="D33:J33"/>
    <mergeCell ref="G34:J34"/>
    <mergeCell ref="G35:J35"/>
    <mergeCell ref="D49:J49"/>
    <mergeCell ref="E48:J48"/>
    <mergeCell ref="G36:J36"/>
    <mergeCell ref="G37:J37"/>
    <mergeCell ref="E46:J46"/>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honeticPr fontId="0" type="noConversion"/>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001 - IO 01 Oprava kanali...</vt:lpstr>
      <vt:lpstr>002 - Ostatní a vedlejší ...</vt:lpstr>
      <vt:lpstr>Pokyny pro vyplnění</vt:lpstr>
      <vt:lpstr>'001 - IO 01 Oprava kanali...'!Názvy_tisku</vt:lpstr>
      <vt:lpstr>'002 - Ostatní a vedlejší ...'!Názvy_tisku</vt:lpstr>
      <vt:lpstr>'Rekapitulace stavby'!Názvy_tisku</vt:lpstr>
      <vt:lpstr>'001 - IO 01 Oprava kanali...'!Oblast_tisku</vt:lpstr>
      <vt:lpstr>'002 - Ostatní a vedlejší ...'!Oblast_tisku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Krumnikl Radim</dc:creator>
  <cp:lastModifiedBy>13712</cp:lastModifiedBy>
  <cp:lastPrinted>2018-04-03T11:33:18Z</cp:lastPrinted>
  <dcterms:created xsi:type="dcterms:W3CDTF">2018-03-28T07:17:00Z</dcterms:created>
  <dcterms:modified xsi:type="dcterms:W3CDTF">2018-04-13T12:05:00Z</dcterms:modified>
</cp:coreProperties>
</file>