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330" firstSheet="1" activeTab="1"/>
  </bookViews>
  <sheets>
    <sheet name="sestavení" sheetId="1" r:id="rId1"/>
    <sheet name="výkaz výměr" sheetId="2" r:id="rId2"/>
  </sheets>
  <definedNames>
    <definedName name="_xlnm.Print_Titles" localSheetId="1">'výkaz výměr'!$11:$12</definedName>
    <definedName name="_xlnm.Print_Area" localSheetId="1">'výkaz výměr'!$A$1:$G$79</definedName>
  </definedNames>
  <calcPr fullCalcOnLoad="1"/>
</workbook>
</file>

<file path=xl/sharedStrings.xml><?xml version="1.0" encoding="utf-8"?>
<sst xmlns="http://schemas.openxmlformats.org/spreadsheetml/2006/main" count="218" uniqueCount="130">
  <si>
    <t>Sadové úpravy na hřbitově v Bartovicích</t>
  </si>
  <si>
    <t>Sadové úpravy - uznatelné náklady v rámci OPŽP</t>
  </si>
  <si>
    <t>HSV</t>
  </si>
  <si>
    <t>DPH</t>
  </si>
  <si>
    <t>Objekt:</t>
  </si>
  <si>
    <t>Část:</t>
  </si>
  <si>
    <t>Objednatel:</t>
  </si>
  <si>
    <t>Zhotovitel:</t>
  </si>
  <si>
    <t>Datum:</t>
  </si>
  <si>
    <t>Popis</t>
  </si>
  <si>
    <t>Cena celkem</t>
  </si>
  <si>
    <t>Hmotnost celkem</t>
  </si>
  <si>
    <t>Celkem</t>
  </si>
  <si>
    <t>ROZPOČET</t>
  </si>
  <si>
    <t>JKSO:</t>
  </si>
  <si>
    <t>P.Č.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</si>
  <si>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</si>
  <si>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</si>
  <si>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</si>
  <si>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</si>
  <si>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</si>
  <si>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</si>
  <si>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</si>
  <si>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</si>
  <si>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</si>
  <si>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Práce a dodávky HSV</t>
  </si>
  <si>
    <t>0</t>
  </si>
  <si>
    <t>1</t>
  </si>
  <si>
    <t>Zemní práce</t>
  </si>
  <si>
    <t>m2</t>
  </si>
  <si>
    <t>2</t>
  </si>
  <si>
    <t>m3</t>
  </si>
  <si>
    <t>kus</t>
  </si>
  <si>
    <t>9</t>
  </si>
  <si>
    <t>183101214</t>
  </si>
  <si>
    <t>184102116</t>
  </si>
  <si>
    <t>ks</t>
  </si>
  <si>
    <t>184701112</t>
  </si>
  <si>
    <t>185802114</t>
  </si>
  <si>
    <t>Hnojení půdy umělým hnojivem k jednotlivým rostlinám v rovině a svahu do 1:5</t>
  </si>
  <si>
    <t>t</t>
  </si>
  <si>
    <t>998231311</t>
  </si>
  <si>
    <t xml:space="preserve">Přesun hmot pro sadovnické a krajinářské úpravy </t>
  </si>
  <si>
    <t>184801131</t>
  </si>
  <si>
    <t>Ošetřování vysazených dřevin ve skupinách v rovině a svahu do 1:5</t>
  </si>
  <si>
    <t>185804312</t>
  </si>
  <si>
    <t>Zalití rostlin vodou plocha nad 20 m2</t>
  </si>
  <si>
    <t>185851111</t>
  </si>
  <si>
    <t>Dovoz vody pro zálivku rostlin za vzdálenost do 6000 m</t>
  </si>
  <si>
    <t>Voda užitková</t>
  </si>
  <si>
    <t>p.č.</t>
  </si>
  <si>
    <t>Název</t>
  </si>
  <si>
    <t>ZN v Kč</t>
  </si>
  <si>
    <t>VRN v Kč</t>
  </si>
  <si>
    <t>Celkem vč.DPH</t>
  </si>
  <si>
    <t>Základní náklady - celkem</t>
  </si>
  <si>
    <t>Ošetření dřevin - neuznatelné náklady v rámci OPŽP</t>
  </si>
  <si>
    <t>Jamky pro výsadbu bez výměny půdy horniny tř 1-4 objem do 0,125 m3 v rovině a svahu do 1:5</t>
  </si>
  <si>
    <t>Hnojivo - tablety</t>
  </si>
  <si>
    <t>Publicita a propagace</t>
  </si>
  <si>
    <t>Uznatelné náklady v rámci OPŽP - celkem</t>
  </si>
  <si>
    <t>Neuznatelné náklady v rámci OPŽP - celkem</t>
  </si>
  <si>
    <t>Vrba jíva (Salix caprea)</t>
  </si>
  <si>
    <t>Následná tříletá údržba</t>
  </si>
  <si>
    <t>ha</t>
  </si>
  <si>
    <t>184813111</t>
  </si>
  <si>
    <t>Ochrana lesních kultur proti škodám způsobených zvěří nátěrem nebo postřikem</t>
  </si>
  <si>
    <t>184 81 SPCM 01</t>
  </si>
  <si>
    <t>kg</t>
  </si>
  <si>
    <t>184815112</t>
  </si>
  <si>
    <t>Obrytí kolem sazenic v půdě středně těžké 1x ročně</t>
  </si>
  <si>
    <t>185803111</t>
  </si>
  <si>
    <t>183206111</t>
  </si>
  <si>
    <t>184 30 SPCM 01</t>
  </si>
  <si>
    <t>184 30 SPCM 02</t>
  </si>
  <si>
    <t>184 30 SPCM 04</t>
  </si>
  <si>
    <t>184 30 SPCM 05</t>
  </si>
  <si>
    <t>184 30 SPCM 06</t>
  </si>
  <si>
    <t>184 30 SPCM 07</t>
  </si>
  <si>
    <t>repelent Morsuvin (Aversol, Lavanol)</t>
  </si>
  <si>
    <t>184 81 SPCM 02</t>
  </si>
  <si>
    <t>184 30 SPCM 08</t>
  </si>
  <si>
    <t>184 30 SPCM 09</t>
  </si>
  <si>
    <t>184 30 SPCM 10</t>
  </si>
  <si>
    <t>184 30 SPCM 11</t>
  </si>
  <si>
    <t>Jamky pro výsadbu bez výměny půdy horniny tř 1-4 objem do 0,07 m3 v rovině a svahu do 1:5</t>
  </si>
  <si>
    <t>Ořezy živých plotů volně rostlých 1x ročně</t>
  </si>
  <si>
    <t>Seč s mulčováním bez odvozu, 2x za rok</t>
  </si>
  <si>
    <t>Hnojivo - tablety Silvamix</t>
  </si>
  <si>
    <t>184 81 SPCM 03</t>
  </si>
  <si>
    <t>184 81 SPCM 04</t>
  </si>
  <si>
    <t>Ostatní konstrukce a práce</t>
  </si>
  <si>
    <t xml:space="preserve">Stavba: </t>
  </si>
  <si>
    <t>REALIZACE PROJEKTU SANACE ŠTĚRKOVÉ KOLEJE V LOKALITĚ TZV. DOLNÍ OBLASTI VE SPOLEČNOSTI VÍTKOVICE A.S</t>
  </si>
  <si>
    <t>NÁHRADNÍ VÝSADBA</t>
  </si>
  <si>
    <t>Česká republika - Ministerstvo financí</t>
  </si>
  <si>
    <t>Ochrana lesních kultur proti škodám způsobených zvěří nátěrem nebo postřikem (3x)</t>
  </si>
  <si>
    <t>repelent Morsuvin (Aversol, Lavanol) - 1x každoročně</t>
  </si>
  <si>
    <t>Hnojení půdy umělým hnojivem k jednotlivým rostlinám v rovině a svahu do 1:5 - 1x každoročně</t>
  </si>
  <si>
    <t>posouzení stavu porostu, zpracování projektu další pěstební péče</t>
  </si>
  <si>
    <t>Lípa srdčitá (Tilia cordata)</t>
  </si>
  <si>
    <t>Habr obecný (Carpinus betulus)</t>
  </si>
  <si>
    <t>Dosadba stromů prostokořenných (30%, ročně 10%)</t>
  </si>
  <si>
    <t>Dosadba keřů prostokořenných (30%, ročně 10%)</t>
  </si>
  <si>
    <t>Výsadba dřeviny do jamky v rovině a svahu do 1:5</t>
  </si>
  <si>
    <t>Výsadba živého plotu v rovině a svahu do 1:5</t>
  </si>
  <si>
    <t>((9596*4+12800*2)/1000*2)*3</t>
  </si>
  <si>
    <t>(9596+12800)/1000*10</t>
  </si>
  <si>
    <t>(9596*4+12800*2)/1000*2</t>
  </si>
  <si>
    <t>(9596+12800)*10/1000</t>
  </si>
  <si>
    <t>((9596+12800)/1000*10)*3</t>
  </si>
  <si>
    <t>Lípa srdčitá (Tilia cordata) výška 50-60 cm, prostokořenný poloodrost, 2x školkovaný</t>
  </si>
  <si>
    <t>Javor klen (Acer pseudoplatanus)    výška 50-60 cm, prostokořenný poloodrost, 2x školkovaný</t>
  </si>
  <si>
    <t>Jasan ztepilý (Fraxinus excelsior)   výška 50-60 cm, prostokořenný poloodrost, 2x školkovanýá</t>
  </si>
  <si>
    <t>Jilm habrolistý (Ulmus minor)  výška 50-60 cm, prostokořenný poloodrost, 2x školkovaný</t>
  </si>
  <si>
    <t>Dub letní (Quercus robur)   výška 50-60 cm, prostokořenný poloodrost, 2x školkovaný</t>
  </si>
  <si>
    <t>Habr obecný (Carpinus betulus)  výška 50-60 cm, prostokořenný poloodrost, 2x školkovaný</t>
  </si>
  <si>
    <t>Svída krvavá (Cornus sanguinea) výška 40-60 cm, 3 letý kontejnerovaný</t>
  </si>
  <si>
    <t>Vrba jíva (Salix caprea) výška 40-60 cm, 3 letý kontejnerovaný</t>
  </si>
  <si>
    <t>Bez černý (Sambucus nigra) výška 40-60 cm, 3 letý kontejnerovaný</t>
  </si>
  <si>
    <t>Hloh (Crataegus sp. div.) výška 40-60 cm, 3 letý kontejnerovaný</t>
  </si>
  <si>
    <t>Dovoz vody pro zálivku rostlin na vzdálenost do 6000 m</t>
  </si>
  <si>
    <t xml:space="preserve">Javor klen (Acer pseudoplatanus)  </t>
  </si>
  <si>
    <t xml:space="preserve">Jasan ztepilý (Fraxinus excelsior)  </t>
  </si>
  <si>
    <t xml:space="preserve">Jilm habrolistý (Ulmus minor) </t>
  </si>
  <si>
    <t>Dub letní (Quercus robur)</t>
  </si>
  <si>
    <t xml:space="preserve">Svída krvavá (Cornus sanguinea) </t>
  </si>
  <si>
    <t xml:space="preserve">Bez černý (Sambucus nigra) </t>
  </si>
  <si>
    <t xml:space="preserve">Hloh (Crataegus sp. div.) </t>
  </si>
  <si>
    <t>Výsadba celkem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</si>
</sst>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[$-405]d\.\ mmmm\ yyyy"/>
    <numFmt numFmtId="171" formatCode="_-* #,##0.0\ _K_č_-;\-* #,##0.0\ _K_č_-;_-* &quot;-&quot;??\ _K_č_-;_-@_-"/>
    <numFmt numFmtId="172" formatCode="_-* #,##0\ _K_č_-;\-* #,##0\ _K_č_-;_-* &quot;-&quot;??\ _K_č_-;_-@_-"/>
    <numFmt numFmtId="173" formatCode="_-* #,##0.000\ _K_č_-;\-* #,##0.000\ _K_č_-;_-* &quot;-&quot;??\ _K_č_-;_-@_-"/>
    <numFmt numFmtId="174" formatCode="_-* #,##0.0000\ _K_č_-;\-* #,##0.0000\ _K_č_-;_-* &quot;-&quot;??\ _K_č_-;_-@_-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#,##0.00_ ;\-#,##0.00\ "/>
  </numFmts>
  <fonts count="7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14"/>
      <color indexed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u val="single"/>
      <sz val="8"/>
      <name val="Calibri"/>
      <family val="2"/>
    </font>
    <font>
      <b/>
      <u val="single"/>
      <sz val="8"/>
      <color indexed="10"/>
      <name val="Calibri"/>
      <family val="2"/>
    </font>
    <font>
      <sz val="8"/>
      <color indexed="30"/>
      <name val="Calibri"/>
      <family val="2"/>
    </font>
    <font>
      <i/>
      <sz val="8"/>
      <color indexed="12"/>
      <name val="Calibri"/>
      <family val="2"/>
    </font>
    <font>
      <i/>
      <sz val="8"/>
      <name val="Calibri"/>
      <family val="2"/>
    </font>
    <font>
      <i/>
      <sz val="7"/>
      <color indexed="12"/>
      <name val="Calibri"/>
      <family val="2"/>
    </font>
    <font>
      <b/>
      <sz val="10"/>
      <color indexed="20"/>
      <name val="Calibri"/>
      <family val="2"/>
    </font>
    <font>
      <b/>
      <sz val="10"/>
      <color indexed="12"/>
      <name val="Calibri"/>
      <family val="2"/>
    </font>
    <font>
      <i/>
      <sz val="9"/>
      <color indexed="12"/>
      <name val="Calibri"/>
      <family val="2"/>
    </font>
    <font>
      <i/>
      <sz val="8"/>
      <color indexed="30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b/>
      <sz val="8"/>
      <color indexed="10"/>
      <name val="Calibri"/>
      <family val="2"/>
    </font>
    <font>
      <b/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0000FF"/>
      <name val="Calibri"/>
      <family val="2"/>
    </font>
    <font>
      <i/>
      <sz val="7"/>
      <color rgb="FF0000FF"/>
      <name val="Calibri"/>
      <family val="2"/>
    </font>
    <font>
      <i/>
      <sz val="9"/>
      <color rgb="FF0000FF"/>
      <name val="Calibri"/>
      <family val="2"/>
    </font>
    <font>
      <i/>
      <sz val="8"/>
      <color rgb="FF0070C0"/>
      <name val="Calibri"/>
      <family val="2"/>
    </font>
    <font>
      <b/>
      <sz val="8"/>
      <color rgb="FFFF0000"/>
      <name val="Calibri"/>
      <family val="2"/>
    </font>
    <font>
      <b/>
      <sz val="10"/>
      <color rgb="FF7030A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 applyAlignment="0">
      <protection locked="0"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225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4" fillId="32" borderId="0" xfId="0" applyFont="1" applyFill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/>
      <protection/>
    </xf>
    <xf numFmtId="0" fontId="7" fillId="0" borderId="0" xfId="48" applyFont="1">
      <alignment/>
      <protection/>
    </xf>
    <xf numFmtId="0" fontId="8" fillId="0" borderId="0" xfId="48" applyFont="1">
      <alignment/>
      <protection/>
    </xf>
    <xf numFmtId="0" fontId="6" fillId="0" borderId="0" xfId="48">
      <alignment/>
      <protection/>
    </xf>
    <xf numFmtId="0" fontId="9" fillId="0" borderId="10" xfId="48" applyFont="1" applyBorder="1" applyAlignment="1">
      <alignment horizontal="center"/>
      <protection/>
    </xf>
    <xf numFmtId="0" fontId="9" fillId="0" borderId="0" xfId="48" applyFont="1" applyAlignment="1">
      <alignment horizontal="center"/>
      <protection/>
    </xf>
    <xf numFmtId="0" fontId="6" fillId="0" borderId="11" xfId="48" applyBorder="1" applyAlignment="1">
      <alignment horizontal="center"/>
      <protection/>
    </xf>
    <xf numFmtId="0" fontId="6" fillId="0" borderId="12" xfId="48" applyFont="1" applyBorder="1">
      <alignment/>
      <protection/>
    </xf>
    <xf numFmtId="3" fontId="6" fillId="0" borderId="12" xfId="48" applyNumberFormat="1" applyBorder="1" applyAlignment="1">
      <alignment horizontal="center"/>
      <protection/>
    </xf>
    <xf numFmtId="3" fontId="6" fillId="0" borderId="13" xfId="48" applyNumberFormat="1" applyBorder="1" applyAlignment="1">
      <alignment horizontal="center"/>
      <protection/>
    </xf>
    <xf numFmtId="0" fontId="9" fillId="0" borderId="14" xfId="48" applyFont="1" applyBorder="1" applyAlignment="1">
      <alignment horizontal="left"/>
      <protection/>
    </xf>
    <xf numFmtId="3" fontId="9" fillId="0" borderId="14" xfId="48" applyNumberFormat="1" applyFont="1" applyBorder="1" applyAlignment="1">
      <alignment horizontal="center"/>
      <protection/>
    </xf>
    <xf numFmtId="14" fontId="3" fillId="32" borderId="0" xfId="0" applyNumberFormat="1" applyFont="1" applyFill="1" applyAlignment="1" applyProtection="1">
      <alignment horizontal="left" vertical="center"/>
      <protection/>
    </xf>
    <xf numFmtId="0" fontId="9" fillId="0" borderId="15" xfId="48" applyFont="1" applyBorder="1" applyAlignment="1">
      <alignment horizontal="center"/>
      <protection/>
    </xf>
    <xf numFmtId="0" fontId="9" fillId="0" borderId="16" xfId="48" applyFont="1" applyBorder="1" applyAlignment="1">
      <alignment horizontal="center"/>
      <protection/>
    </xf>
    <xf numFmtId="0" fontId="9" fillId="0" borderId="17" xfId="48" applyFont="1" applyBorder="1" applyAlignment="1">
      <alignment horizontal="center"/>
      <protection/>
    </xf>
    <xf numFmtId="0" fontId="9" fillId="0" borderId="11" xfId="48" applyFont="1" applyBorder="1" applyAlignment="1">
      <alignment horizontal="center"/>
      <protection/>
    </xf>
    <xf numFmtId="0" fontId="9" fillId="0" borderId="12" xfId="48" applyFont="1" applyBorder="1" applyAlignment="1">
      <alignment horizontal="center"/>
      <protection/>
    </xf>
    <xf numFmtId="0" fontId="9" fillId="0" borderId="13" xfId="48" applyFont="1" applyBorder="1" applyAlignment="1">
      <alignment horizontal="center"/>
      <protection/>
    </xf>
    <xf numFmtId="0" fontId="6" fillId="0" borderId="12" xfId="48" applyFont="1" applyBorder="1">
      <alignment/>
      <protection/>
    </xf>
    <xf numFmtId="0" fontId="6" fillId="0" borderId="11" xfId="48" applyFont="1" applyBorder="1" applyAlignment="1">
      <alignment horizontal="center"/>
      <protection/>
    </xf>
    <xf numFmtId="3" fontId="6" fillId="0" borderId="12" xfId="48" applyNumberFormat="1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6" fillId="0" borderId="0" xfId="48" applyFont="1" applyAlignment="1">
      <alignment horizontal="center"/>
      <protection/>
    </xf>
    <xf numFmtId="0" fontId="6" fillId="0" borderId="18" xfId="48" applyFont="1" applyBorder="1" applyAlignment="1">
      <alignment horizontal="center"/>
      <protection/>
    </xf>
    <xf numFmtId="0" fontId="6" fillId="0" borderId="19" xfId="48" applyFont="1" applyBorder="1">
      <alignment/>
      <protection/>
    </xf>
    <xf numFmtId="3" fontId="6" fillId="0" borderId="19" xfId="48" applyNumberFormat="1" applyFont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172" fontId="6" fillId="0" borderId="19" xfId="34" applyNumberFormat="1" applyFont="1" applyBorder="1" applyAlignment="1" applyProtection="1">
      <alignment horizontal="center"/>
      <protection/>
    </xf>
    <xf numFmtId="3" fontId="6" fillId="0" borderId="20" xfId="48" applyNumberFormat="1" applyBorder="1" applyAlignment="1">
      <alignment horizontal="center"/>
      <protection/>
    </xf>
    <xf numFmtId="0" fontId="10" fillId="0" borderId="18" xfId="48" applyFont="1" applyBorder="1" applyAlignment="1">
      <alignment horizontal="center"/>
      <protection/>
    </xf>
    <xf numFmtId="0" fontId="10" fillId="0" borderId="12" xfId="48" applyFont="1" applyBorder="1">
      <alignment/>
      <protection/>
    </xf>
    <xf numFmtId="3" fontId="10" fillId="0" borderId="19" xfId="48" applyNumberFormat="1" applyFont="1" applyBorder="1" applyAlignment="1">
      <alignment horizontal="center"/>
      <protection/>
    </xf>
    <xf numFmtId="3" fontId="10" fillId="0" borderId="13" xfId="48" applyNumberFormat="1" applyFont="1" applyBorder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10" fillId="0" borderId="11" xfId="48" applyFont="1" applyBorder="1" applyAlignment="1">
      <alignment horizontal="center"/>
      <protection/>
    </xf>
    <xf numFmtId="3" fontId="10" fillId="0" borderId="12" xfId="48" applyNumberFormat="1" applyFont="1" applyBorder="1" applyAlignment="1">
      <alignment horizontal="center"/>
      <protection/>
    </xf>
    <xf numFmtId="0" fontId="10" fillId="0" borderId="0" xfId="48" applyFont="1">
      <alignment/>
      <protection/>
    </xf>
    <xf numFmtId="4" fontId="6" fillId="0" borderId="12" xfId="48" applyNumberFormat="1" applyBorder="1" applyAlignment="1">
      <alignment horizontal="center"/>
      <protection/>
    </xf>
    <xf numFmtId="43" fontId="6" fillId="0" borderId="12" xfId="34" applyNumberFormat="1" applyFont="1" applyBorder="1" applyAlignment="1" applyProtection="1">
      <alignment horizontal="center"/>
      <protection/>
    </xf>
    <xf numFmtId="4" fontId="6" fillId="0" borderId="13" xfId="48" applyNumberFormat="1" applyBorder="1" applyAlignment="1">
      <alignment horizontal="center"/>
      <protection/>
    </xf>
    <xf numFmtId="4" fontId="10" fillId="0" borderId="13" xfId="48" applyNumberFormat="1" applyFont="1" applyBorder="1" applyAlignment="1">
      <alignment horizontal="center"/>
      <protection/>
    </xf>
    <xf numFmtId="0" fontId="32" fillId="33" borderId="21" xfId="0" applyFont="1" applyFill="1" applyBorder="1" applyAlignment="1" applyProtection="1">
      <alignment horizontal="center" vertical="center" wrapText="1"/>
      <protection/>
    </xf>
    <xf numFmtId="0" fontId="32" fillId="33" borderId="22" xfId="0" applyFont="1" applyFill="1" applyBorder="1" applyAlignment="1" applyProtection="1">
      <alignment horizontal="center" vertical="center" wrapText="1"/>
      <protection/>
    </xf>
    <xf numFmtId="0" fontId="32" fillId="33" borderId="23" xfId="0" applyFont="1" applyFill="1" applyBorder="1" applyAlignment="1" applyProtection="1">
      <alignment horizontal="center" vertical="center" wrapText="1"/>
      <protection/>
    </xf>
    <xf numFmtId="0" fontId="32" fillId="33" borderId="2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/>
    </xf>
    <xf numFmtId="164" fontId="32" fillId="33" borderId="25" xfId="0" applyNumberFormat="1" applyFont="1" applyFill="1" applyBorder="1" applyAlignment="1" applyProtection="1">
      <alignment horizontal="center" vertical="center"/>
      <protection/>
    </xf>
    <xf numFmtId="164" fontId="32" fillId="33" borderId="26" xfId="0" applyNumberFormat="1" applyFont="1" applyFill="1" applyBorder="1" applyAlignment="1" applyProtection="1">
      <alignment horizontal="center" vertical="center"/>
      <protection/>
    </xf>
    <xf numFmtId="164" fontId="32" fillId="33" borderId="27" xfId="0" applyNumberFormat="1" applyFont="1" applyFill="1" applyBorder="1" applyAlignment="1" applyProtection="1">
      <alignment horizontal="center" vertical="center"/>
      <protection/>
    </xf>
    <xf numFmtId="164" fontId="32" fillId="33" borderId="28" xfId="0" applyNumberFormat="1" applyFont="1" applyFill="1" applyBorder="1" applyAlignment="1" applyProtection="1">
      <alignment horizontal="center" vertical="center"/>
      <protection/>
    </xf>
    <xf numFmtId="0" fontId="32" fillId="32" borderId="0" xfId="0" applyFont="1" applyFill="1" applyAlignment="1" applyProtection="1">
      <alignment horizontal="left"/>
      <protection/>
    </xf>
    <xf numFmtId="0" fontId="32" fillId="32" borderId="29" xfId="0" applyFont="1" applyFill="1" applyBorder="1" applyAlignment="1" applyProtection="1">
      <alignment horizontal="left"/>
      <protection/>
    </xf>
    <xf numFmtId="167" fontId="32" fillId="0" borderId="12" xfId="0" applyNumberFormat="1" applyFont="1" applyBorder="1" applyAlignment="1" applyProtection="1">
      <alignment horizontal="right" vertical="center"/>
      <protection/>
    </xf>
    <xf numFmtId="168" fontId="32" fillId="0" borderId="12" xfId="0" applyNumberFormat="1" applyFont="1" applyBorder="1" applyAlignment="1" applyProtection="1">
      <alignment horizontal="right" vertical="center"/>
      <protection/>
    </xf>
    <xf numFmtId="165" fontId="32" fillId="0" borderId="0" xfId="0" applyNumberFormat="1" applyFont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167" fontId="33" fillId="0" borderId="12" xfId="0" applyNumberFormat="1" applyFont="1" applyBorder="1" applyAlignment="1" applyProtection="1">
      <alignment horizontal="right" vertical="center"/>
      <protection/>
    </xf>
    <xf numFmtId="168" fontId="33" fillId="0" borderId="12" xfId="0" applyNumberFormat="1" applyFont="1" applyBorder="1" applyAlignment="1" applyProtection="1">
      <alignment horizontal="right" vertical="center"/>
      <protection/>
    </xf>
    <xf numFmtId="165" fontId="33" fillId="0" borderId="0" xfId="0" applyNumberFormat="1" applyFont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12" xfId="0" applyFont="1" applyBorder="1" applyAlignment="1" applyProtection="1">
      <alignment horizontal="left" vertical="center"/>
      <protection/>
    </xf>
    <xf numFmtId="167" fontId="35" fillId="0" borderId="12" xfId="0" applyNumberFormat="1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2" fillId="0" borderId="30" xfId="0" applyFont="1" applyBorder="1" applyAlignment="1" applyProtection="1">
      <alignment horizontal="center" vertical="center"/>
      <protection/>
    </xf>
    <xf numFmtId="0" fontId="32" fillId="0" borderId="31" xfId="0" applyFont="1" applyBorder="1" applyAlignment="1" applyProtection="1">
      <alignment horizontal="left" vertical="center"/>
      <protection/>
    </xf>
    <xf numFmtId="0" fontId="32" fillId="0" borderId="31" xfId="0" applyFont="1" applyBorder="1" applyAlignment="1" applyProtection="1">
      <alignment horizontal="center" vertical="center"/>
      <protection/>
    </xf>
    <xf numFmtId="166" fontId="32" fillId="0" borderId="31" xfId="0" applyNumberFormat="1" applyFont="1" applyBorder="1" applyAlignment="1" applyProtection="1">
      <alignment horizontal="right" vertical="center"/>
      <protection/>
    </xf>
    <xf numFmtId="166" fontId="32" fillId="0" borderId="32" xfId="0" applyNumberFormat="1" applyFont="1" applyBorder="1" applyAlignment="1" applyProtection="1">
      <alignment horizontal="right" vertical="center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33" fillId="0" borderId="30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left" vertical="center"/>
      <protection/>
    </xf>
    <xf numFmtId="0" fontId="33" fillId="0" borderId="31" xfId="0" applyFont="1" applyBorder="1" applyAlignment="1" applyProtection="1">
      <alignment horizontal="center" vertical="center"/>
      <protection/>
    </xf>
    <xf numFmtId="166" fontId="33" fillId="0" borderId="31" xfId="0" applyNumberFormat="1" applyFont="1" applyBorder="1" applyAlignment="1" applyProtection="1">
      <alignment horizontal="right" vertical="center"/>
      <protection/>
    </xf>
    <xf numFmtId="0" fontId="33" fillId="0" borderId="31" xfId="0" applyFont="1" applyBorder="1" applyAlignment="1" applyProtection="1">
      <alignment horizontal="left" vertical="center" wrapText="1"/>
      <protection/>
    </xf>
    <xf numFmtId="166" fontId="36" fillId="0" borderId="31" xfId="0" applyNumberFormat="1" applyFont="1" applyBorder="1" applyAlignment="1" applyProtection="1">
      <alignment horizontal="right" vertical="center"/>
      <protection/>
    </xf>
    <xf numFmtId="0" fontId="32" fillId="0" borderId="31" xfId="0" applyFont="1" applyFill="1" applyBorder="1" applyAlignment="1" applyProtection="1">
      <alignment horizontal="left" vertical="center"/>
      <protection/>
    </xf>
    <xf numFmtId="0" fontId="67" fillId="0" borderId="31" xfId="0" applyFont="1" applyBorder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center"/>
      <protection/>
    </xf>
    <xf numFmtId="0" fontId="32" fillId="32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37" fillId="0" borderId="30" xfId="0" applyFont="1" applyBorder="1" applyAlignment="1" applyProtection="1">
      <alignment horizontal="center" vertical="center"/>
      <protection/>
    </xf>
    <xf numFmtId="0" fontId="37" fillId="0" borderId="31" xfId="0" applyFont="1" applyBorder="1" applyAlignment="1" applyProtection="1">
      <alignment horizontal="left" vertical="center"/>
      <protection/>
    </xf>
    <xf numFmtId="0" fontId="37" fillId="0" borderId="31" xfId="0" applyFont="1" applyBorder="1" applyAlignment="1" applyProtection="1">
      <alignment horizontal="left" vertical="center" wrapText="1"/>
      <protection/>
    </xf>
    <xf numFmtId="0" fontId="37" fillId="0" borderId="31" xfId="0" applyFont="1" applyBorder="1" applyAlignment="1" applyProtection="1">
      <alignment horizontal="center" vertical="center"/>
      <protection/>
    </xf>
    <xf numFmtId="166" fontId="37" fillId="0" borderId="31" xfId="0" applyNumberFormat="1" applyFont="1" applyBorder="1" applyAlignment="1" applyProtection="1">
      <alignment horizontal="right" vertical="center"/>
      <protection/>
    </xf>
    <xf numFmtId="166" fontId="38" fillId="0" borderId="32" xfId="0" applyNumberFormat="1" applyFont="1" applyBorder="1" applyAlignment="1" applyProtection="1">
      <alignment horizontal="right" vertical="center"/>
      <protection/>
    </xf>
    <xf numFmtId="168" fontId="37" fillId="0" borderId="12" xfId="0" applyNumberFormat="1" applyFont="1" applyBorder="1" applyAlignment="1" applyProtection="1">
      <alignment horizontal="right" vertical="center"/>
      <protection/>
    </xf>
    <xf numFmtId="167" fontId="37" fillId="0" borderId="12" xfId="0" applyNumberFormat="1" applyFont="1" applyBorder="1" applyAlignment="1" applyProtection="1">
      <alignment horizontal="right" vertical="center"/>
      <protection/>
    </xf>
    <xf numFmtId="165" fontId="37" fillId="0" borderId="0" xfId="0" applyNumberFormat="1" applyFont="1" applyAlignment="1" applyProtection="1">
      <alignment horizontal="righ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68" fillId="0" borderId="0" xfId="0" applyFont="1" applyAlignment="1">
      <alignment horizontal="justify" vertical="center"/>
    </xf>
    <xf numFmtId="4" fontId="3" fillId="32" borderId="0" xfId="0" applyNumberFormat="1" applyFont="1" applyFill="1" applyAlignment="1" applyProtection="1">
      <alignment horizontal="left"/>
      <protection/>
    </xf>
    <xf numFmtId="4" fontId="3" fillId="32" borderId="0" xfId="0" applyNumberFormat="1" applyFont="1" applyFill="1" applyAlignment="1" applyProtection="1">
      <alignment horizontal="left" vertical="center"/>
      <protection/>
    </xf>
    <xf numFmtId="4" fontId="32" fillId="33" borderId="22" xfId="0" applyNumberFormat="1" applyFont="1" applyFill="1" applyBorder="1" applyAlignment="1" applyProtection="1">
      <alignment horizontal="center" vertical="center" wrapText="1"/>
      <protection/>
    </xf>
    <xf numFmtId="4" fontId="32" fillId="33" borderId="26" xfId="0" applyNumberFormat="1" applyFont="1" applyFill="1" applyBorder="1" applyAlignment="1" applyProtection="1">
      <alignment horizontal="center" vertical="center"/>
      <protection/>
    </xf>
    <xf numFmtId="4" fontId="32" fillId="32" borderId="0" xfId="0" applyNumberFormat="1" applyFont="1" applyFill="1" applyAlignment="1" applyProtection="1">
      <alignment horizontal="left"/>
      <protection/>
    </xf>
    <xf numFmtId="4" fontId="32" fillId="0" borderId="31" xfId="0" applyNumberFormat="1" applyFont="1" applyBorder="1" applyAlignment="1" applyProtection="1">
      <alignment horizontal="right" vertical="center"/>
      <protection/>
    </xf>
    <xf numFmtId="4" fontId="33" fillId="0" borderId="31" xfId="0" applyNumberFormat="1" applyFont="1" applyBorder="1" applyAlignment="1" applyProtection="1">
      <alignment horizontal="right" vertical="center"/>
      <protection/>
    </xf>
    <xf numFmtId="4" fontId="37" fillId="0" borderId="31" xfId="0" applyNumberFormat="1" applyFont="1" applyBorder="1" applyAlignment="1" applyProtection="1">
      <alignment horizontal="right" vertical="center"/>
      <protection/>
    </xf>
    <xf numFmtId="4" fontId="11" fillId="0" borderId="0" xfId="0" applyNumberFormat="1" applyFont="1" applyAlignment="1" applyProtection="1">
      <alignment horizontal="left" vertical="center"/>
      <protection/>
    </xf>
    <xf numFmtId="4" fontId="11" fillId="0" borderId="0" xfId="0" applyNumberFormat="1" applyFont="1" applyAlignment="1" applyProtection="1">
      <alignment horizontal="left" vertical="top"/>
      <protection/>
    </xf>
    <xf numFmtId="4" fontId="0" fillId="0" borderId="0" xfId="0" applyNumberFormat="1" applyAlignment="1" applyProtection="1">
      <alignment horizontal="left" vertical="top"/>
      <protection/>
    </xf>
    <xf numFmtId="0" fontId="67" fillId="0" borderId="3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167" fontId="40" fillId="0" borderId="12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33" xfId="0" applyFont="1" applyBorder="1" applyAlignment="1" applyProtection="1">
      <alignment horizontal="left" vertical="center"/>
      <protection/>
    </xf>
    <xf numFmtId="0" fontId="41" fillId="0" borderId="34" xfId="0" applyFont="1" applyBorder="1" applyAlignment="1" applyProtection="1">
      <alignment horizontal="left" vertical="center"/>
      <protection/>
    </xf>
    <xf numFmtId="0" fontId="41" fillId="0" borderId="34" xfId="0" applyFont="1" applyBorder="1" applyAlignment="1" applyProtection="1">
      <alignment horizontal="left" vertical="center" wrapText="1"/>
      <protection/>
    </xf>
    <xf numFmtId="0" fontId="41" fillId="0" borderId="34" xfId="0" applyFont="1" applyBorder="1" applyAlignment="1" applyProtection="1">
      <alignment horizontal="center" vertical="center"/>
      <protection/>
    </xf>
    <xf numFmtId="4" fontId="41" fillId="0" borderId="34" xfId="0" applyNumberFormat="1" applyFont="1" applyBorder="1" applyAlignment="1" applyProtection="1">
      <alignment horizontal="left" vertical="center"/>
      <protection/>
    </xf>
    <xf numFmtId="166" fontId="41" fillId="0" borderId="35" xfId="0" applyNumberFormat="1" applyFont="1" applyBorder="1" applyAlignment="1" applyProtection="1">
      <alignment horizontal="right" vertical="center"/>
      <protection/>
    </xf>
    <xf numFmtId="0" fontId="41" fillId="0" borderId="12" xfId="0" applyFont="1" applyBorder="1" applyAlignment="1" applyProtection="1">
      <alignment horizontal="left" vertical="center"/>
      <protection/>
    </xf>
    <xf numFmtId="167" fontId="41" fillId="0" borderId="12" xfId="0" applyNumberFormat="1" applyFont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67" fillId="0" borderId="30" xfId="0" applyFont="1" applyBorder="1" applyAlignment="1" applyProtection="1">
      <alignment horizontal="center" vertical="center"/>
      <protection/>
    </xf>
    <xf numFmtId="166" fontId="67" fillId="0" borderId="31" xfId="0" applyNumberFormat="1" applyFont="1" applyBorder="1" applyAlignment="1" applyProtection="1">
      <alignment horizontal="right" vertical="center"/>
      <protection/>
    </xf>
    <xf numFmtId="168" fontId="67" fillId="0" borderId="12" xfId="0" applyNumberFormat="1" applyFont="1" applyBorder="1" applyAlignment="1" applyProtection="1">
      <alignment horizontal="right" vertical="center"/>
      <protection/>
    </xf>
    <xf numFmtId="167" fontId="67" fillId="0" borderId="12" xfId="0" applyNumberFormat="1" applyFont="1" applyBorder="1" applyAlignment="1" applyProtection="1">
      <alignment horizontal="right" vertical="center"/>
      <protection/>
    </xf>
    <xf numFmtId="165" fontId="67" fillId="0" borderId="0" xfId="0" applyNumberFormat="1" applyFont="1" applyAlignment="1" applyProtection="1">
      <alignment horizontal="right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3" fontId="67" fillId="0" borderId="31" xfId="0" applyNumberFormat="1" applyFont="1" applyBorder="1" applyAlignment="1" applyProtection="1">
      <alignment horizontal="right" vertical="center"/>
      <protection/>
    </xf>
    <xf numFmtId="0" fontId="32" fillId="33" borderId="36" xfId="0" applyFont="1" applyFill="1" applyBorder="1" applyAlignment="1" applyProtection="1">
      <alignment horizontal="center" vertical="center" wrapText="1"/>
      <protection/>
    </xf>
    <xf numFmtId="164" fontId="32" fillId="33" borderId="37" xfId="0" applyNumberFormat="1" applyFont="1" applyFill="1" applyBorder="1" applyAlignment="1" applyProtection="1">
      <alignment horizontal="center" vertical="center"/>
      <protection/>
    </xf>
    <xf numFmtId="0" fontId="32" fillId="0" borderId="31" xfId="0" applyFont="1" applyFill="1" applyBorder="1" applyAlignment="1" applyProtection="1">
      <alignment horizontal="center" vertical="center"/>
      <protection/>
    </xf>
    <xf numFmtId="4" fontId="32" fillId="0" borderId="31" xfId="0" applyNumberFormat="1" applyFont="1" applyFill="1" applyBorder="1" applyAlignment="1" applyProtection="1">
      <alignment horizontal="right" vertical="center"/>
      <protection/>
    </xf>
    <xf numFmtId="180" fontId="67" fillId="0" borderId="0" xfId="0" applyNumberFormat="1" applyFont="1" applyAlignment="1" applyProtection="1">
      <alignment horizontal="left" vertical="center"/>
      <protection/>
    </xf>
    <xf numFmtId="180" fontId="11" fillId="0" borderId="0" xfId="0" applyNumberFormat="1" applyFont="1" applyAlignment="1" applyProtection="1">
      <alignment horizontal="left" vertical="center"/>
      <protection/>
    </xf>
    <xf numFmtId="180" fontId="11" fillId="0" borderId="0" xfId="0" applyNumberFormat="1" applyFont="1" applyAlignment="1" applyProtection="1">
      <alignment horizontal="left" vertical="top"/>
      <protection/>
    </xf>
    <xf numFmtId="3" fontId="67" fillId="0" borderId="0" xfId="0" applyNumberFormat="1" applyFont="1" applyAlignment="1" applyProtection="1">
      <alignment horizontal="left" vertical="center"/>
      <protection/>
    </xf>
    <xf numFmtId="3" fontId="32" fillId="0" borderId="0" xfId="0" applyNumberFormat="1" applyFont="1" applyAlignment="1" applyProtection="1">
      <alignment horizontal="left" vertical="center"/>
      <protection/>
    </xf>
    <xf numFmtId="166" fontId="32" fillId="0" borderId="0" xfId="0" applyNumberFormat="1" applyFont="1" applyAlignment="1" applyProtection="1">
      <alignment horizontal="left" vertical="center"/>
      <protection/>
    </xf>
    <xf numFmtId="166" fontId="38" fillId="0" borderId="0" xfId="0" applyNumberFormat="1" applyFont="1" applyAlignment="1" applyProtection="1">
      <alignment horizontal="left" vertical="center"/>
      <protection/>
    </xf>
    <xf numFmtId="3" fontId="69" fillId="0" borderId="31" xfId="0" applyNumberFormat="1" applyFont="1" applyBorder="1" applyAlignment="1" applyProtection="1">
      <alignment horizontal="right" vertical="center"/>
      <protection/>
    </xf>
    <xf numFmtId="4" fontId="70" fillId="0" borderId="31" xfId="0" applyNumberFormat="1" applyFont="1" applyBorder="1" applyAlignment="1" applyProtection="1">
      <alignment horizontal="right" vertical="center"/>
      <protection/>
    </xf>
    <xf numFmtId="3" fontId="12" fillId="0" borderId="0" xfId="0" applyNumberFormat="1" applyFont="1" applyAlignment="1" applyProtection="1">
      <alignment horizontal="left" vertical="center"/>
      <protection/>
    </xf>
    <xf numFmtId="0" fontId="41" fillId="0" borderId="38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168" fontId="32" fillId="0" borderId="38" xfId="0" applyNumberFormat="1" applyFont="1" applyBorder="1" applyAlignment="1" applyProtection="1">
      <alignment horizontal="right" vertical="center"/>
      <protection/>
    </xf>
    <xf numFmtId="168" fontId="67" fillId="0" borderId="38" xfId="0" applyNumberFormat="1" applyFont="1" applyBorder="1" applyAlignment="1" applyProtection="1">
      <alignment horizontal="right" vertical="center"/>
      <protection/>
    </xf>
    <xf numFmtId="168" fontId="37" fillId="0" borderId="38" xfId="0" applyNumberFormat="1" applyFont="1" applyBorder="1" applyAlignment="1" applyProtection="1">
      <alignment horizontal="right" vertical="center"/>
      <protection/>
    </xf>
    <xf numFmtId="168" fontId="33" fillId="0" borderId="38" xfId="0" applyNumberFormat="1" applyFont="1" applyBorder="1" applyAlignment="1" applyProtection="1">
      <alignment horizontal="right" vertical="center"/>
      <protection/>
    </xf>
    <xf numFmtId="0" fontId="32" fillId="0" borderId="39" xfId="0" applyFont="1" applyFill="1" applyBorder="1" applyAlignment="1" applyProtection="1">
      <alignment horizontal="left" vertical="center"/>
      <protection/>
    </xf>
    <xf numFmtId="0" fontId="32" fillId="0" borderId="31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center" vertical="center" wrapText="1"/>
    </xf>
    <xf numFmtId="4" fontId="32" fillId="0" borderId="31" xfId="0" applyNumberFormat="1" applyFont="1" applyBorder="1" applyAlignment="1">
      <alignment horizontal="right" vertical="center"/>
    </xf>
    <xf numFmtId="0" fontId="37" fillId="0" borderId="31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center" vertical="center" wrapText="1"/>
    </xf>
    <xf numFmtId="4" fontId="67" fillId="0" borderId="31" xfId="0" applyNumberFormat="1" applyFont="1" applyBorder="1" applyAlignment="1">
      <alignment horizontal="right" vertical="center"/>
    </xf>
    <xf numFmtId="0" fontId="67" fillId="0" borderId="31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center" vertical="center" wrapText="1"/>
    </xf>
    <xf numFmtId="3" fontId="37" fillId="0" borderId="31" xfId="0" applyNumberFormat="1" applyFont="1" applyBorder="1" applyAlignment="1">
      <alignment horizontal="right" vertical="center"/>
    </xf>
    <xf numFmtId="4" fontId="37" fillId="0" borderId="31" xfId="0" applyNumberFormat="1" applyFont="1" applyBorder="1" applyAlignment="1">
      <alignment horizontal="right" vertical="center"/>
    </xf>
    <xf numFmtId="4" fontId="45" fillId="0" borderId="31" xfId="0" applyNumberFormat="1" applyFont="1" applyBorder="1" applyAlignment="1">
      <alignment horizontal="right" vertical="center"/>
    </xf>
    <xf numFmtId="0" fontId="32" fillId="0" borderId="40" xfId="0" applyFont="1" applyBorder="1" applyAlignment="1" applyProtection="1">
      <alignment horizontal="left" vertical="center"/>
      <protection/>
    </xf>
    <xf numFmtId="0" fontId="32" fillId="0" borderId="40" xfId="0" applyFont="1" applyBorder="1" applyAlignment="1" applyProtection="1">
      <alignment horizontal="center" vertical="center"/>
      <protection/>
    </xf>
    <xf numFmtId="4" fontId="32" fillId="0" borderId="40" xfId="0" applyNumberFormat="1" applyFont="1" applyBorder="1" applyAlignment="1" applyProtection="1">
      <alignment horizontal="right" vertical="center"/>
      <protection/>
    </xf>
    <xf numFmtId="166" fontId="32" fillId="0" borderId="40" xfId="0" applyNumberFormat="1" applyFont="1" applyBorder="1" applyAlignment="1" applyProtection="1">
      <alignment horizontal="right" vertical="center"/>
      <protection/>
    </xf>
    <xf numFmtId="166" fontId="32" fillId="0" borderId="41" xfId="0" applyNumberFormat="1" applyFont="1" applyBorder="1" applyAlignment="1" applyProtection="1">
      <alignment horizontal="right" vertical="center"/>
      <protection/>
    </xf>
    <xf numFmtId="0" fontId="44" fillId="0" borderId="31" xfId="0" applyFont="1" applyBorder="1" applyAlignment="1">
      <alignment horizontal="left" vertical="center" wrapText="1"/>
    </xf>
    <xf numFmtId="0" fontId="32" fillId="0" borderId="42" xfId="0" applyFont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left" vertical="center"/>
      <protection/>
    </xf>
    <xf numFmtId="0" fontId="40" fillId="34" borderId="31" xfId="0" applyFont="1" applyFill="1" applyBorder="1" applyAlignment="1" applyProtection="1">
      <alignment horizontal="left" vertical="center"/>
      <protection/>
    </xf>
    <xf numFmtId="0" fontId="40" fillId="34" borderId="31" xfId="0" applyFont="1" applyFill="1" applyBorder="1" applyAlignment="1" applyProtection="1">
      <alignment horizontal="left" vertical="center" wrapText="1"/>
      <protection/>
    </xf>
    <xf numFmtId="0" fontId="12" fillId="34" borderId="31" xfId="0" applyFont="1" applyFill="1" applyBorder="1" applyAlignment="1" applyProtection="1">
      <alignment horizontal="center" vertical="center"/>
      <protection/>
    </xf>
    <xf numFmtId="4" fontId="12" fillId="34" borderId="31" xfId="0" applyNumberFormat="1" applyFont="1" applyFill="1" applyBorder="1" applyAlignment="1" applyProtection="1">
      <alignment horizontal="left" vertical="center"/>
      <protection/>
    </xf>
    <xf numFmtId="0" fontId="12" fillId="34" borderId="31" xfId="0" applyFont="1" applyFill="1" applyBorder="1" applyAlignment="1" applyProtection="1">
      <alignment horizontal="left" vertical="center"/>
      <protection/>
    </xf>
    <xf numFmtId="166" fontId="40" fillId="34" borderId="32" xfId="0" applyNumberFormat="1" applyFont="1" applyFill="1" applyBorder="1" applyAlignment="1" applyProtection="1">
      <alignment horizontal="right" vertical="center"/>
      <protection/>
    </xf>
    <xf numFmtId="166" fontId="11" fillId="34" borderId="32" xfId="0" applyNumberFormat="1" applyFont="1" applyFill="1" applyBorder="1" applyAlignment="1" applyProtection="1">
      <alignment horizontal="right" vertical="center"/>
      <protection/>
    </xf>
    <xf numFmtId="0" fontId="40" fillId="35" borderId="31" xfId="0" applyFont="1" applyFill="1" applyBorder="1" applyAlignment="1" applyProtection="1">
      <alignment horizontal="left" vertical="center"/>
      <protection/>
    </xf>
    <xf numFmtId="0" fontId="32" fillId="0" borderId="43" xfId="0" applyFont="1" applyBorder="1" applyAlignment="1" applyProtection="1">
      <alignment horizontal="center" vertical="center"/>
      <protection/>
    </xf>
    <xf numFmtId="0" fontId="32" fillId="0" borderId="44" xfId="0" applyFont="1" applyBorder="1" applyAlignment="1" applyProtection="1">
      <alignment horizontal="left" vertical="center"/>
      <protection/>
    </xf>
    <xf numFmtId="0" fontId="32" fillId="0" borderId="44" xfId="0" applyFont="1" applyBorder="1" applyAlignment="1" applyProtection="1">
      <alignment horizontal="left" vertical="center" wrapText="1"/>
      <protection/>
    </xf>
    <xf numFmtId="0" fontId="32" fillId="0" borderId="44" xfId="0" applyFont="1" applyBorder="1" applyAlignment="1" applyProtection="1">
      <alignment horizontal="center" vertical="center"/>
      <protection/>
    </xf>
    <xf numFmtId="4" fontId="32" fillId="0" borderId="44" xfId="0" applyNumberFormat="1" applyFont="1" applyBorder="1" applyAlignment="1" applyProtection="1">
      <alignment horizontal="right" vertical="center"/>
      <protection/>
    </xf>
    <xf numFmtId="166" fontId="32" fillId="0" borderId="44" xfId="0" applyNumberFormat="1" applyFont="1" applyBorder="1" applyAlignment="1" applyProtection="1">
      <alignment horizontal="right" vertical="center"/>
      <protection/>
    </xf>
    <xf numFmtId="166" fontId="32" fillId="0" borderId="45" xfId="0" applyNumberFormat="1" applyFont="1" applyBorder="1" applyAlignment="1" applyProtection="1">
      <alignment horizontal="right" vertical="center"/>
      <protection/>
    </xf>
    <xf numFmtId="0" fontId="32" fillId="0" borderId="46" xfId="0" applyFont="1" applyBorder="1" applyAlignment="1" applyProtection="1">
      <alignment horizontal="center" vertical="center"/>
      <protection/>
    </xf>
    <xf numFmtId="0" fontId="32" fillId="0" borderId="46" xfId="0" applyFont="1" applyBorder="1" applyAlignment="1" applyProtection="1">
      <alignment horizontal="left" vertical="center"/>
      <protection/>
    </xf>
    <xf numFmtId="4" fontId="32" fillId="0" borderId="46" xfId="0" applyNumberFormat="1" applyFont="1" applyBorder="1" applyAlignment="1" applyProtection="1">
      <alignment horizontal="right" vertical="center"/>
      <protection/>
    </xf>
    <xf numFmtId="166" fontId="32" fillId="0" borderId="46" xfId="0" applyNumberFormat="1" applyFont="1" applyBorder="1" applyAlignment="1" applyProtection="1">
      <alignment horizontal="right" vertical="center"/>
      <protection/>
    </xf>
    <xf numFmtId="166" fontId="71" fillId="0" borderId="46" xfId="0" applyNumberFormat="1" applyFont="1" applyBorder="1" applyAlignment="1" applyProtection="1">
      <alignment horizontal="right" vertical="center"/>
      <protection/>
    </xf>
    <xf numFmtId="0" fontId="34" fillId="13" borderId="47" xfId="0" applyFont="1" applyFill="1" applyBorder="1" applyAlignment="1" applyProtection="1">
      <alignment horizontal="left" vertical="center"/>
      <protection/>
    </xf>
    <xf numFmtId="0" fontId="34" fillId="13" borderId="48" xfId="0" applyFont="1" applyFill="1" applyBorder="1" applyAlignment="1" applyProtection="1">
      <alignment horizontal="left" vertical="center"/>
      <protection/>
    </xf>
    <xf numFmtId="0" fontId="46" fillId="13" borderId="48" xfId="0" applyFont="1" applyFill="1" applyBorder="1" applyAlignment="1" applyProtection="1">
      <alignment horizontal="left" vertical="center" wrapText="1"/>
      <protection/>
    </xf>
    <xf numFmtId="0" fontId="34" fillId="13" borderId="48" xfId="0" applyFont="1" applyFill="1" applyBorder="1" applyAlignment="1" applyProtection="1">
      <alignment horizontal="center" vertical="center"/>
      <protection/>
    </xf>
    <xf numFmtId="4" fontId="34" fillId="13" borderId="48" xfId="0" applyNumberFormat="1" applyFont="1" applyFill="1" applyBorder="1" applyAlignment="1" applyProtection="1">
      <alignment horizontal="left" vertical="center"/>
      <protection/>
    </xf>
    <xf numFmtId="166" fontId="46" fillId="13" borderId="49" xfId="0" applyNumberFormat="1" applyFont="1" applyFill="1" applyBorder="1" applyAlignment="1" applyProtection="1">
      <alignment horizontal="right" vertical="center"/>
      <protection/>
    </xf>
    <xf numFmtId="0" fontId="40" fillId="0" borderId="46" xfId="0" applyFont="1" applyFill="1" applyBorder="1" applyAlignment="1" applyProtection="1">
      <alignment horizontal="left" vertical="center"/>
      <protection/>
    </xf>
    <xf numFmtId="0" fontId="32" fillId="0" borderId="50" xfId="0" applyFont="1" applyBorder="1" applyAlignment="1" applyProtection="1">
      <alignment horizontal="center" vertical="center"/>
      <protection/>
    </xf>
    <xf numFmtId="0" fontId="32" fillId="0" borderId="50" xfId="0" applyFont="1" applyBorder="1" applyAlignment="1" applyProtection="1">
      <alignment horizontal="left" vertical="center"/>
      <protection/>
    </xf>
    <xf numFmtId="0" fontId="72" fillId="0" borderId="50" xfId="0" applyFont="1" applyFill="1" applyBorder="1" applyAlignment="1" applyProtection="1">
      <alignment horizontal="left" vertical="center" wrapText="1"/>
      <protection/>
    </xf>
    <xf numFmtId="4" fontId="32" fillId="0" borderId="50" xfId="0" applyNumberFormat="1" applyFont="1" applyBorder="1" applyAlignment="1" applyProtection="1">
      <alignment horizontal="right" vertical="center"/>
      <protection/>
    </xf>
    <xf numFmtId="166" fontId="32" fillId="0" borderId="50" xfId="0" applyNumberFormat="1" applyFont="1" applyBorder="1" applyAlignment="1" applyProtection="1">
      <alignment horizontal="right" vertical="center"/>
      <protection/>
    </xf>
    <xf numFmtId="166" fontId="71" fillId="0" borderId="50" xfId="0" applyNumberFormat="1" applyFont="1" applyBorder="1" applyAlignment="1" applyProtection="1">
      <alignment horizontal="right" vertical="center"/>
      <protection/>
    </xf>
    <xf numFmtId="0" fontId="12" fillId="34" borderId="33" xfId="0" applyFont="1" applyFill="1" applyBorder="1" applyAlignment="1" applyProtection="1">
      <alignment horizontal="left" vertical="center"/>
      <protection/>
    </xf>
    <xf numFmtId="0" fontId="40" fillId="34" borderId="34" xfId="0" applyFont="1" applyFill="1" applyBorder="1" applyAlignment="1" applyProtection="1">
      <alignment horizontal="left" vertical="center"/>
      <protection/>
    </xf>
    <xf numFmtId="0" fontId="12" fillId="34" borderId="34" xfId="0" applyFont="1" applyFill="1" applyBorder="1" applyAlignment="1" applyProtection="1">
      <alignment horizontal="center" vertical="center"/>
      <protection/>
    </xf>
    <xf numFmtId="4" fontId="12" fillId="34" borderId="34" xfId="0" applyNumberFormat="1" applyFont="1" applyFill="1" applyBorder="1" applyAlignment="1" applyProtection="1">
      <alignment horizontal="left" vertical="center"/>
      <protection/>
    </xf>
    <xf numFmtId="0" fontId="12" fillId="34" borderId="34" xfId="0" applyFont="1" applyFill="1" applyBorder="1" applyAlignment="1" applyProtection="1">
      <alignment horizontal="left" vertical="center"/>
      <protection/>
    </xf>
    <xf numFmtId="166" fontId="40" fillId="34" borderId="35" xfId="0" applyNumberFormat="1" applyFont="1" applyFill="1" applyBorder="1" applyAlignment="1" applyProtection="1">
      <alignment horizontal="right" vertical="center"/>
      <protection/>
    </xf>
    <xf numFmtId="0" fontId="32" fillId="36" borderId="51" xfId="0" applyFont="1" applyFill="1" applyBorder="1" applyAlignment="1" applyProtection="1">
      <alignment horizontal="center" vertical="center"/>
      <protection/>
    </xf>
    <xf numFmtId="0" fontId="32" fillId="36" borderId="52" xfId="0" applyFont="1" applyFill="1" applyBorder="1" applyAlignment="1" applyProtection="1">
      <alignment horizontal="left" vertical="center"/>
      <protection/>
    </xf>
    <xf numFmtId="0" fontId="72" fillId="36" borderId="52" xfId="0" applyFont="1" applyFill="1" applyBorder="1" applyAlignment="1" applyProtection="1">
      <alignment horizontal="left" vertical="center" wrapText="1"/>
      <protection/>
    </xf>
    <xf numFmtId="0" fontId="32" fillId="36" borderId="52" xfId="0" applyFont="1" applyFill="1" applyBorder="1" applyAlignment="1" applyProtection="1">
      <alignment horizontal="center" vertical="center"/>
      <protection/>
    </xf>
    <xf numFmtId="4" fontId="32" fillId="36" borderId="52" xfId="0" applyNumberFormat="1" applyFont="1" applyFill="1" applyBorder="1" applyAlignment="1" applyProtection="1">
      <alignment horizontal="right" vertical="center"/>
      <protection/>
    </xf>
    <xf numFmtId="166" fontId="32" fillId="36" borderId="52" xfId="0" applyNumberFormat="1" applyFont="1" applyFill="1" applyBorder="1" applyAlignment="1" applyProtection="1">
      <alignment horizontal="right" vertical="center"/>
      <protection/>
    </xf>
    <xf numFmtId="166" fontId="71" fillId="36" borderId="53" xfId="0" applyNumberFormat="1" applyFont="1" applyFill="1" applyBorder="1" applyAlignment="1" applyProtection="1">
      <alignment horizontal="right" vertical="center"/>
      <protection/>
    </xf>
    <xf numFmtId="0" fontId="40" fillId="36" borderId="52" xfId="0" applyFont="1" applyFill="1" applyBorder="1" applyAlignment="1" applyProtection="1">
      <alignment horizontal="left" vertical="center"/>
      <protection/>
    </xf>
    <xf numFmtId="4" fontId="12" fillId="0" borderId="0" xfId="0" applyNumberFormat="1" applyFont="1" applyAlignment="1">
      <alignment vertical="top"/>
    </xf>
    <xf numFmtId="3" fontId="38" fillId="0" borderId="0" xfId="0" applyNumberFormat="1" applyFont="1" applyAlignment="1" applyProtection="1">
      <alignment horizontal="lef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 SO 05.3.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0" sqref="D20"/>
      <selection activeCell="A1" sqref="A1"/>
    </sheetView>
  </sheetViews>
  <sheetFormatPr defaultColWidth="9.140625" defaultRowHeight="12.75"/>
  <cols>
    <col min="1" max="1" width="8.140625" style="10" customWidth="1"/>
    <col min="2" max="2" width="49.00390625" style="10" customWidth="1"/>
    <col min="3" max="3" width="13.421875" style="10" customWidth="1"/>
    <col min="4" max="4" width="14.57421875" style="10" customWidth="1"/>
    <col min="5" max="5" width="13.57421875" style="10" customWidth="1"/>
    <col min="6" max="6" width="13.7109375" style="10" customWidth="1"/>
    <col min="7" max="7" width="19.00390625" style="10" customWidth="1"/>
    <col min="8" max="16384" width="9.140625" style="10" customWidth="1"/>
  </cols>
  <sheetData>
    <row r="1" s="8" customFormat="1" ht="18">
      <c r="B1" s="9" t="s">
        <v>0</v>
      </c>
    </row>
    <row r="2" ht="13.5" thickBot="1"/>
    <row r="3" spans="1:7" s="12" customFormat="1" ht="15">
      <c r="A3" s="20" t="s">
        <v>50</v>
      </c>
      <c r="B3" s="21" t="s">
        <v>51</v>
      </c>
      <c r="C3" s="21" t="s">
        <v>52</v>
      </c>
      <c r="D3" s="21" t="s">
        <v>53</v>
      </c>
      <c r="E3" s="21" t="s">
        <v>12</v>
      </c>
      <c r="F3" s="21" t="s">
        <v>3</v>
      </c>
      <c r="G3" s="22" t="s">
        <v>54</v>
      </c>
    </row>
    <row r="4" spans="1:7" s="12" customFormat="1" ht="15">
      <c r="A4" s="23"/>
      <c r="B4" s="24"/>
      <c r="C4" s="24"/>
      <c r="D4" s="24"/>
      <c r="E4" s="24"/>
      <c r="F4" s="24"/>
      <c r="G4" s="25"/>
    </row>
    <row r="5" spans="1:7" s="12" customFormat="1" ht="15">
      <c r="A5" s="23"/>
      <c r="B5" s="24"/>
      <c r="C5" s="24"/>
      <c r="D5" s="24"/>
      <c r="E5" s="24"/>
      <c r="F5" s="24"/>
      <c r="G5" s="25"/>
    </row>
    <row r="6" spans="1:7" ht="12.75">
      <c r="A6" s="13">
        <v>1</v>
      </c>
      <c r="B6" s="14" t="s">
        <v>1</v>
      </c>
      <c r="C6" s="15"/>
      <c r="D6" s="15"/>
      <c r="E6" s="45">
        <v>245524.7</v>
      </c>
      <c r="F6" s="45">
        <v>49104.9</v>
      </c>
      <c r="G6" s="47">
        <f>SUM(E6:F6)</f>
        <v>294629.60000000003</v>
      </c>
    </row>
    <row r="7" spans="1:7" s="30" customFormat="1" ht="12.75">
      <c r="A7" s="27">
        <v>2</v>
      </c>
      <c r="B7" s="26" t="s">
        <v>59</v>
      </c>
      <c r="C7" s="28"/>
      <c r="D7" s="29"/>
      <c r="E7" s="46">
        <v>15000</v>
      </c>
      <c r="F7" s="46">
        <v>3000</v>
      </c>
      <c r="G7" s="47">
        <f>SUM(E7:F7)</f>
        <v>18000</v>
      </c>
    </row>
    <row r="8" spans="1:7" s="41" customFormat="1" ht="12.75">
      <c r="A8" s="37"/>
      <c r="B8" s="38" t="s">
        <v>60</v>
      </c>
      <c r="C8" s="39"/>
      <c r="D8" s="39"/>
      <c r="E8" s="39"/>
      <c r="F8" s="39"/>
      <c r="G8" s="40"/>
    </row>
    <row r="9" spans="1:7" s="30" customFormat="1" ht="12.75">
      <c r="A9" s="31"/>
      <c r="B9" s="32"/>
      <c r="C9" s="33"/>
      <c r="D9" s="34"/>
      <c r="E9" s="35"/>
      <c r="F9" s="35"/>
      <c r="G9" s="36"/>
    </row>
    <row r="10" spans="1:7" s="30" customFormat="1" ht="12.75">
      <c r="A10" s="31"/>
      <c r="B10" s="32"/>
      <c r="C10" s="33"/>
      <c r="D10" s="34"/>
      <c r="E10" s="35"/>
      <c r="F10" s="35"/>
      <c r="G10" s="36"/>
    </row>
    <row r="11" spans="1:7" ht="12.75">
      <c r="A11" s="13">
        <v>3</v>
      </c>
      <c r="B11" s="14" t="s">
        <v>56</v>
      </c>
      <c r="C11" s="15"/>
      <c r="D11" s="15"/>
      <c r="E11" s="45">
        <v>111114</v>
      </c>
      <c r="F11" s="45">
        <v>22222.8</v>
      </c>
      <c r="G11" s="47">
        <f>SUM(E11:F11)</f>
        <v>133336.8</v>
      </c>
    </row>
    <row r="12" spans="1:7" s="44" customFormat="1" ht="12.75">
      <c r="A12" s="42"/>
      <c r="B12" s="38" t="s">
        <v>61</v>
      </c>
      <c r="C12" s="43"/>
      <c r="D12" s="43"/>
      <c r="E12" s="43"/>
      <c r="F12" s="43"/>
      <c r="G12" s="40"/>
    </row>
    <row r="13" spans="1:7" ht="12.75">
      <c r="A13" s="13"/>
      <c r="B13" s="14"/>
      <c r="C13" s="15"/>
      <c r="D13" s="15"/>
      <c r="E13" s="15"/>
      <c r="F13" s="15"/>
      <c r="G13" s="16"/>
    </row>
    <row r="14" spans="1:7" ht="13.5" thickBot="1">
      <c r="A14" s="13"/>
      <c r="B14" s="14"/>
      <c r="C14" s="15"/>
      <c r="D14" s="15"/>
      <c r="E14" s="15"/>
      <c r="F14" s="15"/>
      <c r="G14" s="16"/>
    </row>
    <row r="15" spans="1:7" s="12" customFormat="1" ht="15.75" thickBot="1">
      <c r="A15" s="11"/>
      <c r="B15" s="17" t="s">
        <v>55</v>
      </c>
      <c r="C15" s="18"/>
      <c r="D15" s="18"/>
      <c r="E15" s="18">
        <f>SUM(E6:E14)</f>
        <v>371638.7</v>
      </c>
      <c r="F15" s="18">
        <f>SUM(F6:F14)</f>
        <v>74327.7</v>
      </c>
      <c r="G15" s="48">
        <f>SUM(G6:G14)</f>
        <v>445966.4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PageLayoutView="0" workbookViewId="0" topLeftCell="A1">
      <pane ySplit="795" topLeftCell="A1" activePane="topLeft" state="split"/>
      <selection pane="topLeft" activeCell="N11" sqref="N11"/>
      <selection pane="bottomLeft" activeCell="O7" sqref="O7"/>
      <selection pane="topLeft" activeCell="G81" sqref="G81:G85"/>
    </sheetView>
  </sheetViews>
  <sheetFormatPr defaultColWidth="9.140625" defaultRowHeight="11.25" customHeight="1"/>
  <cols>
    <col min="1" max="1" width="4.140625" style="1" customWidth="1"/>
    <col min="2" max="2" width="12.7109375" style="1" customWidth="1"/>
    <col min="3" max="3" width="64.28125" style="1" customWidth="1"/>
    <col min="4" max="4" width="4.7109375" style="90" customWidth="1"/>
    <col min="5" max="5" width="9.8515625" style="113" customWidth="1"/>
    <col min="6" max="6" width="10.7109375" style="1" customWidth="1"/>
    <col min="7" max="7" width="13.57421875" style="1" customWidth="1"/>
    <col min="8" max="8" width="10.57421875" style="1" hidden="1" customWidth="1"/>
    <col min="9" max="9" width="10.8515625" style="1" hidden="1" customWidth="1"/>
    <col min="10" max="10" width="9.7109375" style="1" hidden="1" customWidth="1"/>
    <col min="11" max="11" width="11.57421875" style="1" hidden="1" customWidth="1"/>
    <col min="12" max="12" width="7.00390625" style="1" hidden="1" customWidth="1"/>
    <col min="13" max="13" width="7.28125" style="1" hidden="1" customWidth="1"/>
    <col min="14" max="14" width="11.140625" style="1" bestFit="1" customWidth="1"/>
    <col min="15" max="16384" width="9.140625" style="1" customWidth="1"/>
  </cols>
  <sheetData>
    <row r="1" spans="1:13" ht="18" customHeight="1">
      <c r="A1" s="2" t="s">
        <v>13</v>
      </c>
      <c r="B1" s="6"/>
      <c r="C1" s="6"/>
      <c r="D1" s="86"/>
      <c r="E1" s="103"/>
      <c r="F1" s="6"/>
      <c r="G1" s="6"/>
      <c r="H1" s="6"/>
      <c r="I1" s="6"/>
      <c r="J1" s="6"/>
      <c r="K1" s="6"/>
      <c r="L1" s="7"/>
      <c r="M1" s="7"/>
    </row>
    <row r="2" spans="1:13" ht="11.25" customHeight="1">
      <c r="A2" s="3" t="s">
        <v>92</v>
      </c>
      <c r="B2" s="4"/>
      <c r="C2" s="4" t="s">
        <v>93</v>
      </c>
      <c r="D2" s="5"/>
      <c r="E2" s="104"/>
      <c r="F2" s="4"/>
      <c r="G2" s="4"/>
      <c r="H2" s="4"/>
      <c r="I2" s="4"/>
      <c r="J2" s="6"/>
      <c r="K2" s="6"/>
      <c r="L2" s="7"/>
      <c r="M2" s="7"/>
    </row>
    <row r="3" spans="1:13" ht="11.25" customHeight="1">
      <c r="A3" s="3" t="s">
        <v>4</v>
      </c>
      <c r="B3" s="4"/>
      <c r="C3" s="4" t="s">
        <v>94</v>
      </c>
      <c r="D3" s="5"/>
      <c r="E3" s="104"/>
      <c r="F3" s="4"/>
      <c r="G3" s="4"/>
      <c r="H3" s="4"/>
      <c r="I3" s="4"/>
      <c r="J3" s="6"/>
      <c r="K3" s="6"/>
      <c r="L3" s="7"/>
      <c r="M3" s="7"/>
    </row>
    <row r="4" spans="1:13" ht="11.25" customHeight="1">
      <c r="A4" s="3" t="s">
        <v>5</v>
      </c>
      <c r="B4" s="4"/>
      <c r="C4" s="4"/>
      <c r="D4" s="5"/>
      <c r="E4" s="104"/>
      <c r="F4" s="4"/>
      <c r="G4" s="4"/>
      <c r="H4" s="4"/>
      <c r="I4" s="4"/>
      <c r="J4" s="6"/>
      <c r="K4" s="6"/>
      <c r="L4" s="7"/>
      <c r="M4" s="7"/>
    </row>
    <row r="5" spans="1:13" ht="11.25" customHeight="1">
      <c r="A5" s="4" t="s">
        <v>14</v>
      </c>
      <c r="B5" s="4"/>
      <c r="C5" s="4"/>
      <c r="D5" s="5"/>
      <c r="E5" s="104"/>
      <c r="F5" s="4"/>
      <c r="G5" s="4"/>
      <c r="H5" s="4"/>
      <c r="I5" s="4"/>
      <c r="J5" s="6"/>
      <c r="K5" s="6"/>
      <c r="L5" s="7"/>
      <c r="M5" s="7"/>
    </row>
    <row r="6" spans="1:13" ht="6" customHeight="1">
      <c r="A6" s="4"/>
      <c r="B6" s="4"/>
      <c r="C6" s="4"/>
      <c r="D6" s="5"/>
      <c r="E6" s="104"/>
      <c r="F6" s="4"/>
      <c r="G6" s="4"/>
      <c r="H6" s="4"/>
      <c r="I6" s="4"/>
      <c r="J6" s="6"/>
      <c r="K6" s="6"/>
      <c r="L6" s="7"/>
      <c r="M6" s="7"/>
    </row>
    <row r="7" spans="1:13" ht="11.25" customHeight="1">
      <c r="A7" s="4" t="s">
        <v>6</v>
      </c>
      <c r="B7" s="4"/>
      <c r="C7" s="4" t="s">
        <v>95</v>
      </c>
      <c r="D7" s="5"/>
      <c r="E7" s="104"/>
      <c r="F7" s="4"/>
      <c r="G7" s="4"/>
      <c r="H7" s="4"/>
      <c r="I7" s="4"/>
      <c r="J7" s="6"/>
      <c r="K7" s="6"/>
      <c r="L7" s="7"/>
      <c r="M7" s="7"/>
    </row>
    <row r="8" spans="1:13" ht="11.25" customHeight="1">
      <c r="A8" s="4" t="s">
        <v>7</v>
      </c>
      <c r="B8" s="4"/>
      <c r="C8" s="4"/>
      <c r="D8" s="5"/>
      <c r="E8" s="104"/>
      <c r="F8" s="4"/>
      <c r="G8" s="4"/>
      <c r="H8" s="4"/>
      <c r="I8" s="4"/>
      <c r="J8" s="6"/>
      <c r="K8" s="6"/>
      <c r="L8" s="7"/>
      <c r="M8" s="7"/>
    </row>
    <row r="9" spans="1:13" ht="11.25" customHeight="1">
      <c r="A9" s="4" t="s">
        <v>8</v>
      </c>
      <c r="B9" s="19"/>
      <c r="C9" s="19"/>
      <c r="D9" s="5"/>
      <c r="E9" s="104"/>
      <c r="F9" s="4"/>
      <c r="G9" s="4"/>
      <c r="H9" s="4"/>
      <c r="I9" s="4"/>
      <c r="J9" s="6"/>
      <c r="K9" s="6"/>
      <c r="L9" s="7"/>
      <c r="M9" s="7"/>
    </row>
    <row r="10" spans="1:13" ht="5.25" customHeight="1">
      <c r="A10" s="6"/>
      <c r="B10" s="6"/>
      <c r="C10" s="6"/>
      <c r="D10" s="86"/>
      <c r="E10" s="103"/>
      <c r="F10" s="6"/>
      <c r="G10" s="6"/>
      <c r="H10" s="6"/>
      <c r="I10" s="6"/>
      <c r="J10" s="6"/>
      <c r="K10" s="6"/>
      <c r="L10" s="7"/>
      <c r="M10" s="7"/>
    </row>
    <row r="11" spans="1:13" s="53" customFormat="1" ht="21.75" customHeight="1">
      <c r="A11" s="49" t="s">
        <v>15</v>
      </c>
      <c r="B11" s="50" t="s">
        <v>16</v>
      </c>
      <c r="C11" s="50" t="s">
        <v>9</v>
      </c>
      <c r="D11" s="50" t="s">
        <v>17</v>
      </c>
      <c r="E11" s="105" t="s">
        <v>18</v>
      </c>
      <c r="F11" s="50" t="s">
        <v>19</v>
      </c>
      <c r="G11" s="136" t="s">
        <v>10</v>
      </c>
      <c r="H11" s="52" t="s">
        <v>20</v>
      </c>
      <c r="I11" s="50" t="s">
        <v>11</v>
      </c>
      <c r="J11" s="50" t="s">
        <v>21</v>
      </c>
      <c r="K11" s="50" t="s">
        <v>22</v>
      </c>
      <c r="L11" s="52" t="s">
        <v>23</v>
      </c>
      <c r="M11" s="51" t="s">
        <v>24</v>
      </c>
    </row>
    <row r="12" spans="1:13" s="53" customFormat="1" ht="11.25" customHeight="1">
      <c r="A12" s="54">
        <v>1</v>
      </c>
      <c r="B12" s="55">
        <v>4</v>
      </c>
      <c r="C12" s="55">
        <v>5</v>
      </c>
      <c r="D12" s="55">
        <v>6</v>
      </c>
      <c r="E12" s="106">
        <v>7</v>
      </c>
      <c r="F12" s="55">
        <v>8</v>
      </c>
      <c r="G12" s="137">
        <v>9</v>
      </c>
      <c r="H12" s="57"/>
      <c r="I12" s="55"/>
      <c r="J12" s="55"/>
      <c r="K12" s="55"/>
      <c r="L12" s="57">
        <v>11</v>
      </c>
      <c r="M12" s="56">
        <v>12</v>
      </c>
    </row>
    <row r="13" spans="1:13" s="53" customFormat="1" ht="3.75" customHeight="1">
      <c r="A13" s="58"/>
      <c r="B13" s="58"/>
      <c r="C13" s="58"/>
      <c r="D13" s="87"/>
      <c r="E13" s="107"/>
      <c r="F13" s="58"/>
      <c r="G13" s="58"/>
      <c r="H13" s="58"/>
      <c r="I13" s="58"/>
      <c r="J13" s="58"/>
      <c r="K13" s="58"/>
      <c r="L13" s="58"/>
      <c r="M13" s="59"/>
    </row>
    <row r="14" spans="1:14" s="117" customFormat="1" ht="12.75" customHeight="1">
      <c r="A14" s="119"/>
      <c r="B14" s="120" t="s">
        <v>2</v>
      </c>
      <c r="C14" s="121" t="s">
        <v>25</v>
      </c>
      <c r="D14" s="122"/>
      <c r="E14" s="123"/>
      <c r="F14" s="120"/>
      <c r="G14" s="124"/>
      <c r="H14" s="150"/>
      <c r="I14" s="126"/>
      <c r="J14" s="125"/>
      <c r="K14" s="126"/>
      <c r="M14" s="127" t="s">
        <v>26</v>
      </c>
      <c r="N14" s="149"/>
    </row>
    <row r="15" spans="1:13" s="117" customFormat="1" ht="12.75" customHeight="1">
      <c r="A15" s="175"/>
      <c r="B15" s="176" t="s">
        <v>27</v>
      </c>
      <c r="C15" s="177" t="s">
        <v>28</v>
      </c>
      <c r="D15" s="178"/>
      <c r="E15" s="179"/>
      <c r="F15" s="180"/>
      <c r="G15" s="181"/>
      <c r="H15" s="151"/>
      <c r="I15" s="116"/>
      <c r="J15" s="115"/>
      <c r="K15" s="116"/>
      <c r="M15" s="118" t="s">
        <v>27</v>
      </c>
    </row>
    <row r="16" spans="1:13" s="63" customFormat="1" ht="12.75" customHeight="1">
      <c r="A16" s="71">
        <v>1</v>
      </c>
      <c r="B16" s="72" t="s">
        <v>34</v>
      </c>
      <c r="C16" s="76" t="s">
        <v>57</v>
      </c>
      <c r="D16" s="73" t="s">
        <v>32</v>
      </c>
      <c r="E16" s="108">
        <v>9596</v>
      </c>
      <c r="F16" s="74"/>
      <c r="G16" s="75">
        <f>E16*F16</f>
        <v>0</v>
      </c>
      <c r="H16" s="152"/>
      <c r="I16" s="60"/>
      <c r="J16" s="61"/>
      <c r="K16" s="60"/>
      <c r="L16" s="62">
        <v>4</v>
      </c>
      <c r="M16" s="63" t="s">
        <v>30</v>
      </c>
    </row>
    <row r="17" spans="1:13" s="63" customFormat="1" ht="12.75" customHeight="1">
      <c r="A17" s="71">
        <v>2</v>
      </c>
      <c r="B17" s="72" t="s">
        <v>35</v>
      </c>
      <c r="C17" s="76" t="s">
        <v>104</v>
      </c>
      <c r="D17" s="73" t="s">
        <v>32</v>
      </c>
      <c r="E17" s="108">
        <f>E16</f>
        <v>9596</v>
      </c>
      <c r="F17" s="74"/>
      <c r="G17" s="75">
        <f aca="true" t="shared" si="0" ref="G17:G23">E17*F17</f>
        <v>0</v>
      </c>
      <c r="H17" s="152"/>
      <c r="I17" s="60"/>
      <c r="J17" s="61"/>
      <c r="K17" s="60"/>
      <c r="L17" s="62">
        <v>4</v>
      </c>
      <c r="M17" s="63" t="s">
        <v>30</v>
      </c>
    </row>
    <row r="18" spans="1:15" s="133" customFormat="1" ht="12.75" customHeight="1">
      <c r="A18" s="128">
        <v>3</v>
      </c>
      <c r="B18" s="163" t="s">
        <v>73</v>
      </c>
      <c r="C18" s="84" t="s">
        <v>111</v>
      </c>
      <c r="D18" s="114" t="s">
        <v>32</v>
      </c>
      <c r="E18" s="147">
        <v>600</v>
      </c>
      <c r="F18" s="129"/>
      <c r="G18" s="75">
        <f t="shared" si="0"/>
        <v>0</v>
      </c>
      <c r="H18" s="153"/>
      <c r="I18" s="131"/>
      <c r="J18" s="130"/>
      <c r="K18" s="131"/>
      <c r="L18" s="132"/>
      <c r="O18" s="143"/>
    </row>
    <row r="19" spans="1:15" s="133" customFormat="1" ht="12.75" customHeight="1">
      <c r="A19" s="128">
        <v>4</v>
      </c>
      <c r="B19" s="163" t="s">
        <v>74</v>
      </c>
      <c r="C19" s="84" t="s">
        <v>112</v>
      </c>
      <c r="D19" s="114" t="s">
        <v>32</v>
      </c>
      <c r="E19" s="147">
        <v>300</v>
      </c>
      <c r="F19" s="129"/>
      <c r="G19" s="75">
        <f t="shared" si="0"/>
        <v>0</v>
      </c>
      <c r="H19" s="153"/>
      <c r="I19" s="131"/>
      <c r="J19" s="130"/>
      <c r="K19" s="131"/>
      <c r="L19" s="132"/>
      <c r="O19" s="143"/>
    </row>
    <row r="20" spans="1:15" s="133" customFormat="1" ht="12.75" customHeight="1">
      <c r="A20" s="128">
        <v>6</v>
      </c>
      <c r="B20" s="163" t="s">
        <v>75</v>
      </c>
      <c r="C20" s="84" t="s">
        <v>113</v>
      </c>
      <c r="D20" s="114" t="s">
        <v>32</v>
      </c>
      <c r="E20" s="147">
        <v>300</v>
      </c>
      <c r="F20" s="129"/>
      <c r="G20" s="75">
        <f t="shared" si="0"/>
        <v>0</v>
      </c>
      <c r="H20" s="153"/>
      <c r="I20" s="131"/>
      <c r="J20" s="130"/>
      <c r="K20" s="131"/>
      <c r="L20" s="132"/>
      <c r="O20" s="143"/>
    </row>
    <row r="21" spans="1:15" s="133" customFormat="1" ht="12.75" customHeight="1">
      <c r="A21" s="128">
        <v>7</v>
      </c>
      <c r="B21" s="163" t="s">
        <v>76</v>
      </c>
      <c r="C21" s="84" t="s">
        <v>114</v>
      </c>
      <c r="D21" s="114" t="s">
        <v>32</v>
      </c>
      <c r="E21" s="147">
        <v>900</v>
      </c>
      <c r="F21" s="129"/>
      <c r="G21" s="75">
        <f t="shared" si="0"/>
        <v>0</v>
      </c>
      <c r="H21" s="153"/>
      <c r="I21" s="131"/>
      <c r="J21" s="130"/>
      <c r="K21" s="131"/>
      <c r="L21" s="132"/>
      <c r="O21" s="143"/>
    </row>
    <row r="22" spans="1:15" s="133" customFormat="1" ht="12.75" customHeight="1">
      <c r="A22" s="128">
        <v>8</v>
      </c>
      <c r="B22" s="163" t="s">
        <v>77</v>
      </c>
      <c r="C22" s="84" t="s">
        <v>115</v>
      </c>
      <c r="D22" s="114" t="s">
        <v>32</v>
      </c>
      <c r="E22" s="147">
        <v>7196</v>
      </c>
      <c r="F22" s="129"/>
      <c r="G22" s="75">
        <f t="shared" si="0"/>
        <v>0</v>
      </c>
      <c r="H22" s="153"/>
      <c r="I22" s="131"/>
      <c r="J22" s="130"/>
      <c r="K22" s="131"/>
      <c r="L22" s="132"/>
      <c r="O22" s="143"/>
    </row>
    <row r="23" spans="1:15" s="133" customFormat="1" ht="12.75" customHeight="1">
      <c r="A23" s="128">
        <v>9</v>
      </c>
      <c r="B23" s="163" t="s">
        <v>78</v>
      </c>
      <c r="C23" s="84" t="s">
        <v>116</v>
      </c>
      <c r="D23" s="114" t="s">
        <v>32</v>
      </c>
      <c r="E23" s="147">
        <v>300</v>
      </c>
      <c r="F23" s="129"/>
      <c r="G23" s="75">
        <f t="shared" si="0"/>
        <v>0</v>
      </c>
      <c r="H23" s="153"/>
      <c r="I23" s="131"/>
      <c r="J23" s="130"/>
      <c r="K23" s="131"/>
      <c r="L23" s="132"/>
      <c r="N23" s="143"/>
      <c r="O23" s="143"/>
    </row>
    <row r="24" spans="1:15" s="63" customFormat="1" ht="12.75" customHeight="1">
      <c r="A24" s="71"/>
      <c r="B24" s="72"/>
      <c r="C24" s="76"/>
      <c r="D24" s="73"/>
      <c r="E24" s="148"/>
      <c r="F24" s="74"/>
      <c r="G24" s="75"/>
      <c r="H24" s="152"/>
      <c r="I24" s="60"/>
      <c r="J24" s="61"/>
      <c r="K24" s="60"/>
      <c r="L24" s="62"/>
      <c r="N24" s="145"/>
      <c r="O24" s="144"/>
    </row>
    <row r="25" spans="1:13" s="101" customFormat="1" ht="12.75" customHeight="1">
      <c r="A25" s="71">
        <v>12</v>
      </c>
      <c r="B25" s="72" t="s">
        <v>34</v>
      </c>
      <c r="C25" s="76" t="s">
        <v>85</v>
      </c>
      <c r="D25" s="73" t="s">
        <v>32</v>
      </c>
      <c r="E25" s="108">
        <v>12800</v>
      </c>
      <c r="F25" s="74"/>
      <c r="G25" s="75">
        <f aca="true" t="shared" si="1" ref="G25:G30">E25*F25</f>
        <v>0</v>
      </c>
      <c r="H25" s="154"/>
      <c r="I25" s="98"/>
      <c r="J25" s="97"/>
      <c r="K25" s="98"/>
      <c r="L25" s="99">
        <v>8</v>
      </c>
      <c r="M25" s="100" t="s">
        <v>30</v>
      </c>
    </row>
    <row r="26" spans="1:13" s="63" customFormat="1" ht="12.75" customHeight="1">
      <c r="A26" s="71">
        <v>13</v>
      </c>
      <c r="B26" s="72" t="s">
        <v>37</v>
      </c>
      <c r="C26" s="76" t="s">
        <v>105</v>
      </c>
      <c r="D26" s="73" t="s">
        <v>32</v>
      </c>
      <c r="E26" s="108">
        <f>E25</f>
        <v>12800</v>
      </c>
      <c r="F26" s="74"/>
      <c r="G26" s="75">
        <f t="shared" si="1"/>
        <v>0</v>
      </c>
      <c r="H26" s="155"/>
      <c r="I26" s="64"/>
      <c r="J26" s="65"/>
      <c r="K26" s="64"/>
      <c r="L26" s="66"/>
      <c r="M26" s="67"/>
    </row>
    <row r="27" spans="1:13" s="63" customFormat="1" ht="12.75" customHeight="1">
      <c r="A27" s="91">
        <v>14</v>
      </c>
      <c r="B27" s="160" t="s">
        <v>81</v>
      </c>
      <c r="C27" s="84" t="s">
        <v>117</v>
      </c>
      <c r="D27" s="114" t="s">
        <v>32</v>
      </c>
      <c r="E27" s="135">
        <v>3200</v>
      </c>
      <c r="F27" s="95"/>
      <c r="G27" s="75">
        <f t="shared" si="1"/>
        <v>0</v>
      </c>
      <c r="H27" s="155"/>
      <c r="I27" s="64"/>
      <c r="J27" s="65"/>
      <c r="K27" s="64"/>
      <c r="L27" s="66"/>
      <c r="M27" s="67"/>
    </row>
    <row r="28" spans="1:13" s="63" customFormat="1" ht="12.75" customHeight="1">
      <c r="A28" s="91">
        <v>15</v>
      </c>
      <c r="B28" s="160" t="s">
        <v>82</v>
      </c>
      <c r="C28" s="84" t="s">
        <v>118</v>
      </c>
      <c r="D28" s="114" t="s">
        <v>32</v>
      </c>
      <c r="E28" s="135">
        <v>3200</v>
      </c>
      <c r="F28" s="95"/>
      <c r="G28" s="75">
        <f t="shared" si="1"/>
        <v>0</v>
      </c>
      <c r="H28" s="152"/>
      <c r="I28" s="60"/>
      <c r="J28" s="61"/>
      <c r="K28" s="60"/>
      <c r="L28" s="62">
        <v>4</v>
      </c>
      <c r="M28" s="63" t="s">
        <v>30</v>
      </c>
    </row>
    <row r="29" spans="1:13" s="101" customFormat="1" ht="12.75" customHeight="1">
      <c r="A29" s="91">
        <v>16</v>
      </c>
      <c r="B29" s="160" t="s">
        <v>83</v>
      </c>
      <c r="C29" s="84" t="s">
        <v>119</v>
      </c>
      <c r="D29" s="114" t="s">
        <v>32</v>
      </c>
      <c r="E29" s="135">
        <v>3200</v>
      </c>
      <c r="F29" s="95"/>
      <c r="G29" s="75">
        <f t="shared" si="1"/>
        <v>0</v>
      </c>
      <c r="H29" s="154"/>
      <c r="I29" s="98"/>
      <c r="J29" s="97"/>
      <c r="K29" s="98"/>
      <c r="L29" s="99">
        <v>8</v>
      </c>
      <c r="M29" s="100" t="s">
        <v>30</v>
      </c>
    </row>
    <row r="30" spans="1:14" s="101" customFormat="1" ht="12.75" customHeight="1">
      <c r="A30" s="91">
        <v>17</v>
      </c>
      <c r="B30" s="160" t="s">
        <v>84</v>
      </c>
      <c r="C30" s="84" t="s">
        <v>120</v>
      </c>
      <c r="D30" s="114" t="s">
        <v>32</v>
      </c>
      <c r="E30" s="135">
        <v>3200</v>
      </c>
      <c r="F30" s="129"/>
      <c r="G30" s="75">
        <f t="shared" si="1"/>
        <v>0</v>
      </c>
      <c r="H30" s="154"/>
      <c r="I30" s="98"/>
      <c r="J30" s="97"/>
      <c r="K30" s="98"/>
      <c r="L30" s="99"/>
      <c r="M30" s="100"/>
      <c r="N30" s="224"/>
    </row>
    <row r="31" spans="1:14" s="101" customFormat="1" ht="12.75" customHeight="1">
      <c r="A31" s="77"/>
      <c r="B31" s="78"/>
      <c r="C31" s="81"/>
      <c r="D31" s="79"/>
      <c r="E31" s="109"/>
      <c r="F31" s="74"/>
      <c r="G31" s="75"/>
      <c r="H31" s="154"/>
      <c r="I31" s="98"/>
      <c r="J31" s="97"/>
      <c r="K31" s="98"/>
      <c r="L31" s="99"/>
      <c r="M31" s="100"/>
      <c r="N31" s="146"/>
    </row>
    <row r="32" spans="1:13" s="101" customFormat="1" ht="12.75" customHeight="1">
      <c r="A32" s="71">
        <v>18</v>
      </c>
      <c r="B32" s="157" t="s">
        <v>65</v>
      </c>
      <c r="C32" s="157" t="s">
        <v>66</v>
      </c>
      <c r="D32" s="158" t="s">
        <v>32</v>
      </c>
      <c r="E32" s="159">
        <f>E16+E25</f>
        <v>22396</v>
      </c>
      <c r="F32" s="74"/>
      <c r="G32" s="75">
        <f>E32*F32</f>
        <v>0</v>
      </c>
      <c r="H32" s="154"/>
      <c r="I32" s="98"/>
      <c r="J32" s="97"/>
      <c r="K32" s="98"/>
      <c r="L32" s="99"/>
      <c r="M32" s="100"/>
    </row>
    <row r="33" spans="1:15" s="63" customFormat="1" ht="12.75" customHeight="1">
      <c r="A33" s="77">
        <v>19</v>
      </c>
      <c r="B33" s="160" t="s">
        <v>90</v>
      </c>
      <c r="C33" s="160" t="s">
        <v>79</v>
      </c>
      <c r="D33" s="161" t="s">
        <v>68</v>
      </c>
      <c r="E33" s="162">
        <f>(E16+E25)/1000*10</f>
        <v>223.96</v>
      </c>
      <c r="F33" s="129"/>
      <c r="G33" s="75">
        <f>E33*F33</f>
        <v>0</v>
      </c>
      <c r="H33" s="155"/>
      <c r="I33" s="64"/>
      <c r="J33" s="65"/>
      <c r="K33" s="64"/>
      <c r="L33" s="66"/>
      <c r="M33" s="67"/>
      <c r="O33" s="144"/>
    </row>
    <row r="34" spans="1:13" s="63" customFormat="1" ht="12.75" customHeight="1">
      <c r="A34" s="77"/>
      <c r="B34" s="173"/>
      <c r="C34" s="163" t="s">
        <v>107</v>
      </c>
      <c r="D34" s="164"/>
      <c r="E34" s="162">
        <f>(E16+E25)/1000*10</f>
        <v>223.96</v>
      </c>
      <c r="F34" s="82"/>
      <c r="G34" s="75"/>
      <c r="H34" s="152"/>
      <c r="I34" s="60"/>
      <c r="J34" s="61"/>
      <c r="K34" s="60"/>
      <c r="L34" s="62">
        <v>4</v>
      </c>
      <c r="M34" s="63" t="s">
        <v>30</v>
      </c>
    </row>
    <row r="35" spans="1:13" s="63" customFormat="1" ht="12.75" customHeight="1">
      <c r="A35" s="71">
        <v>20</v>
      </c>
      <c r="B35" s="72" t="s">
        <v>38</v>
      </c>
      <c r="C35" s="76" t="s">
        <v>39</v>
      </c>
      <c r="D35" s="73" t="s">
        <v>36</v>
      </c>
      <c r="E35" s="108">
        <f>E32</f>
        <v>22396</v>
      </c>
      <c r="F35" s="74"/>
      <c r="G35" s="75">
        <f>E35*F35</f>
        <v>0</v>
      </c>
      <c r="H35" s="155"/>
      <c r="I35" s="64"/>
      <c r="J35" s="65"/>
      <c r="K35" s="64"/>
      <c r="L35" s="66">
        <v>8</v>
      </c>
      <c r="M35" s="67" t="s">
        <v>30</v>
      </c>
    </row>
    <row r="36" spans="1:13" s="63" customFormat="1" ht="12.75" customHeight="1">
      <c r="A36" s="91">
        <v>21</v>
      </c>
      <c r="B36" s="92" t="s">
        <v>80</v>
      </c>
      <c r="C36" s="93" t="s">
        <v>58</v>
      </c>
      <c r="D36" s="94" t="s">
        <v>68</v>
      </c>
      <c r="E36" s="162">
        <f>(E16*4+E25*2)/1000*2</f>
        <v>127.968</v>
      </c>
      <c r="F36" s="95"/>
      <c r="G36" s="96">
        <f>E36*F36</f>
        <v>0</v>
      </c>
      <c r="H36" s="155"/>
      <c r="I36" s="64"/>
      <c r="J36" s="65"/>
      <c r="K36" s="64"/>
      <c r="L36" s="66">
        <v>8</v>
      </c>
      <c r="M36" s="67" t="s">
        <v>30</v>
      </c>
    </row>
    <row r="37" spans="1:13" s="63" customFormat="1" ht="12.75" customHeight="1">
      <c r="A37" s="77"/>
      <c r="B37" s="173"/>
      <c r="C37" s="163" t="s">
        <v>108</v>
      </c>
      <c r="D37" s="164"/>
      <c r="E37" s="162">
        <f>(E16*4+E25*2)/1000*2</f>
        <v>127.968</v>
      </c>
      <c r="F37" s="82"/>
      <c r="G37" s="75"/>
      <c r="H37" s="152"/>
      <c r="I37" s="60"/>
      <c r="J37" s="61"/>
      <c r="K37" s="60"/>
      <c r="L37" s="62">
        <v>4</v>
      </c>
      <c r="M37" s="63" t="s">
        <v>30</v>
      </c>
    </row>
    <row r="38" spans="1:13" s="101" customFormat="1" ht="12.75" customHeight="1">
      <c r="A38" s="71">
        <v>22</v>
      </c>
      <c r="B38" s="72" t="s">
        <v>45</v>
      </c>
      <c r="C38" s="72" t="s">
        <v>46</v>
      </c>
      <c r="D38" s="73" t="s">
        <v>31</v>
      </c>
      <c r="E38" s="108">
        <f>E40</f>
        <v>223.96</v>
      </c>
      <c r="F38" s="74"/>
      <c r="G38" s="96">
        <f>E38*F38</f>
        <v>0</v>
      </c>
      <c r="H38" s="154"/>
      <c r="I38" s="98"/>
      <c r="J38" s="97"/>
      <c r="K38" s="98"/>
      <c r="L38" s="99">
        <v>8</v>
      </c>
      <c r="M38" s="100" t="s">
        <v>30</v>
      </c>
    </row>
    <row r="39" spans="1:13" s="63" customFormat="1" ht="12.75" customHeight="1">
      <c r="A39" s="71">
        <v>23</v>
      </c>
      <c r="B39" s="72" t="s">
        <v>47</v>
      </c>
      <c r="C39" s="72" t="s">
        <v>121</v>
      </c>
      <c r="D39" s="73" t="s">
        <v>31</v>
      </c>
      <c r="E39" s="108">
        <f>E40</f>
        <v>223.96</v>
      </c>
      <c r="F39" s="74"/>
      <c r="G39" s="96">
        <f>E39*F39</f>
        <v>0</v>
      </c>
      <c r="H39" s="155"/>
      <c r="I39" s="64"/>
      <c r="J39" s="65"/>
      <c r="K39" s="64"/>
      <c r="L39" s="66">
        <v>8</v>
      </c>
      <c r="M39" s="67" t="s">
        <v>30</v>
      </c>
    </row>
    <row r="40" spans="1:13" s="63" customFormat="1" ht="12.75" customHeight="1">
      <c r="A40" s="91">
        <v>24</v>
      </c>
      <c r="B40" s="92" t="s">
        <v>80</v>
      </c>
      <c r="C40" s="92" t="s">
        <v>49</v>
      </c>
      <c r="D40" s="94" t="s">
        <v>31</v>
      </c>
      <c r="E40" s="110">
        <f>(E16+E25)*10/1000</f>
        <v>223.96</v>
      </c>
      <c r="F40" s="95"/>
      <c r="G40" s="96">
        <f>E40*F40</f>
        <v>0</v>
      </c>
      <c r="H40" s="152"/>
      <c r="I40" s="60"/>
      <c r="J40" s="61"/>
      <c r="K40" s="60"/>
      <c r="L40" s="62">
        <v>4</v>
      </c>
      <c r="M40" s="63" t="s">
        <v>30</v>
      </c>
    </row>
    <row r="41" spans="1:13" s="63" customFormat="1" ht="12.75" customHeight="1">
      <c r="A41" s="91"/>
      <c r="B41" s="92"/>
      <c r="C41" s="163" t="s">
        <v>109</v>
      </c>
      <c r="D41" s="94"/>
      <c r="E41" s="110">
        <f>(E17+E26)*10/1000</f>
        <v>223.96</v>
      </c>
      <c r="F41" s="95"/>
      <c r="G41" s="96"/>
      <c r="H41" s="152"/>
      <c r="I41" s="60"/>
      <c r="J41" s="61"/>
      <c r="K41" s="60"/>
      <c r="L41" s="62">
        <v>4</v>
      </c>
      <c r="M41" s="63" t="s">
        <v>30</v>
      </c>
    </row>
    <row r="42" spans="1:13" s="101" customFormat="1" ht="12.75" customHeight="1">
      <c r="A42" s="77"/>
      <c r="B42" s="78"/>
      <c r="C42" s="183"/>
      <c r="D42" s="79"/>
      <c r="E42" s="109"/>
      <c r="F42" s="80"/>
      <c r="G42" s="75"/>
      <c r="H42" s="154"/>
      <c r="I42" s="98"/>
      <c r="J42" s="97"/>
      <c r="K42" s="98"/>
      <c r="L42" s="99">
        <v>8</v>
      </c>
      <c r="M42" s="100" t="s">
        <v>30</v>
      </c>
    </row>
    <row r="43" spans="1:13" s="101" customFormat="1" ht="12.75" customHeight="1">
      <c r="A43" s="175"/>
      <c r="B43" s="176" t="s">
        <v>33</v>
      </c>
      <c r="C43" s="177" t="s">
        <v>91</v>
      </c>
      <c r="D43" s="178"/>
      <c r="E43" s="179"/>
      <c r="F43" s="180"/>
      <c r="G43" s="182"/>
      <c r="H43" s="154"/>
      <c r="I43" s="98"/>
      <c r="J43" s="97"/>
      <c r="K43" s="98"/>
      <c r="L43" s="99"/>
      <c r="M43" s="100"/>
    </row>
    <row r="44" spans="1:13" s="63" customFormat="1" ht="12.75" customHeight="1">
      <c r="A44" s="184">
        <v>25</v>
      </c>
      <c r="B44" s="185" t="s">
        <v>41</v>
      </c>
      <c r="C44" s="186" t="s">
        <v>42</v>
      </c>
      <c r="D44" s="187" t="s">
        <v>40</v>
      </c>
      <c r="E44" s="188">
        <v>63.022</v>
      </c>
      <c r="F44" s="189"/>
      <c r="G44" s="190">
        <f>E44*F44</f>
        <v>0</v>
      </c>
      <c r="H44" s="155"/>
      <c r="I44" s="64"/>
      <c r="J44" s="65"/>
      <c r="K44" s="64"/>
      <c r="L44" s="66"/>
      <c r="M44" s="67"/>
    </row>
    <row r="45" spans="1:13" s="117" customFormat="1" ht="12.75" customHeight="1">
      <c r="A45" s="215"/>
      <c r="B45" s="216"/>
      <c r="C45" s="217" t="s">
        <v>129</v>
      </c>
      <c r="D45" s="218"/>
      <c r="E45" s="219"/>
      <c r="F45" s="220"/>
      <c r="G45" s="221">
        <f>SUM(G16:G44)</f>
        <v>0</v>
      </c>
      <c r="H45" s="151"/>
      <c r="I45" s="116"/>
      <c r="J45" s="115"/>
      <c r="K45" s="116"/>
      <c r="M45" s="118" t="s">
        <v>27</v>
      </c>
    </row>
    <row r="46" spans="1:13" s="117" customFormat="1" ht="12.75" customHeight="1">
      <c r="A46" s="203"/>
      <c r="B46" s="204"/>
      <c r="C46" s="205"/>
      <c r="D46" s="203"/>
      <c r="E46" s="206"/>
      <c r="F46" s="207"/>
      <c r="G46" s="208"/>
      <c r="H46" s="151"/>
      <c r="I46" s="116"/>
      <c r="J46" s="115"/>
      <c r="K46" s="116"/>
      <c r="M46" s="118"/>
    </row>
    <row r="47" spans="1:13" s="63" customFormat="1" ht="12.75" customHeight="1">
      <c r="A47" s="209"/>
      <c r="B47" s="210">
        <v>9</v>
      </c>
      <c r="C47" s="210" t="s">
        <v>63</v>
      </c>
      <c r="D47" s="211"/>
      <c r="E47" s="212"/>
      <c r="F47" s="213"/>
      <c r="G47" s="214"/>
      <c r="H47" s="152"/>
      <c r="I47" s="60"/>
      <c r="J47" s="61"/>
      <c r="K47" s="60"/>
      <c r="L47" s="62">
        <v>4</v>
      </c>
      <c r="M47" s="63" t="s">
        <v>30</v>
      </c>
    </row>
    <row r="48" spans="1:12" s="63" customFormat="1" ht="12.75" customHeight="1">
      <c r="A48" s="71">
        <v>26</v>
      </c>
      <c r="B48" s="72" t="s">
        <v>43</v>
      </c>
      <c r="C48" s="72" t="s">
        <v>44</v>
      </c>
      <c r="D48" s="73" t="s">
        <v>32</v>
      </c>
      <c r="E48" s="108">
        <v>500</v>
      </c>
      <c r="F48" s="74"/>
      <c r="G48" s="75">
        <f aca="true" t="shared" si="2" ref="G48:G55">E48*F48</f>
        <v>0</v>
      </c>
      <c r="H48" s="152"/>
      <c r="I48" s="60"/>
      <c r="J48" s="61"/>
      <c r="K48" s="60"/>
      <c r="L48" s="62"/>
    </row>
    <row r="49" spans="1:13" s="117" customFormat="1" ht="12.75" customHeight="1">
      <c r="A49" s="71">
        <v>27</v>
      </c>
      <c r="B49" s="157" t="s">
        <v>72</v>
      </c>
      <c r="C49" s="157" t="s">
        <v>102</v>
      </c>
      <c r="D49" s="158" t="s">
        <v>32</v>
      </c>
      <c r="E49" s="159">
        <f>E16*0.3</f>
        <v>2878.7999999999997</v>
      </c>
      <c r="F49" s="74"/>
      <c r="G49" s="75">
        <f t="shared" si="2"/>
        <v>0</v>
      </c>
      <c r="H49" s="151"/>
      <c r="I49" s="116"/>
      <c r="J49" s="115"/>
      <c r="K49" s="116"/>
      <c r="M49" s="118" t="s">
        <v>27</v>
      </c>
    </row>
    <row r="50" spans="1:13" s="63" customFormat="1" ht="12.75" customHeight="1">
      <c r="A50" s="71">
        <v>28</v>
      </c>
      <c r="B50" s="160" t="s">
        <v>73</v>
      </c>
      <c r="C50" s="84" t="s">
        <v>100</v>
      </c>
      <c r="D50" s="161" t="s">
        <v>36</v>
      </c>
      <c r="E50" s="165">
        <f aca="true" t="shared" si="3" ref="E50:E55">E18*0.3</f>
        <v>180</v>
      </c>
      <c r="F50" s="129"/>
      <c r="G50" s="75">
        <f t="shared" si="2"/>
        <v>0</v>
      </c>
      <c r="H50" s="152"/>
      <c r="I50" s="60"/>
      <c r="J50" s="61"/>
      <c r="K50" s="60"/>
      <c r="L50" s="62">
        <v>4</v>
      </c>
      <c r="M50" s="63" t="s">
        <v>30</v>
      </c>
    </row>
    <row r="51" spans="1:12" s="63" customFormat="1" ht="12.75" customHeight="1">
      <c r="A51" s="71">
        <v>29</v>
      </c>
      <c r="B51" s="160" t="s">
        <v>74</v>
      </c>
      <c r="C51" s="84" t="s">
        <v>122</v>
      </c>
      <c r="D51" s="161" t="s">
        <v>36</v>
      </c>
      <c r="E51" s="165">
        <f t="shared" si="3"/>
        <v>90</v>
      </c>
      <c r="F51" s="129"/>
      <c r="G51" s="75">
        <f t="shared" si="2"/>
        <v>0</v>
      </c>
      <c r="H51" s="152"/>
      <c r="I51" s="60"/>
      <c r="J51" s="61"/>
      <c r="K51" s="60"/>
      <c r="L51" s="62"/>
    </row>
    <row r="52" spans="1:15" s="63" customFormat="1" ht="12.75" customHeight="1">
      <c r="A52" s="71">
        <v>30</v>
      </c>
      <c r="B52" s="160" t="s">
        <v>75</v>
      </c>
      <c r="C52" s="84" t="s">
        <v>123</v>
      </c>
      <c r="D52" s="161" t="s">
        <v>36</v>
      </c>
      <c r="E52" s="165">
        <f t="shared" si="3"/>
        <v>90</v>
      </c>
      <c r="F52" s="129"/>
      <c r="G52" s="75">
        <f t="shared" si="2"/>
        <v>0</v>
      </c>
      <c r="H52" s="152"/>
      <c r="I52" s="60"/>
      <c r="J52" s="61"/>
      <c r="K52" s="60"/>
      <c r="L52" s="62"/>
      <c r="N52" s="133"/>
      <c r="O52"/>
    </row>
    <row r="53" spans="1:15" s="63" customFormat="1" ht="12.75" customHeight="1">
      <c r="A53" s="71">
        <v>31</v>
      </c>
      <c r="B53" s="160" t="s">
        <v>76</v>
      </c>
      <c r="C53" s="84" t="s">
        <v>124</v>
      </c>
      <c r="D53" s="161" t="s">
        <v>36</v>
      </c>
      <c r="E53" s="165">
        <f t="shared" si="3"/>
        <v>270</v>
      </c>
      <c r="F53" s="129"/>
      <c r="G53" s="75">
        <f t="shared" si="2"/>
        <v>0</v>
      </c>
      <c r="H53" s="152"/>
      <c r="I53" s="60"/>
      <c r="J53" s="61"/>
      <c r="K53" s="60"/>
      <c r="L53" s="62"/>
      <c r="N53" s="133"/>
      <c r="O53"/>
    </row>
    <row r="54" spans="1:15" s="63" customFormat="1" ht="12.75" customHeight="1">
      <c r="A54" s="71">
        <v>32</v>
      </c>
      <c r="B54" s="160" t="s">
        <v>77</v>
      </c>
      <c r="C54" s="84" t="s">
        <v>125</v>
      </c>
      <c r="D54" s="161" t="s">
        <v>36</v>
      </c>
      <c r="E54" s="165">
        <f t="shared" si="3"/>
        <v>2158.7999999999997</v>
      </c>
      <c r="F54" s="129"/>
      <c r="G54" s="75">
        <f t="shared" si="2"/>
        <v>0</v>
      </c>
      <c r="H54" s="152"/>
      <c r="I54" s="60"/>
      <c r="J54" s="61"/>
      <c r="K54" s="60"/>
      <c r="L54" s="62"/>
      <c r="N54" s="133"/>
      <c r="O54"/>
    </row>
    <row r="55" spans="1:15" s="63" customFormat="1" ht="12.75" customHeight="1">
      <c r="A55" s="71">
        <v>33</v>
      </c>
      <c r="B55" s="160" t="s">
        <v>78</v>
      </c>
      <c r="C55" s="84" t="s">
        <v>101</v>
      </c>
      <c r="D55" s="161" t="s">
        <v>36</v>
      </c>
      <c r="E55" s="165">
        <f t="shared" si="3"/>
        <v>90</v>
      </c>
      <c r="F55" s="129"/>
      <c r="G55" s="75">
        <f t="shared" si="2"/>
        <v>0</v>
      </c>
      <c r="H55" s="152"/>
      <c r="I55" s="60"/>
      <c r="J55" s="61"/>
      <c r="K55" s="60"/>
      <c r="L55" s="62"/>
      <c r="N55" s="133"/>
      <c r="O55"/>
    </row>
    <row r="56" spans="1:15" s="63" customFormat="1" ht="12.75" customHeight="1">
      <c r="A56" s="71"/>
      <c r="B56" s="72"/>
      <c r="C56" s="83"/>
      <c r="D56" s="73"/>
      <c r="E56" s="108"/>
      <c r="F56" s="74"/>
      <c r="G56" s="75"/>
      <c r="H56" s="152"/>
      <c r="I56" s="60"/>
      <c r="J56" s="61"/>
      <c r="K56" s="60"/>
      <c r="L56" s="62"/>
      <c r="N56" s="133"/>
      <c r="O56"/>
    </row>
    <row r="57" spans="1:15" s="63" customFormat="1" ht="12.75" customHeight="1">
      <c r="A57" s="71">
        <v>34</v>
      </c>
      <c r="B57" s="157" t="s">
        <v>72</v>
      </c>
      <c r="C57" s="157" t="s">
        <v>103</v>
      </c>
      <c r="D57" s="158" t="s">
        <v>32</v>
      </c>
      <c r="E57" s="159">
        <f>E25*0.3</f>
        <v>3840</v>
      </c>
      <c r="F57" s="74"/>
      <c r="G57" s="75">
        <f>E57*F57</f>
        <v>0</v>
      </c>
      <c r="H57" s="152"/>
      <c r="I57" s="60"/>
      <c r="J57" s="61"/>
      <c r="K57" s="60"/>
      <c r="L57" s="62"/>
      <c r="N57" s="133"/>
      <c r="O57"/>
    </row>
    <row r="58" spans="1:12" s="63" customFormat="1" ht="12.75" customHeight="1">
      <c r="A58" s="128">
        <v>35</v>
      </c>
      <c r="B58" s="163" t="s">
        <v>81</v>
      </c>
      <c r="C58" s="84" t="s">
        <v>126</v>
      </c>
      <c r="D58" s="114" t="s">
        <v>32</v>
      </c>
      <c r="E58" s="135">
        <f>E27*0.3</f>
        <v>960</v>
      </c>
      <c r="F58" s="95"/>
      <c r="G58" s="75">
        <f aca="true" t="shared" si="4" ref="G58:G65">E58*F58</f>
        <v>0</v>
      </c>
      <c r="H58" s="152"/>
      <c r="I58" s="60"/>
      <c r="J58" s="61"/>
      <c r="K58" s="60"/>
      <c r="L58" s="62"/>
    </row>
    <row r="59" spans="1:12" s="63" customFormat="1" ht="12.75" customHeight="1">
      <c r="A59" s="128">
        <v>36</v>
      </c>
      <c r="B59" s="163" t="s">
        <v>82</v>
      </c>
      <c r="C59" s="84" t="s">
        <v>62</v>
      </c>
      <c r="D59" s="114" t="s">
        <v>32</v>
      </c>
      <c r="E59" s="135">
        <f>E28*0.3</f>
        <v>960</v>
      </c>
      <c r="F59" s="95"/>
      <c r="G59" s="75">
        <f t="shared" si="4"/>
        <v>0</v>
      </c>
      <c r="H59" s="152"/>
      <c r="I59" s="60"/>
      <c r="J59" s="61"/>
      <c r="K59" s="60"/>
      <c r="L59" s="62"/>
    </row>
    <row r="60" spans="1:12" s="133" customFormat="1" ht="12.75" customHeight="1">
      <c r="A60" s="128">
        <v>37</v>
      </c>
      <c r="B60" s="163" t="s">
        <v>83</v>
      </c>
      <c r="C60" s="84" t="s">
        <v>127</v>
      </c>
      <c r="D60" s="114" t="s">
        <v>32</v>
      </c>
      <c r="E60" s="135">
        <f>E29*0.3</f>
        <v>960</v>
      </c>
      <c r="F60" s="95"/>
      <c r="G60" s="75">
        <f t="shared" si="4"/>
        <v>0</v>
      </c>
      <c r="H60" s="153"/>
      <c r="I60" s="131"/>
      <c r="J60" s="130"/>
      <c r="K60" s="131"/>
      <c r="L60" s="132"/>
    </row>
    <row r="61" spans="1:16" s="133" customFormat="1" ht="12.75" customHeight="1">
      <c r="A61" s="128">
        <v>38</v>
      </c>
      <c r="B61" s="163" t="s">
        <v>84</v>
      </c>
      <c r="C61" s="84" t="s">
        <v>128</v>
      </c>
      <c r="D61" s="114" t="s">
        <v>32</v>
      </c>
      <c r="E61" s="135">
        <f>E30*0.3</f>
        <v>960</v>
      </c>
      <c r="F61" s="129"/>
      <c r="G61" s="75">
        <f t="shared" si="4"/>
        <v>0</v>
      </c>
      <c r="H61" s="153"/>
      <c r="I61" s="131"/>
      <c r="J61" s="130"/>
      <c r="K61" s="131"/>
      <c r="L61" s="132"/>
      <c r="P61"/>
    </row>
    <row r="62" spans="1:16" s="133" customFormat="1" ht="12.75" customHeight="1">
      <c r="A62" s="128"/>
      <c r="B62" s="163"/>
      <c r="C62" s="84"/>
      <c r="D62" s="114"/>
      <c r="E62" s="135"/>
      <c r="F62" s="129"/>
      <c r="G62" s="75"/>
      <c r="H62" s="153"/>
      <c r="I62" s="131"/>
      <c r="J62" s="130"/>
      <c r="K62" s="131"/>
      <c r="L62" s="132"/>
      <c r="P62" s="134"/>
    </row>
    <row r="63" spans="1:16" s="133" customFormat="1" ht="12.75" customHeight="1">
      <c r="A63" s="71">
        <v>39</v>
      </c>
      <c r="B63" s="157" t="s">
        <v>69</v>
      </c>
      <c r="C63" s="157" t="s">
        <v>70</v>
      </c>
      <c r="D63" s="158" t="s">
        <v>32</v>
      </c>
      <c r="E63" s="159">
        <f>E16+E25</f>
        <v>22396</v>
      </c>
      <c r="F63" s="74"/>
      <c r="G63" s="75">
        <f t="shared" si="4"/>
        <v>0</v>
      </c>
      <c r="H63" s="153"/>
      <c r="I63" s="131"/>
      <c r="J63" s="130"/>
      <c r="K63" s="131"/>
      <c r="L63" s="132"/>
      <c r="N63" s="140"/>
      <c r="P63" s="134"/>
    </row>
    <row r="64" spans="1:16" s="133" customFormat="1" ht="12.75" customHeight="1">
      <c r="A64" s="71">
        <v>40</v>
      </c>
      <c r="B64" s="72"/>
      <c r="C64" s="83" t="s">
        <v>86</v>
      </c>
      <c r="D64" s="73" t="s">
        <v>29</v>
      </c>
      <c r="E64" s="108">
        <v>500</v>
      </c>
      <c r="F64" s="74"/>
      <c r="G64" s="75">
        <f t="shared" si="4"/>
        <v>0</v>
      </c>
      <c r="H64" s="153"/>
      <c r="I64" s="131"/>
      <c r="J64" s="130"/>
      <c r="K64" s="131"/>
      <c r="L64" s="132"/>
      <c r="N64" s="140"/>
      <c r="P64" s="134"/>
    </row>
    <row r="65" spans="1:16" s="63" customFormat="1" ht="12.75" customHeight="1">
      <c r="A65" s="71">
        <v>1</v>
      </c>
      <c r="B65" s="72" t="s">
        <v>38</v>
      </c>
      <c r="C65" s="76" t="s">
        <v>98</v>
      </c>
      <c r="D65" s="138" t="s">
        <v>36</v>
      </c>
      <c r="E65" s="139">
        <f>E32</f>
        <v>22396</v>
      </c>
      <c r="F65" s="74"/>
      <c r="G65" s="75">
        <f t="shared" si="4"/>
        <v>0</v>
      </c>
      <c r="H65" s="152"/>
      <c r="I65" s="60"/>
      <c r="J65" s="61"/>
      <c r="K65" s="60"/>
      <c r="L65" s="62"/>
      <c r="P65"/>
    </row>
    <row r="66" spans="1:13" s="63" customFormat="1" ht="12.75" customHeight="1">
      <c r="A66" s="91">
        <v>42</v>
      </c>
      <c r="B66" s="92" t="s">
        <v>67</v>
      </c>
      <c r="C66" s="93" t="s">
        <v>88</v>
      </c>
      <c r="D66" s="94" t="s">
        <v>68</v>
      </c>
      <c r="E66" s="162">
        <f>((E16*4+E25*2)/1000*2)*3</f>
        <v>383.904</v>
      </c>
      <c r="F66" s="95"/>
      <c r="G66" s="96">
        <f aca="true" t="shared" si="5" ref="G66:G76">E66*F66</f>
        <v>0</v>
      </c>
      <c r="H66" s="152"/>
      <c r="I66" s="60"/>
      <c r="J66" s="61"/>
      <c r="K66" s="60"/>
      <c r="L66" s="62">
        <v>4</v>
      </c>
      <c r="M66" s="63" t="s">
        <v>30</v>
      </c>
    </row>
    <row r="67" spans="1:13" s="63" customFormat="1" ht="12.75" customHeight="1">
      <c r="A67" s="77"/>
      <c r="B67" s="173"/>
      <c r="C67" s="163" t="s">
        <v>106</v>
      </c>
      <c r="D67" s="164"/>
      <c r="E67" s="162">
        <f>((E16*4+E25*2)/1000*2)*3</f>
        <v>383.904</v>
      </c>
      <c r="F67" s="82"/>
      <c r="G67" s="75"/>
      <c r="H67" s="152"/>
      <c r="I67" s="60"/>
      <c r="J67" s="61"/>
      <c r="K67" s="60"/>
      <c r="L67" s="62">
        <v>4</v>
      </c>
      <c r="M67" s="63" t="s">
        <v>30</v>
      </c>
    </row>
    <row r="68" spans="1:13" s="101" customFormat="1" ht="12.75" customHeight="1">
      <c r="A68" s="71">
        <v>43</v>
      </c>
      <c r="B68" s="72" t="s">
        <v>45</v>
      </c>
      <c r="C68" s="72" t="s">
        <v>46</v>
      </c>
      <c r="D68" s="73" t="s">
        <v>31</v>
      </c>
      <c r="E68" s="108">
        <v>20</v>
      </c>
      <c r="F68" s="74"/>
      <c r="G68" s="75">
        <f t="shared" si="5"/>
        <v>0</v>
      </c>
      <c r="H68" s="154"/>
      <c r="I68" s="98"/>
      <c r="J68" s="97"/>
      <c r="K68" s="98"/>
      <c r="L68" s="99">
        <v>8</v>
      </c>
      <c r="M68" s="100" t="s">
        <v>30</v>
      </c>
    </row>
    <row r="69" spans="1:13" s="63" customFormat="1" ht="12.75" customHeight="1">
      <c r="A69" s="71">
        <v>44</v>
      </c>
      <c r="B69" s="72" t="s">
        <v>47</v>
      </c>
      <c r="C69" s="72" t="s">
        <v>48</v>
      </c>
      <c r="D69" s="73" t="s">
        <v>31</v>
      </c>
      <c r="E69" s="108">
        <v>70.2</v>
      </c>
      <c r="F69" s="74"/>
      <c r="G69" s="75">
        <f t="shared" si="5"/>
        <v>0</v>
      </c>
      <c r="H69" s="155"/>
      <c r="I69" s="64"/>
      <c r="J69" s="65"/>
      <c r="K69" s="64"/>
      <c r="L69" s="66">
        <v>8</v>
      </c>
      <c r="M69" s="67" t="s">
        <v>30</v>
      </c>
    </row>
    <row r="70" spans="1:13" s="63" customFormat="1" ht="12.75" customHeight="1">
      <c r="A70" s="77">
        <v>45</v>
      </c>
      <c r="B70" s="92" t="s">
        <v>80</v>
      </c>
      <c r="C70" s="78" t="s">
        <v>49</v>
      </c>
      <c r="D70" s="79" t="s">
        <v>31</v>
      </c>
      <c r="E70" s="109">
        <v>70.2</v>
      </c>
      <c r="F70" s="80"/>
      <c r="G70" s="75">
        <f t="shared" si="5"/>
        <v>0</v>
      </c>
      <c r="H70" s="152"/>
      <c r="I70" s="60"/>
      <c r="J70" s="61"/>
      <c r="K70" s="60"/>
      <c r="L70" s="62">
        <v>4</v>
      </c>
      <c r="M70" s="63" t="s">
        <v>30</v>
      </c>
    </row>
    <row r="71" spans="1:13" s="63" customFormat="1" ht="12.75" customHeight="1">
      <c r="A71" s="71">
        <v>46</v>
      </c>
      <c r="B71" s="157" t="s">
        <v>71</v>
      </c>
      <c r="C71" s="157" t="s">
        <v>87</v>
      </c>
      <c r="D71" s="158" t="s">
        <v>29</v>
      </c>
      <c r="E71" s="159">
        <f>50400*2</f>
        <v>100800</v>
      </c>
      <c r="F71" s="74"/>
      <c r="G71" s="75">
        <f t="shared" si="5"/>
        <v>0</v>
      </c>
      <c r="H71" s="152"/>
      <c r="I71" s="60"/>
      <c r="J71" s="61"/>
      <c r="K71" s="60"/>
      <c r="L71" s="62">
        <v>4</v>
      </c>
      <c r="M71" s="63" t="s">
        <v>30</v>
      </c>
    </row>
    <row r="72" spans="1:13" s="63" customFormat="1" ht="12.75" customHeight="1">
      <c r="A72" s="71">
        <v>47</v>
      </c>
      <c r="B72" s="157" t="s">
        <v>65</v>
      </c>
      <c r="C72" s="157" t="s">
        <v>96</v>
      </c>
      <c r="D72" s="158" t="s">
        <v>32</v>
      </c>
      <c r="E72" s="159">
        <f>(E16+E25)*3</f>
        <v>67188</v>
      </c>
      <c r="F72" s="74"/>
      <c r="G72" s="75">
        <f t="shared" si="5"/>
        <v>0</v>
      </c>
      <c r="H72" s="155"/>
      <c r="I72" s="64"/>
      <c r="J72" s="65"/>
      <c r="K72" s="64"/>
      <c r="L72" s="66">
        <v>8</v>
      </c>
      <c r="M72" s="67" t="s">
        <v>30</v>
      </c>
    </row>
    <row r="73" spans="1:12" s="63" customFormat="1" ht="12.75" customHeight="1">
      <c r="A73" s="71">
        <v>48</v>
      </c>
      <c r="B73" s="160" t="s">
        <v>89</v>
      </c>
      <c r="C73" s="160" t="s">
        <v>97</v>
      </c>
      <c r="D73" s="161" t="s">
        <v>68</v>
      </c>
      <c r="E73" s="166">
        <f>((E16+E25)/1000*10)*3</f>
        <v>671.88</v>
      </c>
      <c r="F73" s="129"/>
      <c r="G73" s="75">
        <f t="shared" si="5"/>
        <v>0</v>
      </c>
      <c r="H73" s="156"/>
      <c r="I73" s="60"/>
      <c r="J73" s="61"/>
      <c r="K73" s="60"/>
      <c r="L73" s="62"/>
    </row>
    <row r="74" spans="1:12" s="63" customFormat="1" ht="12.75" customHeight="1">
      <c r="A74" s="71"/>
      <c r="B74" s="160"/>
      <c r="C74" s="163" t="s">
        <v>110</v>
      </c>
      <c r="D74" s="164"/>
      <c r="E74" s="167">
        <f>((E16+E25)/1000*10)*3</f>
        <v>671.88</v>
      </c>
      <c r="F74" s="82"/>
      <c r="G74" s="75"/>
      <c r="H74" s="152"/>
      <c r="I74" s="60"/>
      <c r="J74" s="61"/>
      <c r="K74" s="60"/>
      <c r="L74" s="62"/>
    </row>
    <row r="75" spans="1:13" s="63" customFormat="1" ht="12.75" customHeight="1">
      <c r="A75" s="71"/>
      <c r="B75" s="160"/>
      <c r="C75" s="160"/>
      <c r="D75" s="161"/>
      <c r="E75" s="166"/>
      <c r="F75" s="74"/>
      <c r="G75" s="75"/>
      <c r="H75" s="152"/>
      <c r="I75" s="60"/>
      <c r="J75" s="61"/>
      <c r="K75" s="60"/>
      <c r="L75" s="62">
        <v>4</v>
      </c>
      <c r="M75" s="63" t="s">
        <v>30</v>
      </c>
    </row>
    <row r="76" spans="1:12" s="63" customFormat="1" ht="12.75" customHeight="1">
      <c r="A76" s="174">
        <v>49</v>
      </c>
      <c r="B76" s="168"/>
      <c r="C76" s="168" t="s">
        <v>99</v>
      </c>
      <c r="D76" s="169" t="s">
        <v>64</v>
      </c>
      <c r="E76" s="170">
        <v>5.5</v>
      </c>
      <c r="F76" s="171"/>
      <c r="G76" s="172">
        <f t="shared" si="5"/>
        <v>0</v>
      </c>
      <c r="H76" s="152"/>
      <c r="I76" s="60"/>
      <c r="J76" s="61"/>
      <c r="K76" s="60"/>
      <c r="L76" s="62"/>
    </row>
    <row r="77" spans="1:12" s="63" customFormat="1" ht="12.75" customHeight="1">
      <c r="A77" s="215"/>
      <c r="B77" s="216"/>
      <c r="C77" s="222" t="s">
        <v>63</v>
      </c>
      <c r="D77" s="218"/>
      <c r="E77" s="219"/>
      <c r="F77" s="220"/>
      <c r="G77" s="221">
        <f>SUM(G48:G76)</f>
        <v>0</v>
      </c>
      <c r="H77" s="152"/>
      <c r="I77" s="60"/>
      <c r="J77" s="61"/>
      <c r="K77" s="60"/>
      <c r="L77" s="62"/>
    </row>
    <row r="78" spans="1:12" s="63" customFormat="1" ht="12.75" customHeight="1">
      <c r="A78" s="191"/>
      <c r="B78" s="192"/>
      <c r="C78" s="202"/>
      <c r="D78" s="191"/>
      <c r="E78" s="193"/>
      <c r="F78" s="194"/>
      <c r="G78" s="195"/>
      <c r="H78" s="152"/>
      <c r="I78" s="60"/>
      <c r="J78" s="61"/>
      <c r="K78" s="60"/>
      <c r="L78" s="62"/>
    </row>
    <row r="79" spans="1:13" s="63" customFormat="1" ht="12.75" customHeight="1">
      <c r="A79" s="196"/>
      <c r="B79" s="197"/>
      <c r="C79" s="198" t="s">
        <v>12</v>
      </c>
      <c r="D79" s="199"/>
      <c r="E79" s="200"/>
      <c r="F79" s="197"/>
      <c r="G79" s="201">
        <f>G45+G77</f>
        <v>0</v>
      </c>
      <c r="H79" s="61"/>
      <c r="I79" s="60"/>
      <c r="J79" s="61"/>
      <c r="K79" s="60"/>
      <c r="L79" s="62">
        <v>4</v>
      </c>
      <c r="M79" s="63" t="s">
        <v>30</v>
      </c>
    </row>
    <row r="80" spans="1:12" s="63" customFormat="1" ht="12.75" customHeight="1">
      <c r="A80" s="85"/>
      <c r="B80" s="85"/>
      <c r="C80" s="85"/>
      <c r="D80" s="88"/>
      <c r="E80" s="111"/>
      <c r="F80" s="85"/>
      <c r="G80" s="141"/>
      <c r="H80" s="61"/>
      <c r="I80" s="60"/>
      <c r="J80" s="61"/>
      <c r="K80" s="60"/>
      <c r="L80" s="62"/>
    </row>
    <row r="81" spans="1:11" s="70" customFormat="1" ht="12.75" customHeight="1">
      <c r="A81" s="53"/>
      <c r="B81" s="53"/>
      <c r="C81" s="102"/>
      <c r="D81" s="89"/>
      <c r="E81" s="112"/>
      <c r="F81" s="53"/>
      <c r="G81" s="223"/>
      <c r="H81" s="68"/>
      <c r="I81" s="69"/>
      <c r="J81" s="68"/>
      <c r="K81" s="69"/>
    </row>
    <row r="82" spans="1:7" s="85" customFormat="1" ht="11.25" customHeight="1">
      <c r="A82" s="53"/>
      <c r="B82" s="53"/>
      <c r="C82" s="102"/>
      <c r="D82" s="89"/>
      <c r="E82" s="112"/>
      <c r="F82" s="53"/>
      <c r="G82" s="112"/>
    </row>
    <row r="83" spans="3:7" s="53" customFormat="1" ht="11.25" customHeight="1">
      <c r="C83" s="102"/>
      <c r="D83" s="89"/>
      <c r="E83" s="112"/>
      <c r="G83" s="142"/>
    </row>
    <row r="84" spans="3:7" s="53" customFormat="1" ht="11.25" customHeight="1">
      <c r="C84" s="102"/>
      <c r="D84" s="89"/>
      <c r="E84" s="112"/>
      <c r="G84" s="112"/>
    </row>
    <row r="85" spans="3:5" s="53" customFormat="1" ht="11.25" customHeight="1">
      <c r="C85" s="102"/>
      <c r="D85" s="89"/>
      <c r="E85" s="112"/>
    </row>
    <row r="86" spans="3:5" s="53" customFormat="1" ht="11.25" customHeight="1">
      <c r="C86" s="102"/>
      <c r="D86" s="89"/>
      <c r="E86" s="112"/>
    </row>
    <row r="87" spans="4:5" s="53" customFormat="1" ht="17.25" customHeight="1">
      <c r="D87" s="89"/>
      <c r="E87" s="112"/>
    </row>
    <row r="88" spans="4:5" s="53" customFormat="1" ht="11.25" customHeight="1">
      <c r="D88" s="89"/>
      <c r="E88" s="112"/>
    </row>
    <row r="89" spans="4:5" s="53" customFormat="1" ht="11.25" customHeight="1">
      <c r="D89" s="89"/>
      <c r="E89" s="112"/>
    </row>
    <row r="90" spans="4:5" s="53" customFormat="1" ht="11.25" customHeight="1">
      <c r="D90" s="89"/>
      <c r="E90" s="112"/>
    </row>
    <row r="91" spans="4:5" s="53" customFormat="1" ht="11.25" customHeight="1">
      <c r="D91" s="89"/>
      <c r="E91" s="112"/>
    </row>
    <row r="92" spans="4:5" s="53" customFormat="1" ht="11.25" customHeight="1">
      <c r="D92" s="89"/>
      <c r="E92" s="112"/>
    </row>
    <row r="93" spans="4:5" s="53" customFormat="1" ht="11.25" customHeight="1">
      <c r="D93" s="89"/>
      <c r="E93" s="112"/>
    </row>
    <row r="94" spans="4:5" s="53" customFormat="1" ht="11.25" customHeight="1">
      <c r="D94" s="89"/>
      <c r="E94" s="112"/>
    </row>
    <row r="95" spans="4:5" s="53" customFormat="1" ht="11.25" customHeight="1">
      <c r="D95" s="89"/>
      <c r="E95" s="112"/>
    </row>
    <row r="96" spans="4:5" s="53" customFormat="1" ht="11.25" customHeight="1">
      <c r="D96" s="89"/>
      <c r="E96" s="112"/>
    </row>
    <row r="97" spans="4:5" s="53" customFormat="1" ht="11.25" customHeight="1">
      <c r="D97" s="89"/>
      <c r="E97" s="112"/>
    </row>
    <row r="98" spans="4:5" s="53" customFormat="1" ht="11.25" customHeight="1">
      <c r="D98" s="89"/>
      <c r="E98" s="112"/>
    </row>
    <row r="99" spans="4:5" s="53" customFormat="1" ht="11.25" customHeight="1">
      <c r="D99" s="89"/>
      <c r="E99" s="112"/>
    </row>
    <row r="100" spans="4:5" s="53" customFormat="1" ht="11.25" customHeight="1">
      <c r="D100" s="89"/>
      <c r="E100" s="112"/>
    </row>
    <row r="101" spans="4:5" s="53" customFormat="1" ht="11.25" customHeight="1">
      <c r="D101" s="89"/>
      <c r="E101" s="112"/>
    </row>
    <row r="102" spans="4:5" s="53" customFormat="1" ht="11.25" customHeight="1">
      <c r="D102" s="89"/>
      <c r="E102" s="112"/>
    </row>
    <row r="103" spans="4:5" s="53" customFormat="1" ht="11.25" customHeight="1">
      <c r="D103" s="89"/>
      <c r="E103" s="112"/>
    </row>
    <row r="104" spans="4:5" s="53" customFormat="1" ht="11.25" customHeight="1">
      <c r="D104" s="89"/>
      <c r="E104" s="112"/>
    </row>
    <row r="105" spans="4:5" s="53" customFormat="1" ht="11.25" customHeight="1">
      <c r="D105" s="89"/>
      <c r="E105" s="112"/>
    </row>
    <row r="106" spans="4:5" s="53" customFormat="1" ht="11.25" customHeight="1">
      <c r="D106" s="89"/>
      <c r="E106" s="112"/>
    </row>
    <row r="107" spans="4:5" s="53" customFormat="1" ht="11.25" customHeight="1">
      <c r="D107" s="89"/>
      <c r="E107" s="112"/>
    </row>
    <row r="108" spans="4:5" s="53" customFormat="1" ht="11.25" customHeight="1">
      <c r="D108" s="89"/>
      <c r="E108" s="112"/>
    </row>
    <row r="109" spans="4:5" s="53" customFormat="1" ht="11.25" customHeight="1">
      <c r="D109" s="89"/>
      <c r="E109" s="112"/>
    </row>
    <row r="110" spans="4:5" s="53" customFormat="1" ht="11.25" customHeight="1">
      <c r="D110" s="89"/>
      <c r="E110" s="112"/>
    </row>
    <row r="111" spans="4:5" s="53" customFormat="1" ht="11.25" customHeight="1">
      <c r="D111" s="89"/>
      <c r="E111" s="112"/>
    </row>
    <row r="112" spans="4:5" s="53" customFormat="1" ht="11.25" customHeight="1">
      <c r="D112" s="89"/>
      <c r="E112" s="112"/>
    </row>
    <row r="113" spans="4:5" s="53" customFormat="1" ht="11.25" customHeight="1">
      <c r="D113" s="89"/>
      <c r="E113" s="112"/>
    </row>
    <row r="114" spans="4:5" s="53" customFormat="1" ht="11.25" customHeight="1">
      <c r="D114" s="89"/>
      <c r="E114" s="112"/>
    </row>
    <row r="115" spans="4:5" s="53" customFormat="1" ht="11.25" customHeight="1">
      <c r="D115" s="89"/>
      <c r="E115" s="112"/>
    </row>
    <row r="116" spans="4:5" s="53" customFormat="1" ht="11.25" customHeight="1">
      <c r="D116" s="89"/>
      <c r="E116" s="112"/>
    </row>
    <row r="117" spans="4:5" s="53" customFormat="1" ht="11.25" customHeight="1">
      <c r="D117" s="89"/>
      <c r="E117" s="112"/>
    </row>
    <row r="118" spans="4:5" s="53" customFormat="1" ht="11.25" customHeight="1">
      <c r="D118" s="89"/>
      <c r="E118" s="112"/>
    </row>
    <row r="119" spans="4:5" s="53" customFormat="1" ht="11.25" customHeight="1">
      <c r="D119" s="89"/>
      <c r="E119" s="112"/>
    </row>
    <row r="120" spans="4:5" s="53" customFormat="1" ht="11.25" customHeight="1">
      <c r="D120" s="89"/>
      <c r="E120" s="112"/>
    </row>
    <row r="121" spans="4:5" s="53" customFormat="1" ht="11.25" customHeight="1">
      <c r="D121" s="89"/>
      <c r="E121" s="112"/>
    </row>
    <row r="122" spans="4:5" s="53" customFormat="1" ht="11.25" customHeight="1">
      <c r="D122" s="89"/>
      <c r="E122" s="112"/>
    </row>
    <row r="123" spans="4:5" s="53" customFormat="1" ht="11.25" customHeight="1">
      <c r="D123" s="89"/>
      <c r="E123" s="112"/>
    </row>
    <row r="124" spans="4:5" s="53" customFormat="1" ht="11.25" customHeight="1">
      <c r="D124" s="89"/>
      <c r="E124" s="112"/>
    </row>
    <row r="125" spans="4:5" s="53" customFormat="1" ht="11.25" customHeight="1">
      <c r="D125" s="89"/>
      <c r="E125" s="112"/>
    </row>
    <row r="126" spans="4:5" s="53" customFormat="1" ht="11.25" customHeight="1">
      <c r="D126" s="89"/>
      <c r="E126" s="112"/>
    </row>
    <row r="127" spans="4:5" s="53" customFormat="1" ht="11.25" customHeight="1">
      <c r="D127" s="89"/>
      <c r="E127" s="112"/>
    </row>
    <row r="128" spans="4:5" s="53" customFormat="1" ht="11.25" customHeight="1">
      <c r="D128" s="89"/>
      <c r="E128" s="112"/>
    </row>
    <row r="129" spans="4:5" s="53" customFormat="1" ht="11.25" customHeight="1">
      <c r="D129" s="89"/>
      <c r="E129" s="112"/>
    </row>
    <row r="130" spans="4:5" s="53" customFormat="1" ht="11.25" customHeight="1">
      <c r="D130" s="89"/>
      <c r="E130" s="112"/>
    </row>
    <row r="131" spans="4:5" s="53" customFormat="1" ht="11.25" customHeight="1">
      <c r="D131" s="89"/>
      <c r="E131" s="112"/>
    </row>
    <row r="132" spans="4:5" s="53" customFormat="1" ht="11.25" customHeight="1">
      <c r="D132" s="89"/>
      <c r="E132" s="112"/>
    </row>
    <row r="133" spans="4:5" s="53" customFormat="1" ht="11.25" customHeight="1">
      <c r="D133" s="89"/>
      <c r="E133" s="112"/>
    </row>
    <row r="134" spans="4:5" s="53" customFormat="1" ht="11.25" customHeight="1">
      <c r="D134" s="89"/>
      <c r="E134" s="112"/>
    </row>
    <row r="135" spans="4:5" s="53" customFormat="1" ht="11.25" customHeight="1">
      <c r="D135" s="89"/>
      <c r="E135" s="112"/>
    </row>
    <row r="136" spans="4:5" s="53" customFormat="1" ht="11.25" customHeight="1">
      <c r="D136" s="89"/>
      <c r="E136" s="112"/>
    </row>
    <row r="137" spans="4:5" s="53" customFormat="1" ht="11.25" customHeight="1">
      <c r="D137" s="89"/>
      <c r="E137" s="112"/>
    </row>
    <row r="138" spans="4:5" s="53" customFormat="1" ht="11.25" customHeight="1">
      <c r="D138" s="89"/>
      <c r="E138" s="112"/>
    </row>
    <row r="139" spans="4:5" s="53" customFormat="1" ht="11.25" customHeight="1">
      <c r="D139" s="89"/>
      <c r="E139" s="112"/>
    </row>
    <row r="140" spans="4:5" s="53" customFormat="1" ht="11.25" customHeight="1">
      <c r="D140" s="89"/>
      <c r="E140" s="112"/>
    </row>
    <row r="141" spans="4:5" s="53" customFormat="1" ht="11.25" customHeight="1">
      <c r="D141" s="89"/>
      <c r="E141" s="112"/>
    </row>
    <row r="142" spans="4:5" s="53" customFormat="1" ht="11.25" customHeight="1">
      <c r="D142" s="89"/>
      <c r="E142" s="112"/>
    </row>
    <row r="143" spans="4:5" s="53" customFormat="1" ht="11.25" customHeight="1">
      <c r="D143" s="89"/>
      <c r="E143" s="112"/>
    </row>
    <row r="144" spans="4:5" s="53" customFormat="1" ht="11.25" customHeight="1">
      <c r="D144" s="89"/>
      <c r="E144" s="112"/>
    </row>
    <row r="145" spans="4:5" s="53" customFormat="1" ht="11.25" customHeight="1">
      <c r="D145" s="89"/>
      <c r="E145" s="112"/>
    </row>
    <row r="146" spans="4:5" s="53" customFormat="1" ht="11.25" customHeight="1">
      <c r="D146" s="89"/>
      <c r="E146" s="112"/>
    </row>
    <row r="147" spans="4:5" s="53" customFormat="1" ht="11.25" customHeight="1">
      <c r="D147" s="89"/>
      <c r="E147" s="112"/>
    </row>
    <row r="148" spans="4:5" s="53" customFormat="1" ht="11.25" customHeight="1">
      <c r="D148" s="89"/>
      <c r="E148" s="112"/>
    </row>
    <row r="149" spans="4:5" s="53" customFormat="1" ht="11.25" customHeight="1">
      <c r="D149" s="89"/>
      <c r="E149" s="112"/>
    </row>
    <row r="150" spans="4:5" s="53" customFormat="1" ht="11.25" customHeight="1">
      <c r="D150" s="89"/>
      <c r="E150" s="112"/>
    </row>
    <row r="151" spans="4:5" s="53" customFormat="1" ht="11.25" customHeight="1">
      <c r="D151" s="89"/>
      <c r="E151" s="112"/>
    </row>
    <row r="152" spans="4:5" s="53" customFormat="1" ht="11.25" customHeight="1">
      <c r="D152" s="89"/>
      <c r="E152" s="112"/>
    </row>
    <row r="153" spans="4:5" s="53" customFormat="1" ht="11.25" customHeight="1">
      <c r="D153" s="89"/>
      <c r="E153" s="112"/>
    </row>
    <row r="154" spans="4:5" s="53" customFormat="1" ht="11.25" customHeight="1">
      <c r="D154" s="89"/>
      <c r="E154" s="112"/>
    </row>
    <row r="155" spans="4:5" s="53" customFormat="1" ht="11.25" customHeight="1">
      <c r="D155" s="89"/>
      <c r="E155" s="112"/>
    </row>
    <row r="156" spans="4:5" s="53" customFormat="1" ht="11.25" customHeight="1">
      <c r="D156" s="89"/>
      <c r="E156" s="112"/>
    </row>
    <row r="157" spans="4:5" s="53" customFormat="1" ht="11.25" customHeight="1">
      <c r="D157" s="89"/>
      <c r="E157" s="112"/>
    </row>
    <row r="158" spans="4:5" s="53" customFormat="1" ht="11.25" customHeight="1">
      <c r="D158" s="89"/>
      <c r="E158" s="112"/>
    </row>
    <row r="159" spans="4:5" s="53" customFormat="1" ht="11.25" customHeight="1">
      <c r="D159" s="89"/>
      <c r="E159" s="112"/>
    </row>
    <row r="160" spans="4:5" s="53" customFormat="1" ht="11.25" customHeight="1">
      <c r="D160" s="89"/>
      <c r="E160" s="112"/>
    </row>
    <row r="161" spans="4:5" s="53" customFormat="1" ht="11.25" customHeight="1">
      <c r="D161" s="89"/>
      <c r="E161" s="112"/>
    </row>
    <row r="162" spans="4:5" s="53" customFormat="1" ht="11.25" customHeight="1">
      <c r="D162" s="89"/>
      <c r="E162" s="112"/>
    </row>
    <row r="163" spans="4:5" s="53" customFormat="1" ht="11.25" customHeight="1">
      <c r="D163" s="89"/>
      <c r="E163" s="112"/>
    </row>
    <row r="164" spans="1:7" s="53" customFormat="1" ht="11.25" customHeight="1">
      <c r="A164" s="1"/>
      <c r="B164" s="1"/>
      <c r="C164" s="1"/>
      <c r="D164" s="90"/>
      <c r="E164" s="113"/>
      <c r="F164" s="1"/>
      <c r="G164" s="1"/>
    </row>
    <row r="165" spans="1:7" s="53" customFormat="1" ht="11.25" customHeight="1">
      <c r="A165" s="1"/>
      <c r="B165" s="1"/>
      <c r="C165" s="1"/>
      <c r="D165" s="90"/>
      <c r="E165" s="113"/>
      <c r="F165" s="1"/>
      <c r="G165" s="1"/>
    </row>
  </sheetData>
  <sheetProtection/>
  <printOptions horizontalCentered="1"/>
  <pageMargins left="0.5905511811023623" right="0" top="0.5905511811023623" bottom="0" header="0" footer="0"/>
  <pageSetup fitToHeight="999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Talpa-RPF</dc:creator>
  <cp:keywords/>
  <dc:description/>
  <cp:lastModifiedBy>František Učeň</cp:lastModifiedBy>
  <cp:lastPrinted>2013-09-29T08:18:00Z</cp:lastPrinted>
  <dcterms:created xsi:type="dcterms:W3CDTF">2009-10-01T13:04:33Z</dcterms:created>
  <dcterms:modified xsi:type="dcterms:W3CDTF">2014-01-06T21:05:02Z</dcterms:modified>
  <cp:category/>
  <cp:version/>
  <cp:contentType/>
  <cp:contentStatus/>
</cp:coreProperties>
</file>