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 activeTab="1"/>
  </bookViews>
  <sheets>
    <sheet name="Rekapitulace" sheetId="3" r:id="rId1"/>
    <sheet name="Rozpočet" sheetId="2" r:id="rId2"/>
    <sheet name="Parametry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3" l="1"/>
  <c r="C44" i="3"/>
  <c r="C43" i="3"/>
  <c r="C42" i="3"/>
  <c r="C41" i="3"/>
  <c r="B40" i="3"/>
  <c r="C32" i="3"/>
  <c r="C26" i="3"/>
  <c r="B26" i="3"/>
  <c r="C9" i="3"/>
  <c r="J145" i="2"/>
  <c r="I145" i="2"/>
  <c r="H144" i="2"/>
  <c r="I143" i="2"/>
  <c r="H143" i="2"/>
  <c r="E143" i="2"/>
  <c r="J143" i="2" s="1"/>
  <c r="J142" i="2"/>
  <c r="I142" i="2"/>
  <c r="H142" i="2"/>
  <c r="E142" i="2"/>
  <c r="I141" i="2"/>
  <c r="H141" i="2"/>
  <c r="E141" i="2"/>
  <c r="J141" i="2" s="1"/>
  <c r="J140" i="2"/>
  <c r="I140" i="2"/>
  <c r="H140" i="2"/>
  <c r="E140" i="2"/>
  <c r="I139" i="2"/>
  <c r="H139" i="2"/>
  <c r="E139" i="2"/>
  <c r="J139" i="2" s="1"/>
  <c r="J138" i="2"/>
  <c r="I138" i="2"/>
  <c r="H138" i="2"/>
  <c r="E138" i="2"/>
  <c r="I137" i="2"/>
  <c r="H137" i="2"/>
  <c r="E137" i="2"/>
  <c r="E144" i="2" s="1"/>
  <c r="H129" i="2"/>
  <c r="J128" i="2"/>
  <c r="I128" i="2"/>
  <c r="H127" i="2"/>
  <c r="I126" i="2"/>
  <c r="H126" i="2"/>
  <c r="E126" i="2"/>
  <c r="J126" i="2" s="1"/>
  <c r="J125" i="2"/>
  <c r="I125" i="2"/>
  <c r="H125" i="2"/>
  <c r="E125" i="2"/>
  <c r="I124" i="2"/>
  <c r="H124" i="2"/>
  <c r="E124" i="2"/>
  <c r="J124" i="2" s="1"/>
  <c r="J123" i="2"/>
  <c r="I123" i="2"/>
  <c r="H123" i="2"/>
  <c r="E123" i="2"/>
  <c r="I122" i="2"/>
  <c r="H122" i="2"/>
  <c r="E122" i="2"/>
  <c r="J122" i="2" s="1"/>
  <c r="J121" i="2"/>
  <c r="I121" i="2"/>
  <c r="H121" i="2"/>
  <c r="E121" i="2"/>
  <c r="E127" i="2" s="1"/>
  <c r="B44" i="3" s="1"/>
  <c r="J119" i="2"/>
  <c r="I119" i="2"/>
  <c r="J118" i="2"/>
  <c r="I118" i="2"/>
  <c r="H117" i="2"/>
  <c r="J116" i="2"/>
  <c r="I116" i="2"/>
  <c r="H116" i="2"/>
  <c r="E116" i="2"/>
  <c r="I115" i="2"/>
  <c r="H115" i="2"/>
  <c r="E115" i="2"/>
  <c r="J115" i="2" s="1"/>
  <c r="J114" i="2"/>
  <c r="I114" i="2"/>
  <c r="H114" i="2"/>
  <c r="E114" i="2"/>
  <c r="I113" i="2"/>
  <c r="H113" i="2"/>
  <c r="E113" i="2"/>
  <c r="E117" i="2" s="1"/>
  <c r="B43" i="3" s="1"/>
  <c r="J111" i="2"/>
  <c r="I111" i="2"/>
  <c r="H110" i="2"/>
  <c r="J109" i="2"/>
  <c r="I109" i="2"/>
  <c r="H109" i="2"/>
  <c r="E109" i="2"/>
  <c r="I108" i="2"/>
  <c r="H108" i="2"/>
  <c r="E108" i="2"/>
  <c r="J108" i="2" s="1"/>
  <c r="J107" i="2"/>
  <c r="I107" i="2"/>
  <c r="H107" i="2"/>
  <c r="E107" i="2"/>
  <c r="I106" i="2"/>
  <c r="H106" i="2"/>
  <c r="E106" i="2"/>
  <c r="J106" i="2" s="1"/>
  <c r="J105" i="2"/>
  <c r="I105" i="2"/>
  <c r="H105" i="2"/>
  <c r="E105" i="2"/>
  <c r="I104" i="2"/>
  <c r="H104" i="2"/>
  <c r="E104" i="2"/>
  <c r="J104" i="2" s="1"/>
  <c r="J103" i="2"/>
  <c r="I103" i="2"/>
  <c r="H103" i="2"/>
  <c r="E103" i="2"/>
  <c r="I102" i="2"/>
  <c r="H102" i="2"/>
  <c r="E102" i="2"/>
  <c r="J102" i="2" s="1"/>
  <c r="J101" i="2"/>
  <c r="I101" i="2"/>
  <c r="H101" i="2"/>
  <c r="E101" i="2"/>
  <c r="I100" i="2"/>
  <c r="H100" i="2"/>
  <c r="E100" i="2"/>
  <c r="E110" i="2" s="1"/>
  <c r="B42" i="3" s="1"/>
  <c r="J99" i="2"/>
  <c r="I99" i="2"/>
  <c r="H99" i="2"/>
  <c r="E99" i="2"/>
  <c r="J96" i="2"/>
  <c r="I96" i="2"/>
  <c r="J95" i="2"/>
  <c r="E95" i="2"/>
  <c r="J94" i="2"/>
  <c r="I94" i="2"/>
  <c r="H94" i="2"/>
  <c r="E94" i="2"/>
  <c r="J93" i="2"/>
  <c r="I93" i="2"/>
  <c r="H93" i="2"/>
  <c r="E93" i="2"/>
  <c r="J92" i="2"/>
  <c r="I92" i="2"/>
  <c r="H92" i="2"/>
  <c r="E92" i="2"/>
  <c r="J91" i="2"/>
  <c r="I91" i="2"/>
  <c r="H91" i="2"/>
  <c r="E91" i="2"/>
  <c r="J90" i="2"/>
  <c r="I90" i="2"/>
  <c r="H90" i="2"/>
  <c r="E90" i="2"/>
  <c r="J89" i="2"/>
  <c r="I89" i="2"/>
  <c r="H89" i="2"/>
  <c r="H95" i="2" s="1"/>
  <c r="C40" i="3" s="1"/>
  <c r="E89" i="2"/>
  <c r="J87" i="2"/>
  <c r="I87" i="2"/>
  <c r="I85" i="2"/>
  <c r="J84" i="2"/>
  <c r="I84" i="2"/>
  <c r="I81" i="2"/>
  <c r="H81" i="2"/>
  <c r="J81" i="2" s="1"/>
  <c r="E81" i="2"/>
  <c r="I80" i="2"/>
  <c r="H80" i="2"/>
  <c r="J80" i="2" s="1"/>
  <c r="E80" i="2"/>
  <c r="I79" i="2"/>
  <c r="H79" i="2"/>
  <c r="J79" i="2" s="1"/>
  <c r="E79" i="2"/>
  <c r="I78" i="2"/>
  <c r="H78" i="2"/>
  <c r="J78" i="2" s="1"/>
  <c r="E78" i="2"/>
  <c r="I76" i="2"/>
  <c r="H76" i="2"/>
  <c r="J76" i="2" s="1"/>
  <c r="E76" i="2"/>
  <c r="I74" i="2"/>
  <c r="H74" i="2"/>
  <c r="E74" i="2"/>
  <c r="J74" i="2" s="1"/>
  <c r="I73" i="2"/>
  <c r="H73" i="2"/>
  <c r="E73" i="2"/>
  <c r="J73" i="2" s="1"/>
  <c r="I72" i="2"/>
  <c r="H72" i="2"/>
  <c r="E72" i="2"/>
  <c r="J72" i="2" s="1"/>
  <c r="I71" i="2"/>
  <c r="H71" i="2"/>
  <c r="E71" i="2"/>
  <c r="I70" i="2"/>
  <c r="H70" i="2"/>
  <c r="E70" i="2"/>
  <c r="I69" i="2"/>
  <c r="H69" i="2"/>
  <c r="E69" i="2"/>
  <c r="E82" i="2" s="1"/>
  <c r="B39" i="3" s="1"/>
  <c r="J67" i="2"/>
  <c r="I67" i="2"/>
  <c r="I65" i="2"/>
  <c r="H65" i="2"/>
  <c r="H66" i="2" s="1"/>
  <c r="C38" i="3" s="1"/>
  <c r="E65" i="2"/>
  <c r="J63" i="2"/>
  <c r="I63" i="2"/>
  <c r="H63" i="2"/>
  <c r="E63" i="2"/>
  <c r="I62" i="2"/>
  <c r="H62" i="2"/>
  <c r="J62" i="2" s="1"/>
  <c r="E62" i="2"/>
  <c r="J60" i="2"/>
  <c r="I60" i="2"/>
  <c r="H60" i="2"/>
  <c r="E60" i="2"/>
  <c r="I59" i="2"/>
  <c r="H59" i="2"/>
  <c r="E59" i="2"/>
  <c r="J59" i="2" s="1"/>
  <c r="J58" i="2"/>
  <c r="I58" i="2"/>
  <c r="H58" i="2"/>
  <c r="E58" i="2"/>
  <c r="I57" i="2"/>
  <c r="H57" i="2"/>
  <c r="E57" i="2"/>
  <c r="J57" i="2" s="1"/>
  <c r="J55" i="2"/>
  <c r="I55" i="2"/>
  <c r="H55" i="2"/>
  <c r="E55" i="2"/>
  <c r="I54" i="2"/>
  <c r="H54" i="2"/>
  <c r="J54" i="2" s="1"/>
  <c r="E54" i="2"/>
  <c r="J53" i="2"/>
  <c r="I53" i="2"/>
  <c r="H53" i="2"/>
  <c r="E53" i="2"/>
  <c r="I52" i="2"/>
  <c r="H52" i="2"/>
  <c r="J52" i="2" s="1"/>
  <c r="E52" i="2"/>
  <c r="J51" i="2"/>
  <c r="I51" i="2"/>
  <c r="H51" i="2"/>
  <c r="E51" i="2"/>
  <c r="I50" i="2"/>
  <c r="H50" i="2"/>
  <c r="J50" i="2" s="1"/>
  <c r="E50" i="2"/>
  <c r="J49" i="2"/>
  <c r="I49" i="2"/>
  <c r="H49" i="2"/>
  <c r="E49" i="2"/>
  <c r="I48" i="2"/>
  <c r="H48" i="2"/>
  <c r="J48" i="2" s="1"/>
  <c r="E48" i="2"/>
  <c r="J47" i="2"/>
  <c r="I47" i="2"/>
  <c r="H47" i="2"/>
  <c r="E47" i="2"/>
  <c r="I46" i="2"/>
  <c r="H46" i="2"/>
  <c r="J46" i="2" s="1"/>
  <c r="E46" i="2"/>
  <c r="J45" i="2"/>
  <c r="I45" i="2"/>
  <c r="H45" i="2"/>
  <c r="E45" i="2"/>
  <c r="I44" i="2"/>
  <c r="H44" i="2"/>
  <c r="J44" i="2" s="1"/>
  <c r="E44" i="2"/>
  <c r="I40" i="2"/>
  <c r="H40" i="2"/>
  <c r="E40" i="2"/>
  <c r="I39" i="2"/>
  <c r="H39" i="2"/>
  <c r="E39" i="2"/>
  <c r="I35" i="2"/>
  <c r="H35" i="2"/>
  <c r="E35" i="2"/>
  <c r="J35" i="2" s="1"/>
  <c r="I34" i="2"/>
  <c r="H34" i="2"/>
  <c r="J34" i="2" s="1"/>
  <c r="E34" i="2"/>
  <c r="I33" i="2"/>
  <c r="H33" i="2"/>
  <c r="E33" i="2"/>
  <c r="J33" i="2" s="1"/>
  <c r="J32" i="2"/>
  <c r="I32" i="2"/>
  <c r="H32" i="2"/>
  <c r="E32" i="2"/>
  <c r="I31" i="2"/>
  <c r="H31" i="2"/>
  <c r="E31" i="2"/>
  <c r="J30" i="2"/>
  <c r="I30" i="2"/>
  <c r="H30" i="2"/>
  <c r="E30" i="2"/>
  <c r="I29" i="2"/>
  <c r="H29" i="2"/>
  <c r="E29" i="2"/>
  <c r="J29" i="2" s="1"/>
  <c r="I28" i="2"/>
  <c r="H28" i="2"/>
  <c r="H36" i="2" s="1"/>
  <c r="C36" i="3" s="1"/>
  <c r="E28" i="2"/>
  <c r="I27" i="2"/>
  <c r="H27" i="2"/>
  <c r="E27" i="2"/>
  <c r="J27" i="2" s="1"/>
  <c r="J26" i="2"/>
  <c r="I26" i="2"/>
  <c r="H26" i="2"/>
  <c r="E26" i="2"/>
  <c r="I25" i="2"/>
  <c r="H25" i="2"/>
  <c r="E25" i="2"/>
  <c r="J24" i="2"/>
  <c r="I24" i="2"/>
  <c r="H24" i="2"/>
  <c r="E24" i="2"/>
  <c r="E36" i="2" s="1"/>
  <c r="B36" i="3" s="1"/>
  <c r="J22" i="2"/>
  <c r="I22" i="2"/>
  <c r="I20" i="2"/>
  <c r="H20" i="2"/>
  <c r="E20" i="2"/>
  <c r="J20" i="2" s="1"/>
  <c r="I19" i="2"/>
  <c r="H19" i="2"/>
  <c r="E19" i="2"/>
  <c r="J19" i="2" s="1"/>
  <c r="I17" i="2"/>
  <c r="H17" i="2"/>
  <c r="E17" i="2"/>
  <c r="I16" i="2"/>
  <c r="H16" i="2"/>
  <c r="E16" i="2"/>
  <c r="I14" i="2"/>
  <c r="H14" i="2"/>
  <c r="E14" i="2"/>
  <c r="J14" i="2" s="1"/>
  <c r="I13" i="2"/>
  <c r="H13" i="2"/>
  <c r="E13" i="2"/>
  <c r="J13" i="2" s="1"/>
  <c r="I12" i="2"/>
  <c r="H12" i="2"/>
  <c r="E12" i="2"/>
  <c r="J12" i="2" s="1"/>
  <c r="I11" i="2"/>
  <c r="H11" i="2"/>
  <c r="E11" i="2"/>
  <c r="J11" i="2" s="1"/>
  <c r="I10" i="2"/>
  <c r="H10" i="2"/>
  <c r="E10" i="2"/>
  <c r="J5" i="2"/>
  <c r="I5" i="2"/>
  <c r="H4" i="2"/>
  <c r="I3" i="2"/>
  <c r="H3" i="2"/>
  <c r="E3" i="2"/>
  <c r="J3" i="2" s="1"/>
  <c r="J4" i="2" s="1"/>
  <c r="B45" i="3" l="1"/>
  <c r="C10" i="3"/>
  <c r="C11" i="3" s="1"/>
  <c r="J137" i="2"/>
  <c r="J144" i="2" s="1"/>
  <c r="J127" i="2"/>
  <c r="J113" i="2"/>
  <c r="J117" i="2" s="1"/>
  <c r="J129" i="2"/>
  <c r="E129" i="2"/>
  <c r="B41" i="3" s="1"/>
  <c r="J100" i="2"/>
  <c r="J110" i="2" s="1"/>
  <c r="H82" i="2"/>
  <c r="C39" i="3" s="1"/>
  <c r="J70" i="2"/>
  <c r="J71" i="2"/>
  <c r="J69" i="2"/>
  <c r="J65" i="2"/>
  <c r="J66" i="2"/>
  <c r="E66" i="2"/>
  <c r="B38" i="3" s="1"/>
  <c r="E41" i="2"/>
  <c r="B37" i="3" s="1"/>
  <c r="J40" i="2"/>
  <c r="H41" i="2"/>
  <c r="C37" i="3" s="1"/>
  <c r="J39" i="2"/>
  <c r="J41" i="2" s="1"/>
  <c r="J28" i="2"/>
  <c r="J36" i="2" s="1"/>
  <c r="J31" i="2"/>
  <c r="J25" i="2"/>
  <c r="J17" i="2"/>
  <c r="J16" i="2"/>
  <c r="H21" i="2"/>
  <c r="C35" i="3" s="1"/>
  <c r="H86" i="2"/>
  <c r="C6" i="3" s="1"/>
  <c r="H83" i="2"/>
  <c r="C34" i="3" s="1"/>
  <c r="M1" i="2"/>
  <c r="E85" i="2" s="1"/>
  <c r="J85" i="2" s="1"/>
  <c r="E83" i="2"/>
  <c r="B34" i="3" s="1"/>
  <c r="J10" i="2"/>
  <c r="E21" i="2"/>
  <c r="B35" i="3" s="1"/>
  <c r="E4" i="2"/>
  <c r="J82" i="2" l="1"/>
  <c r="C33" i="3"/>
  <c r="J86" i="2"/>
  <c r="E86" i="2"/>
  <c r="C5" i="3" s="1"/>
  <c r="C8" i="3" s="1"/>
  <c r="J21" i="2"/>
  <c r="J83" i="2"/>
  <c r="B32" i="3"/>
  <c r="B3" i="3"/>
  <c r="B33" i="3" l="1"/>
  <c r="C4" i="3"/>
  <c r="C7" i="3" s="1"/>
  <c r="C12" i="3" s="1"/>
  <c r="B4" i="3"/>
  <c r="B7" i="3" s="1"/>
  <c r="C15" i="3" l="1"/>
  <c r="B12" i="3"/>
  <c r="C20" i="3"/>
  <c r="C19" i="3"/>
  <c r="C21" i="3" l="1"/>
  <c r="C14" i="3"/>
  <c r="C13" i="3"/>
  <c r="C16" i="3" l="1"/>
  <c r="C22" i="3" s="1"/>
  <c r="C24" i="3" s="1"/>
  <c r="B25" i="3" l="1"/>
  <c r="C25" i="3" s="1"/>
  <c r="C27" i="3" s="1"/>
  <c r="C29" i="3"/>
  <c r="C30" i="3"/>
</calcChain>
</file>

<file path=xl/sharedStrings.xml><?xml version="1.0" encoding="utf-8"?>
<sst xmlns="http://schemas.openxmlformats.org/spreadsheetml/2006/main" count="560" uniqueCount="230">
  <si>
    <t>Název</t>
  </si>
  <si>
    <t>Hodnota</t>
  </si>
  <si>
    <t>Nadpis rekapitulace</t>
  </si>
  <si>
    <t>Seznam prací a dodávek elektrotechnických zařízení</t>
  </si>
  <si>
    <t>Akce</t>
  </si>
  <si>
    <t>KREJCAROVA LÁVKA PŘES ŘEKU OHŘI, SOKOLOV.</t>
  </si>
  <si>
    <t>Projekt</t>
  </si>
  <si>
    <t>D.2.2.2  VEŘEJNÉ OSVĚTLENÍ</t>
  </si>
  <si>
    <t>Investor</t>
  </si>
  <si>
    <t>Městský úřad Sokolov</t>
  </si>
  <si>
    <t>Z. č.</t>
  </si>
  <si>
    <t>201708</t>
  </si>
  <si>
    <t>A. č.</t>
  </si>
  <si>
    <t>Smlouva</t>
  </si>
  <si>
    <t/>
  </si>
  <si>
    <t>Vypracoval</t>
  </si>
  <si>
    <t>Ing. F. Kolář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</si>
  <si>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</si>
  <si>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</si>
  <si>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</si>
  <si>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</si>
  <si>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</si>
  <si>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</si>
  <si>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</si>
  <si>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</si>
  <si>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</si>
  <si>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</si>
  <si>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</si>
  <si>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</si>
  <si>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</si>
  <si>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</si>
  <si>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</si>
  <si>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</si>
  <si>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</si>
  <si>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</si>
  <si>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</si>
  <si>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</si>
  <si>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</si>
  <si>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</si>
  <si>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</si>
  <si>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</si>
  <si>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</si>
  <si>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</si>
  <si>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</si>
  <si>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</si>
  <si>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</si>
  <si>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</si>
  <si>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</si>
  <si>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</si>
  <si>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</si>
  <si>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</si>
  <si>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</si>
  <si>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</si>
  <si>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</si>
  <si>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</si>
  <si>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</si>
  <si>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</si>
  <si>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Dodávky</t>
  </si>
  <si>
    <t>rozvaděč R1</t>
  </si>
  <si>
    <t>ks</t>
  </si>
  <si>
    <t>Dodávky - celkem</t>
  </si>
  <si>
    <t>Elektromontáže silnoproud</t>
  </si>
  <si>
    <t>Elektromontáže</t>
  </si>
  <si>
    <t>Kabeláže</t>
  </si>
  <si>
    <t>KABEL SILOVÝ,IZOLACE PVC</t>
  </si>
  <si>
    <t>CYKY-J 4x16 , volně</t>
  </si>
  <si>
    <t>m</t>
  </si>
  <si>
    <t>CYKY-J 3x 4 , volně</t>
  </si>
  <si>
    <t>CYKY-J 3x2.5 , volně</t>
  </si>
  <si>
    <t>CYKY-O 2x2.5 , volně</t>
  </si>
  <si>
    <t>CYKY-J 3x1.5 , volně</t>
  </si>
  <si>
    <t>ŠNŮRA STŘEDNÍ,IZOLACE KAUČUK (CGSG)</t>
  </si>
  <si>
    <t>H05RN-F-X 2x1 , volně</t>
  </si>
  <si>
    <t>H05RN-F-X 3x1 , volně</t>
  </si>
  <si>
    <t>VODIČ JEDNOŽILOVÝ, IZOLACE PVC</t>
  </si>
  <si>
    <t>H07V-K 35 , volně</t>
  </si>
  <si>
    <t>Drát 10 drát ø 10mm(0,62kg/m), pevně</t>
  </si>
  <si>
    <t>Kabeláže - celkem</t>
  </si>
  <si>
    <t>Svítidla</t>
  </si>
  <si>
    <t>A - zemní LED svítidlo, Kamino 230/24V/5,8W, IP67</t>
  </si>
  <si>
    <t>napaječ 230/24V, 100VA. IP 68</t>
  </si>
  <si>
    <t>krabice pro napaječ, IP68</t>
  </si>
  <si>
    <t>přívod k trafu M12 5m, ideálně pouze koncovka</t>
  </si>
  <si>
    <t>konektor pro připojení svítidla</t>
  </si>
  <si>
    <t>B - nástěnné trubicové LED svítidlo, Banister 230/5W, IP67</t>
  </si>
  <si>
    <t>C - LEd reflektor, Modus typ OS50PC42SND30 230V/44W, 4000K, IP65</t>
  </si>
  <si>
    <t>stožár AURIGA 60 STK 60/60/3,</t>
  </si>
  <si>
    <t xml:space="preserve"> výložník SK1-500</t>
  </si>
  <si>
    <t>výložník SK2-500/120</t>
  </si>
  <si>
    <t>svorkovnice EKM 2050/IP54</t>
  </si>
  <si>
    <t>Led svítidlo Philips, typ BGP 303 LED23 -740/ PSR II 42/60</t>
  </si>
  <si>
    <t>Svítidla - celkem</t>
  </si>
  <si>
    <t>Přístroje</t>
  </si>
  <si>
    <t>3558 Spínač jednopólový IP 44; řazení 1; d. Praktik; b. šedá</t>
  </si>
  <si>
    <t>5518-2029 S Zásuvka dvojnásobná IP 44, s ochrannými kolíky, s víčky; řazení 2x(2P+PE); d. Praktik; b. šedá</t>
  </si>
  <si>
    <t>Přístroje - celkem</t>
  </si>
  <si>
    <t>kabelové trasy, úložný materiál</t>
  </si>
  <si>
    <t>KF 09063 TRUBKA DVOUPL. KOPOFLEX</t>
  </si>
  <si>
    <t>KF 09090 TRUBKA DVOUPL. KOPOFLEX</t>
  </si>
  <si>
    <t>KZI 60X100X0.75 ŽLAB S INT.SPOJ. JUPITER, l-3000mm</t>
  </si>
  <si>
    <t>MDS DESKA MONTÁŽNÍ NA SVORKY</t>
  </si>
  <si>
    <t>KSK 100 KRABICE S KRYTÍM IP 66</t>
  </si>
  <si>
    <t>KSV svorka KZI</t>
  </si>
  <si>
    <t>UP 35x42 ÚHELNÍK PODPĚRNÝ</t>
  </si>
  <si>
    <t>NSM 6X10 ŠROUB VRAT.+MATICE</t>
  </si>
  <si>
    <t>DSZT držák stropní</t>
  </si>
  <si>
    <t>ZT 10 závitová tyč 10</t>
  </si>
  <si>
    <t>NP 150 PROFIL NOSNÝ 15x30</t>
  </si>
  <si>
    <t>NKP 16 PRŮCHODKA</t>
  </si>
  <si>
    <t>8025HF TRUBKA TUHÁ 1250 N HF</t>
  </si>
  <si>
    <t>4125HF KOLENO PRO TRUBKU 1525HF</t>
  </si>
  <si>
    <t>0225HF SPOJKA PRO TRUBKU 1525HF</t>
  </si>
  <si>
    <t>5325HF PŘÍCHYTKA PRO TRUBKU 1525HF</t>
  </si>
  <si>
    <t>2325/LPE-1 TRUBKA OHEBNÁ EN LPE 320N</t>
  </si>
  <si>
    <t>5321 PŘÍCHYTKA PVC</t>
  </si>
  <si>
    <t>filie výstražná PVC, š33cn</t>
  </si>
  <si>
    <t>kabelové trasy, úložný materiál - celkem</t>
  </si>
  <si>
    <t>Ostatní elektromontážní práce a materiál</t>
  </si>
  <si>
    <t>SZ trubková</t>
  </si>
  <si>
    <t>SR03  S/S, 2xM8, vrat. ocel zemnící pásek - drát</t>
  </si>
  <si>
    <t>OT 1,7m ochranná trubka</t>
  </si>
  <si>
    <t>DOT vrut 8/200</t>
  </si>
  <si>
    <t xml:space="preserve"> štítkek k označení svodů</t>
  </si>
  <si>
    <t>220401</t>
  </si>
  <si>
    <t>pojistkový spodek E14 včetně pojistky 6,3A</t>
  </si>
  <si>
    <t>Montáž rozváděčů litinových, hliníkových nebo plastových sestavy hmotnosti</t>
  </si>
  <si>
    <t xml:space="preserve"> přes 50 do 100kg</t>
  </si>
  <si>
    <t>190122</t>
  </si>
  <si>
    <t>Ukončení vodičů izolovaných s označením a zapojením v rozváděči nebo na přístroji</t>
  </si>
  <si>
    <t xml:space="preserve"> do 2,5 mm2</t>
  </si>
  <si>
    <t>100001</t>
  </si>
  <si>
    <t xml:space="preserve"> 6 mm2</t>
  </si>
  <si>
    <t>100002</t>
  </si>
  <si>
    <t xml:space="preserve"> 16 mm2</t>
  </si>
  <si>
    <t>100003</t>
  </si>
  <si>
    <t xml:space="preserve"> 35 mm2</t>
  </si>
  <si>
    <t>100005</t>
  </si>
  <si>
    <t>Ostatní elektromontážní práce a materiál - celkem</t>
  </si>
  <si>
    <t>Elektromontáže - celkem</t>
  </si>
  <si>
    <t>Podružný materiál</t>
  </si>
  <si>
    <t>Elektromontáže silnoproud - celkem</t>
  </si>
  <si>
    <t>Ostatní práce HZS</t>
  </si>
  <si>
    <t>zajištění autorského a technického dozuru</t>
  </si>
  <si>
    <t>zakreslení skutečného provedení stavby</t>
  </si>
  <si>
    <t>zaučení obsluhy</t>
  </si>
  <si>
    <t>výchozí revize elektro</t>
  </si>
  <si>
    <t>práce ve výškách - horolezeckou technikou</t>
  </si>
  <si>
    <t>hod</t>
  </si>
  <si>
    <t>autoplošina</t>
  </si>
  <si>
    <t>Ostatní práce HZS - celkem</t>
  </si>
  <si>
    <t>Kamerový systém CCTV</t>
  </si>
  <si>
    <t>Technologie</t>
  </si>
  <si>
    <t xml:space="preserve">Bullet IP kamera, TD/N, HD1080p, 2MP, MZVF 2.8-10mm, WDR, IR,IP66, 0.04Lux_x000D_
</t>
  </si>
  <si>
    <t>Konzole pro uchycení kamery na mostní pylon (zakázková výroba)</t>
  </si>
  <si>
    <t>Speed DOME PTZ IP kamera, TD/N, 18x zoom, HD 1080p, 2MP, DD, IP66, 0.04Lux</t>
  </si>
  <si>
    <t>Konzole pro uchycení kamery na stožár v.o. (zakázková výroba)</t>
  </si>
  <si>
    <t>UPS PoE systém, uzamykatelný box IP65/4X, 12VDC, 24VDC, PoE in/out, pro AKU 2x51Ah (12V), max. 192W, možnost připojení splárního panelu</t>
  </si>
  <si>
    <t>Montážní příslušenství UPS zdroje</t>
  </si>
  <si>
    <t>AKU 12V 51 Ah</t>
  </si>
  <si>
    <t>Router 5xGbit LAN, 1xSFP, -10°C</t>
  </si>
  <si>
    <t>PoE midspan 30W</t>
  </si>
  <si>
    <t>Média konvertor 100Mb/s SC na 100Mb/s RJ45, 20km</t>
  </si>
  <si>
    <t>Ukončení optického vlákna (ochrana sváru, pigtail, …)</t>
  </si>
  <si>
    <t>Technologie - celkem</t>
  </si>
  <si>
    <t>Trasy a kabeláže</t>
  </si>
  <si>
    <t>Kabel FTP CAT6</t>
  </si>
  <si>
    <t>Kabel optický 4xSM 9/125</t>
  </si>
  <si>
    <t>Mikrotrubička HDPE zemní tlustostěnná 08/3,5mm, pro přímou pokládku do země, vnitřní lubrikační vrstva </t>
  </si>
  <si>
    <t>Tuhá ocelová elektroinstalační trubka pro vysoké mechanické zatížení 34mm včetně příslušenství</t>
  </si>
  <si>
    <t>Trasy a kabeláže - celkem</t>
  </si>
  <si>
    <t>Ostatní</t>
  </si>
  <si>
    <t xml:space="preserve">Oživení a konfigurace systému_x000D_
_x000D_
</t>
  </si>
  <si>
    <t>kpl</t>
  </si>
  <si>
    <t>Měřící protokoly</t>
  </si>
  <si>
    <t>Drobný a nespecifikovaný</t>
  </si>
  <si>
    <t>Práce ve výškách včetně mechanizace</t>
  </si>
  <si>
    <t>dnů</t>
  </si>
  <si>
    <t>Zaškolení obsluhy</t>
  </si>
  <si>
    <t>Režie a vedlejší náklady</t>
  </si>
  <si>
    <t>Ostatní - celkem</t>
  </si>
  <si>
    <t>Kamerový systém CCTV - celkem</t>
  </si>
  <si>
    <t>Poznámky:</t>
  </si>
  <si>
    <t>Trasy kabelového žlabu na mostní konstrukci jsou součástí dodáveky elektro - silnoproud.</t>
  </si>
  <si>
    <t>Rozpočet nezahrnuje náklady na datové připojení k systému městské policie je zajištěno bezdrátovým přenosem, který zajišťuje společnost Wolfnet (správce sítě).</t>
  </si>
  <si>
    <t>Zemní práce</t>
  </si>
  <si>
    <t>Sejmutí drnu, naložení, odvoz</t>
  </si>
  <si>
    <t>m2</t>
  </si>
  <si>
    <t>Hloubení kabelové rýhy, zemina tř.3, š. 350mm, hl. 800mm</t>
  </si>
  <si>
    <t>Zřízení kabelového lože z prosáté zeminy, bez zakrytí, šíře do 65cm,tloušťka 5cm</t>
  </si>
  <si>
    <t>Zához kabelové rýhy, zemina třídy 3, šíře 350mm,hloubka 600mm</t>
  </si>
  <si>
    <t>Položení drnu</t>
  </si>
  <si>
    <t>Osetí povrchu travou</t>
  </si>
  <si>
    <t>Provizorní úprava terénu v zemina třídy 3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</si>
  <si>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</si>
  <si>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</si>
  <si>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</si>
  <si>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</si>
  <si>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</si>
  <si>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</si>
  <si>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</si>
  <si>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</si>
  <si>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</si>
  <si>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</si>
  <si>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</si>
  <si>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</si>
  <si>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</si>
  <si>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</si>
  <si>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</si>
  <si>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</si>
  <si>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</si>
  <si>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</si>
  <si>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</si>
  <si>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</si>
  <si>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</si>
  <si>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</si>
  <si>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</si>
  <si>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</si>
  <si>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</si>
  <si>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</si>
  <si>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</si>
  <si>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</si>
  <si>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Elektromontáže</t>
  </si>
  <si>
    <t xml:space="preserve">    Kabeláže</t>
  </si>
  <si>
    <t xml:space="preserve">    Svítidla</t>
  </si>
  <si>
    <t xml:space="preserve">    Přístroje</t>
  </si>
  <si>
    <t xml:space="preserve">    kabelové trasy, úložný materiál</t>
  </si>
  <si>
    <t xml:space="preserve">    Ostatní elektromontážní práce a materiál</t>
  </si>
  <si>
    <t xml:space="preserve">  Technologie</t>
  </si>
  <si>
    <t xml:space="preserve">  Trasy a kabeláže</t>
  </si>
  <si>
    <t xml:space="preserve">  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</si>
</sst>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9"/>
      <color rgb="FF000000"/>
      <name val="敓潧⁥䥕退棜㱸±☸ª_x0008_"/>
      <charset val="238"/>
    </font>
    <font>
      <b/>
      <sz val="11"/>
      <color rgb="FF000000"/>
      <name val="敓潧⁥䥕退棜㱸±☸ª_x0008_"/>
      <charset val="238"/>
    </font>
    <font>
      <b/>
      <sz val="10"/>
      <color rgb="FF000000"/>
      <name val="敓潧⁥䥕退棜㱸±☸ª_x0008_"/>
      <charset val="238"/>
    </font>
    <font>
      <b/>
      <sz val="9"/>
      <color rgb="FF000000"/>
      <name val="敓潧⁥䥕退棜㱸±☸ª_x0008_"/>
      <charset val="238"/>
    </font>
    <font>
      <i/>
      <sz val="10"/>
      <color rgb="FF000000"/>
      <name val="敓潧⁥䥕退棜㱸±☸ª_x0008_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left"/>
    </xf>
    <xf numFmtId="0" fontId="0" fillId="0" borderId="1" xfId="0" applyBorder="1" applyProtection="1"/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49" fontId="1" fillId="5" borderId="1" xfId="0" applyNumberFormat="1" applyFont="1" applyFill="1" applyBorder="1" applyAlignment="1" applyProtection="1">
      <alignment horizontal="left"/>
    </xf>
    <xf numFmtId="4" fontId="1" fillId="5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left"/>
    </xf>
    <xf numFmtId="4" fontId="3" fillId="4" borderId="1" xfId="0" applyNumberFormat="1" applyFont="1" applyFill="1" applyBorder="1" applyAlignment="1" applyProtection="1">
      <alignment horizontal="right"/>
    </xf>
    <xf numFmtId="49" fontId="4" fillId="6" borderId="1" xfId="0" applyNumberFormat="1" applyFont="1" applyFill="1" applyBorder="1" applyAlignment="1" applyProtection="1">
      <alignment horizontal="left"/>
    </xf>
    <xf numFmtId="4" fontId="4" fillId="6" borderId="1" xfId="0" applyNumberFormat="1" applyFont="1" applyFill="1" applyBorder="1" applyAlignment="1" applyProtection="1">
      <alignment horizontal="right"/>
    </xf>
    <xf numFmtId="49" fontId="5" fillId="7" borderId="1" xfId="0" applyNumberFormat="1" applyFont="1" applyFill="1" applyBorder="1" applyAlignment="1" applyProtection="1">
      <alignment horizontal="left"/>
    </xf>
    <xf numFmtId="4" fontId="5" fillId="7" borderId="1" xfId="0" applyNumberFormat="1" applyFont="1" applyFill="1" applyBorder="1" applyAlignment="1" applyProtection="1">
      <alignment horizontal="right"/>
    </xf>
    <xf numFmtId="49" fontId="1" fillId="5" borderId="1" xfId="0" applyNumberFormat="1" applyFont="1" applyFill="1" applyBorder="1" applyAlignment="1" applyProtection="1">
      <alignment horizontal="left" wrapText="1"/>
    </xf>
    <xf numFmtId="49" fontId="0" fillId="0" borderId="0" xfId="0" applyNumberFormat="1" applyProtection="1"/>
    <xf numFmtId="4" fontId="0" fillId="0" borderId="0" xfId="0" applyNumberFormat="1" applyProtection="1"/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right"/>
      <protection locked="0"/>
    </xf>
    <xf numFmtId="4" fontId="5" fillId="7" borderId="1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25" sqref="C25"/>
    </sheetView>
  </sheetViews>
  <sheetFormatPr defaultRowHeight="15"/>
  <cols>
    <col min="1" max="1" width="39.28515625" style="1" bestFit="1" customWidth="1"/>
    <col min="2" max="2" width="11.28515625" style="10" bestFit="1" customWidth="1"/>
    <col min="3" max="3" width="13.140625" style="10" bestFit="1" customWidth="1"/>
    <col min="6" max="6" width="0" style="9" hidden="1" customWidth="1"/>
  </cols>
  <sheetData>
    <row r="1" spans="1:4">
      <c r="A1" s="2" t="s">
        <v>0</v>
      </c>
      <c r="B1" s="11" t="s">
        <v>194</v>
      </c>
      <c r="C1" s="11" t="s">
        <v>195</v>
      </c>
      <c r="D1" s="3"/>
    </row>
    <row r="2" spans="1:4">
      <c r="A2" s="5" t="s">
        <v>196</v>
      </c>
      <c r="B2" s="14"/>
      <c r="C2" s="14"/>
      <c r="D2" s="3"/>
    </row>
    <row r="3" spans="1:4">
      <c r="A3" s="6" t="s">
        <v>197</v>
      </c>
      <c r="B3" s="13">
        <f>(Rozpočet!E4)</f>
        <v>0</v>
      </c>
      <c r="C3" s="13"/>
      <c r="D3" s="3"/>
    </row>
    <row r="4" spans="1:4">
      <c r="A4" s="6" t="s">
        <v>198</v>
      </c>
      <c r="B4" s="13">
        <f>B3 * Parametry!B16 / 100</f>
        <v>0</v>
      </c>
      <c r="C4" s="13">
        <f>B3 * Parametry!B17 / 100</f>
        <v>0</v>
      </c>
      <c r="D4" s="3"/>
    </row>
    <row r="5" spans="1:4">
      <c r="A5" s="6" t="s">
        <v>199</v>
      </c>
      <c r="B5" s="13"/>
      <c r="C5" s="13">
        <f>(Rozpočet!E86+Rozpočet!E95+Rozpočet!E129) + 0</f>
        <v>0</v>
      </c>
      <c r="D5" s="3"/>
    </row>
    <row r="6" spans="1:4">
      <c r="A6" s="6" t="s">
        <v>200</v>
      </c>
      <c r="B6" s="13"/>
      <c r="C6" s="13">
        <f>(Rozpočet!H4) + (Rozpočet!H86+Rozpočet!H95+Rozpočet!H129) + 0</f>
        <v>0</v>
      </c>
      <c r="D6" s="3"/>
    </row>
    <row r="7" spans="1:4">
      <c r="A7" s="7" t="s">
        <v>201</v>
      </c>
      <c r="B7" s="15">
        <f>B3 + B4</f>
        <v>0</v>
      </c>
      <c r="C7" s="15">
        <f>C3 + C4 + C5 + C6</f>
        <v>0</v>
      </c>
      <c r="D7" s="3"/>
    </row>
    <row r="8" spans="1:4">
      <c r="A8" s="6" t="s">
        <v>202</v>
      </c>
      <c r="B8" s="13"/>
      <c r="C8" s="13">
        <f>(C5 + C6) * Parametry!B18 / 100</f>
        <v>0</v>
      </c>
      <c r="D8" s="3"/>
    </row>
    <row r="9" spans="1:4">
      <c r="A9" s="6" t="s">
        <v>203</v>
      </c>
      <c r="B9" s="13"/>
      <c r="C9" s="13">
        <f>0 + 0</f>
        <v>0</v>
      </c>
      <c r="D9" s="3"/>
    </row>
    <row r="10" spans="1:4">
      <c r="A10" s="6" t="s">
        <v>184</v>
      </c>
      <c r="B10" s="13"/>
      <c r="C10" s="13">
        <f>(Rozpočet!E144) + (Rozpočet!H144)</f>
        <v>0</v>
      </c>
      <c r="D10" s="3"/>
    </row>
    <row r="11" spans="1:4">
      <c r="A11" s="6" t="s">
        <v>204</v>
      </c>
      <c r="B11" s="13"/>
      <c r="C11" s="13">
        <f>(C9 + C10) * Parametry!B19 / 100</f>
        <v>0</v>
      </c>
      <c r="D11" s="3"/>
    </row>
    <row r="12" spans="1:4">
      <c r="A12" s="7" t="s">
        <v>205</v>
      </c>
      <c r="B12" s="15">
        <f>B7</f>
        <v>0</v>
      </c>
      <c r="C12" s="15">
        <f>C7 + C8 + C9 + C10 + C11</f>
        <v>0</v>
      </c>
      <c r="D12" s="3"/>
    </row>
    <row r="13" spans="1:4">
      <c r="A13" s="6" t="s">
        <v>206</v>
      </c>
      <c r="B13" s="13"/>
      <c r="C13" s="13">
        <f>(B12 + C12) * Parametry!B20 / 100</f>
        <v>0</v>
      </c>
      <c r="D13" s="3"/>
    </row>
    <row r="14" spans="1:4">
      <c r="A14" s="6" t="s">
        <v>207</v>
      </c>
      <c r="B14" s="13"/>
      <c r="C14" s="13">
        <f>(B12 + C12) * Parametry!B21 / 100</f>
        <v>0</v>
      </c>
      <c r="D14" s="3"/>
    </row>
    <row r="15" spans="1:4">
      <c r="A15" s="6" t="s">
        <v>208</v>
      </c>
      <c r="B15" s="13"/>
      <c r="C15" s="13">
        <f>(B7 + C7) * Parametry!B22 / 100</f>
        <v>0</v>
      </c>
      <c r="D15" s="3"/>
    </row>
    <row r="16" spans="1:4">
      <c r="A16" s="5" t="s">
        <v>209</v>
      </c>
      <c r="B16" s="14"/>
      <c r="C16" s="14">
        <f>B12 + C12 + C13 + C14 + C15</f>
        <v>0</v>
      </c>
      <c r="D16" s="3"/>
    </row>
    <row r="17" spans="1:4">
      <c r="A17" s="6" t="s">
        <v>14</v>
      </c>
      <c r="B17" s="13"/>
      <c r="C17" s="13"/>
      <c r="D17" s="3"/>
    </row>
    <row r="18" spans="1:4">
      <c r="A18" s="5" t="s">
        <v>210</v>
      </c>
      <c r="B18" s="14"/>
      <c r="C18" s="14"/>
      <c r="D18" s="3"/>
    </row>
    <row r="19" spans="1:4">
      <c r="A19" s="6" t="s">
        <v>211</v>
      </c>
      <c r="B19" s="13"/>
      <c r="C19" s="13">
        <f>C12 * Parametry!B23 / 100</f>
        <v>0</v>
      </c>
      <c r="D19" s="3"/>
    </row>
    <row r="20" spans="1:4">
      <c r="A20" s="6" t="s">
        <v>212</v>
      </c>
      <c r="B20" s="13"/>
      <c r="C20" s="13">
        <f>C12 * Parametry!B24 / 100</f>
        <v>0</v>
      </c>
      <c r="D20" s="3"/>
    </row>
    <row r="21" spans="1:4">
      <c r="A21" s="5" t="s">
        <v>213</v>
      </c>
      <c r="B21" s="14"/>
      <c r="C21" s="14">
        <f>C19 + C20</f>
        <v>0</v>
      </c>
      <c r="D21" s="3"/>
    </row>
    <row r="22" spans="1:4">
      <c r="A22" s="6" t="s">
        <v>214</v>
      </c>
      <c r="B22" s="13"/>
      <c r="C22" s="13">
        <f>Parametry!B25 * Parametry!B28 * (C16 * Parametry!B27)^Parametry!B26</f>
        <v>0</v>
      </c>
      <c r="D22" s="3"/>
    </row>
    <row r="23" spans="1:4">
      <c r="A23" s="6" t="s">
        <v>14</v>
      </c>
      <c r="B23" s="13"/>
      <c r="C23" s="13"/>
      <c r="D23" s="3"/>
    </row>
    <row r="24" spans="1:4">
      <c r="A24" s="4" t="s">
        <v>215</v>
      </c>
      <c r="B24" s="12"/>
      <c r="C24" s="12">
        <f>C16 + C21 + C22</f>
        <v>0</v>
      </c>
      <c r="D24" s="3"/>
    </row>
    <row r="25" spans="1:4">
      <c r="A25" s="6" t="s">
        <v>216</v>
      </c>
      <c r="B25" s="13">
        <f>C24</f>
        <v>0</v>
      </c>
      <c r="C25" s="13">
        <f>B25 * Parametry!B31 / 100</f>
        <v>0</v>
      </c>
      <c r="D25" s="3"/>
    </row>
    <row r="26" spans="1:4">
      <c r="A26" s="6" t="s">
        <v>217</v>
      </c>
      <c r="B26" s="13">
        <f>0 + 0</f>
        <v>0</v>
      </c>
      <c r="C26" s="13">
        <f>B26 * Parametry!B32 / 100</f>
        <v>0</v>
      </c>
      <c r="D26" s="3"/>
    </row>
    <row r="27" spans="1:4">
      <c r="A27" s="4" t="s">
        <v>218</v>
      </c>
      <c r="B27" s="12"/>
      <c r="C27" s="12">
        <f>C24 + C25 + C26</f>
        <v>0</v>
      </c>
      <c r="D27" s="3"/>
    </row>
    <row r="28" spans="1:4">
      <c r="A28" s="6" t="s">
        <v>14</v>
      </c>
      <c r="B28" s="13"/>
      <c r="C28" s="13"/>
      <c r="D28" s="3"/>
    </row>
    <row r="29" spans="1:4">
      <c r="A29" s="6" t="s">
        <v>219</v>
      </c>
      <c r="B29" s="13"/>
      <c r="C29" s="13">
        <f>C24 * Parametry!B29 / 100</f>
        <v>0</v>
      </c>
      <c r="D29" s="3"/>
    </row>
    <row r="30" spans="1:4">
      <c r="A30" s="6" t="s">
        <v>219</v>
      </c>
      <c r="B30" s="13"/>
      <c r="C30" s="13">
        <f>C24 * Parametry!B30 / 100</f>
        <v>0</v>
      </c>
      <c r="D30" s="3"/>
    </row>
    <row r="31" spans="1:4">
      <c r="A31" s="5" t="s">
        <v>220</v>
      </c>
      <c r="B31" s="16" t="s">
        <v>50</v>
      </c>
      <c r="C31" s="16" t="s">
        <v>53</v>
      </c>
      <c r="D31" s="3"/>
    </row>
    <row r="32" spans="1:4">
      <c r="A32" s="6" t="s">
        <v>57</v>
      </c>
      <c r="B32" s="13">
        <f>(Rozpočet!E4)</f>
        <v>0</v>
      </c>
      <c r="C32" s="13">
        <f>(Rozpočet!H4)</f>
        <v>0</v>
      </c>
      <c r="D32" s="3"/>
    </row>
    <row r="33" spans="1:4">
      <c r="A33" s="6" t="s">
        <v>61</v>
      </c>
      <c r="B33" s="13">
        <f>(Rozpočet!E86)</f>
        <v>0</v>
      </c>
      <c r="C33" s="13">
        <f>(Rozpočet!H86)</f>
        <v>0</v>
      </c>
      <c r="D33" s="3"/>
    </row>
    <row r="34" spans="1:4">
      <c r="A34" s="6" t="s">
        <v>221</v>
      </c>
      <c r="B34" s="13">
        <f>(Rozpočet!E83)</f>
        <v>0</v>
      </c>
      <c r="C34" s="13">
        <f>(Rozpočet!H83)</f>
        <v>0</v>
      </c>
      <c r="D34" s="3"/>
    </row>
    <row r="35" spans="1:4">
      <c r="A35" s="6" t="s">
        <v>222</v>
      </c>
      <c r="B35" s="13">
        <f>(Rozpočet!E21)</f>
        <v>0</v>
      </c>
      <c r="C35" s="13">
        <f>(Rozpočet!H21)</f>
        <v>0</v>
      </c>
      <c r="D35" s="3"/>
    </row>
    <row r="36" spans="1:4">
      <c r="A36" s="6" t="s">
        <v>223</v>
      </c>
      <c r="B36" s="13">
        <f>(Rozpočet!E36)</f>
        <v>0</v>
      </c>
      <c r="C36" s="13">
        <f>(Rozpočet!H36)</f>
        <v>0</v>
      </c>
      <c r="D36" s="3"/>
    </row>
    <row r="37" spans="1:4">
      <c r="A37" s="6" t="s">
        <v>224</v>
      </c>
      <c r="B37" s="13">
        <f>(Rozpočet!E41)</f>
        <v>0</v>
      </c>
      <c r="C37" s="13">
        <f>(Rozpočet!H41)</f>
        <v>0</v>
      </c>
      <c r="D37" s="3"/>
    </row>
    <row r="38" spans="1:4">
      <c r="A38" s="6" t="s">
        <v>225</v>
      </c>
      <c r="B38" s="13">
        <f>(Rozpočet!E66)</f>
        <v>0</v>
      </c>
      <c r="C38" s="13">
        <f>(Rozpočet!H66)</f>
        <v>0</v>
      </c>
      <c r="D38" s="3"/>
    </row>
    <row r="39" spans="1:4">
      <c r="A39" s="6" t="s">
        <v>226</v>
      </c>
      <c r="B39" s="13">
        <f>(Rozpočet!E82)</f>
        <v>0</v>
      </c>
      <c r="C39" s="13">
        <f>(Rozpočet!H82)</f>
        <v>0</v>
      </c>
      <c r="D39" s="3"/>
    </row>
    <row r="40" spans="1:4">
      <c r="A40" s="6" t="s">
        <v>141</v>
      </c>
      <c r="B40" s="13">
        <f>(Rozpočet!E95)</f>
        <v>0</v>
      </c>
      <c r="C40" s="13">
        <f>(Rozpočet!H95)</f>
        <v>0</v>
      </c>
      <c r="D40" s="3"/>
    </row>
    <row r="41" spans="1:4">
      <c r="A41" s="6" t="s">
        <v>150</v>
      </c>
      <c r="B41" s="13">
        <f>(Rozpočet!E129)</f>
        <v>0</v>
      </c>
      <c r="C41" s="13">
        <f>(Rozpočet!H129)</f>
        <v>0</v>
      </c>
      <c r="D41" s="3"/>
    </row>
    <row r="42" spans="1:4">
      <c r="A42" s="6" t="s">
        <v>227</v>
      </c>
      <c r="B42" s="13">
        <f>(Rozpočet!E110)</f>
        <v>0</v>
      </c>
      <c r="C42" s="13">
        <f>(Rozpočet!H110)</f>
        <v>0</v>
      </c>
      <c r="D42" s="3"/>
    </row>
    <row r="43" spans="1:4">
      <c r="A43" s="6" t="s">
        <v>228</v>
      </c>
      <c r="B43" s="13">
        <f>(Rozpočet!E117)</f>
        <v>0</v>
      </c>
      <c r="C43" s="13">
        <f>(Rozpočet!H117)</f>
        <v>0</v>
      </c>
      <c r="D43" s="3"/>
    </row>
    <row r="44" spans="1:4">
      <c r="A44" s="6" t="s">
        <v>229</v>
      </c>
      <c r="B44" s="13">
        <f>(Rozpočet!E127)</f>
        <v>0</v>
      </c>
      <c r="C44" s="13">
        <f>(Rozpočet!H127)</f>
        <v>0</v>
      </c>
      <c r="D44" s="3"/>
    </row>
    <row r="45" spans="1:4">
      <c r="A45" s="6" t="s">
        <v>184</v>
      </c>
      <c r="B45" s="13">
        <f>(Rozpočet!E144)</f>
        <v>0</v>
      </c>
      <c r="C45" s="13">
        <f>(Rozpočet!H144)</f>
        <v>0</v>
      </c>
      <c r="D45" s="3"/>
    </row>
    <row r="46" spans="1:4">
      <c r="A46" s="6" t="s">
        <v>14</v>
      </c>
      <c r="B46" s="13"/>
      <c r="C46" s="13"/>
      <c r="D46" s="3"/>
    </row>
    <row r="47" spans="1:4">
      <c r="A47" s="6" t="s">
        <v>14</v>
      </c>
      <c r="B47" s="13"/>
      <c r="C47" s="13"/>
      <c r="D47" s="3"/>
    </row>
    <row r="48" spans="1:4">
      <c r="A48" s="6" t="s">
        <v>14</v>
      </c>
      <c r="B48" s="13"/>
      <c r="C48" s="13"/>
      <c r="D48" s="3"/>
    </row>
    <row r="49" spans="1:4">
      <c r="A49" s="6" t="s">
        <v>14</v>
      </c>
      <c r="B49" s="13"/>
      <c r="C49" s="13"/>
      <c r="D49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workbookViewId="0">
      <selection activeCell="G17" sqref="G17"/>
    </sheetView>
  </sheetViews>
  <sheetFormatPr defaultRowHeight="15"/>
  <cols>
    <col min="1" max="1" width="131" style="31" bestFit="1" customWidth="1"/>
    <col min="2" max="2" width="4" style="31" bestFit="1" customWidth="1"/>
    <col min="3" max="3" width="6.42578125" style="32" bestFit="1" customWidth="1"/>
    <col min="4" max="4" width="8.85546875" style="32" bestFit="1" customWidth="1"/>
    <col min="5" max="5" width="13.42578125" style="32" bestFit="1" customWidth="1"/>
    <col min="6" max="6" width="7" style="31" bestFit="1" customWidth="1"/>
    <col min="7" max="7" width="8.85546875" style="32" bestFit="1" customWidth="1"/>
    <col min="8" max="8" width="12.5703125" style="32" bestFit="1" customWidth="1"/>
    <col min="9" max="9" width="8.85546875" style="32" bestFit="1" customWidth="1"/>
    <col min="10" max="10" width="11.42578125" style="32" bestFit="1" customWidth="1"/>
    <col min="11" max="12" width="9.140625" style="9"/>
    <col min="13" max="13" width="10" style="9" hidden="1" customWidth="1"/>
    <col min="14" max="16384" width="9.140625" style="9"/>
  </cols>
  <sheetData>
    <row r="1" spans="1:13">
      <c r="A1" s="17" t="s">
        <v>0</v>
      </c>
      <c r="B1" s="17" t="s">
        <v>48</v>
      </c>
      <c r="C1" s="18" t="s">
        <v>49</v>
      </c>
      <c r="D1" s="18" t="s">
        <v>50</v>
      </c>
      <c r="E1" s="18" t="s">
        <v>51</v>
      </c>
      <c r="F1" s="17" t="s">
        <v>52</v>
      </c>
      <c r="G1" s="18" t="s">
        <v>53</v>
      </c>
      <c r="H1" s="18" t="s">
        <v>54</v>
      </c>
      <c r="I1" s="18" t="s">
        <v>55</v>
      </c>
      <c r="J1" s="18" t="s">
        <v>56</v>
      </c>
      <c r="K1" s="19"/>
      <c r="L1" s="19"/>
      <c r="M1" s="9">
        <f>Parametry!B33/100*E10+Parametry!B33/100*E11+Parametry!B33/100*E12+Parametry!B33/100*E13+Parametry!B33/100*E14+Parametry!B33/100*E16+Parametry!B33/100*E17+Parametry!B33/100*E19+Parametry!B33/100*E20+Parametry!B33/100*E39+Parametry!B33/100*E40+Parametry!B33/100*E44+Parametry!B33/100*E45+Parametry!B33/100*E46+Parametry!B33/100*E47+Parametry!B33/100*E48+Parametry!B33/100*E49+Parametry!B33/100*E50+Parametry!B33/100*E51+Parametry!B33/100*E52+Parametry!B33/100*E53+Parametry!B33/100*E54+Parametry!B33/100*E55</f>
        <v>0</v>
      </c>
    </row>
    <row r="2" spans="1:13">
      <c r="A2" s="20" t="s">
        <v>57</v>
      </c>
      <c r="B2" s="20" t="s">
        <v>14</v>
      </c>
      <c r="C2" s="21"/>
      <c r="D2" s="21"/>
      <c r="E2" s="21"/>
      <c r="F2" s="20" t="s">
        <v>14</v>
      </c>
      <c r="G2" s="21"/>
      <c r="H2" s="21"/>
      <c r="I2" s="21"/>
      <c r="J2" s="21"/>
      <c r="K2" s="19"/>
      <c r="L2" s="19"/>
    </row>
    <row r="3" spans="1:13">
      <c r="A3" s="22" t="s">
        <v>58</v>
      </c>
      <c r="B3" s="22" t="s">
        <v>59</v>
      </c>
      <c r="C3" s="23">
        <v>1</v>
      </c>
      <c r="D3" s="33">
        <v>0</v>
      </c>
      <c r="E3" s="33">
        <f>C3*D3</f>
        <v>0</v>
      </c>
      <c r="F3" s="22" t="s">
        <v>14</v>
      </c>
      <c r="G3" s="33">
        <v>0</v>
      </c>
      <c r="H3" s="33">
        <f>C3*G3</f>
        <v>0</v>
      </c>
      <c r="I3" s="33">
        <f>D3+G3</f>
        <v>0</v>
      </c>
      <c r="J3" s="33">
        <f>E3+H3</f>
        <v>0</v>
      </c>
      <c r="K3" s="19"/>
      <c r="L3" s="19"/>
    </row>
    <row r="4" spans="1:13">
      <c r="A4" s="20" t="s">
        <v>60</v>
      </c>
      <c r="B4" s="20" t="s">
        <v>14</v>
      </c>
      <c r="C4" s="21"/>
      <c r="D4" s="34"/>
      <c r="E4" s="34">
        <f>SUM(E3:E3)</f>
        <v>0</v>
      </c>
      <c r="F4" s="20" t="s">
        <v>14</v>
      </c>
      <c r="G4" s="34"/>
      <c r="H4" s="34">
        <f>SUM(H3:H3)</f>
        <v>0</v>
      </c>
      <c r="I4" s="34"/>
      <c r="J4" s="34">
        <f>SUM(J3:J3)</f>
        <v>0</v>
      </c>
      <c r="K4" s="19"/>
      <c r="L4" s="19"/>
    </row>
    <row r="5" spans="1:13">
      <c r="A5" s="22" t="s">
        <v>14</v>
      </c>
      <c r="B5" s="22" t="s">
        <v>14</v>
      </c>
      <c r="C5" s="23"/>
      <c r="D5" s="33"/>
      <c r="E5" s="33"/>
      <c r="F5" s="22" t="s">
        <v>14</v>
      </c>
      <c r="G5" s="33"/>
      <c r="H5" s="33"/>
      <c r="I5" s="33">
        <f>D5+G5</f>
        <v>0</v>
      </c>
      <c r="J5" s="33">
        <f>E5+H5</f>
        <v>0</v>
      </c>
      <c r="K5" s="19"/>
      <c r="L5" s="19"/>
    </row>
    <row r="6" spans="1:13">
      <c r="A6" s="20" t="s">
        <v>61</v>
      </c>
      <c r="B6" s="20" t="s">
        <v>14</v>
      </c>
      <c r="C6" s="21"/>
      <c r="D6" s="34"/>
      <c r="E6" s="34"/>
      <c r="F6" s="20" t="s">
        <v>14</v>
      </c>
      <c r="G6" s="34"/>
      <c r="H6" s="34"/>
      <c r="I6" s="34"/>
      <c r="J6" s="34"/>
      <c r="K6" s="19"/>
      <c r="L6" s="19"/>
    </row>
    <row r="7" spans="1:13">
      <c r="A7" s="24" t="s">
        <v>62</v>
      </c>
      <c r="B7" s="24" t="s">
        <v>14</v>
      </c>
      <c r="C7" s="25"/>
      <c r="D7" s="35"/>
      <c r="E7" s="35"/>
      <c r="F7" s="24" t="s">
        <v>14</v>
      </c>
      <c r="G7" s="35"/>
      <c r="H7" s="35"/>
      <c r="I7" s="35"/>
      <c r="J7" s="35"/>
      <c r="K7" s="19"/>
      <c r="L7" s="19"/>
    </row>
    <row r="8" spans="1:13">
      <c r="A8" s="26" t="s">
        <v>63</v>
      </c>
      <c r="B8" s="26" t="s">
        <v>14</v>
      </c>
      <c r="C8" s="27"/>
      <c r="D8" s="36"/>
      <c r="E8" s="36"/>
      <c r="F8" s="26" t="s">
        <v>14</v>
      </c>
      <c r="G8" s="36"/>
      <c r="H8" s="36"/>
      <c r="I8" s="36"/>
      <c r="J8" s="36"/>
      <c r="K8" s="19"/>
      <c r="L8" s="19"/>
    </row>
    <row r="9" spans="1:13">
      <c r="A9" s="28" t="s">
        <v>64</v>
      </c>
      <c r="B9" s="28" t="s">
        <v>14</v>
      </c>
      <c r="C9" s="29"/>
      <c r="D9" s="37"/>
      <c r="E9" s="37"/>
      <c r="F9" s="28" t="s">
        <v>14</v>
      </c>
      <c r="G9" s="37"/>
      <c r="H9" s="37"/>
      <c r="I9" s="37"/>
      <c r="J9" s="37"/>
      <c r="K9" s="19"/>
      <c r="L9" s="19"/>
    </row>
    <row r="10" spans="1:13">
      <c r="A10" s="22" t="s">
        <v>65</v>
      </c>
      <c r="B10" s="22" t="s">
        <v>66</v>
      </c>
      <c r="C10" s="23">
        <v>30</v>
      </c>
      <c r="D10" s="33">
        <v>0</v>
      </c>
      <c r="E10" s="33">
        <f>C10*D10</f>
        <v>0</v>
      </c>
      <c r="F10" s="22" t="s">
        <v>14</v>
      </c>
      <c r="G10" s="33">
        <v>0</v>
      </c>
      <c r="H10" s="33">
        <f>C10*G10</f>
        <v>0</v>
      </c>
      <c r="I10" s="33">
        <f t="shared" ref="I10:J14" si="0">D10+G10</f>
        <v>0</v>
      </c>
      <c r="J10" s="33">
        <f t="shared" si="0"/>
        <v>0</v>
      </c>
      <c r="K10" s="19"/>
      <c r="L10" s="19"/>
    </row>
    <row r="11" spans="1:13">
      <c r="A11" s="22" t="s">
        <v>67</v>
      </c>
      <c r="B11" s="22" t="s">
        <v>66</v>
      </c>
      <c r="C11" s="23">
        <v>65</v>
      </c>
      <c r="D11" s="33">
        <v>0</v>
      </c>
      <c r="E11" s="33">
        <f>C11*D11</f>
        <v>0</v>
      </c>
      <c r="F11" s="22" t="s">
        <v>14</v>
      </c>
      <c r="G11" s="33">
        <v>0</v>
      </c>
      <c r="H11" s="33">
        <f>C11*G11</f>
        <v>0</v>
      </c>
      <c r="I11" s="33">
        <f t="shared" si="0"/>
        <v>0</v>
      </c>
      <c r="J11" s="33">
        <f t="shared" si="0"/>
        <v>0</v>
      </c>
      <c r="K11" s="19"/>
      <c r="L11" s="19"/>
    </row>
    <row r="12" spans="1:13">
      <c r="A12" s="22" t="s">
        <v>68</v>
      </c>
      <c r="B12" s="22" t="s">
        <v>66</v>
      </c>
      <c r="C12" s="23">
        <v>605</v>
      </c>
      <c r="D12" s="33">
        <v>0</v>
      </c>
      <c r="E12" s="33">
        <f>C12*D12</f>
        <v>0</v>
      </c>
      <c r="F12" s="22" t="s">
        <v>14</v>
      </c>
      <c r="G12" s="33">
        <v>0</v>
      </c>
      <c r="H12" s="33">
        <f>C12*G12</f>
        <v>0</v>
      </c>
      <c r="I12" s="33">
        <f t="shared" si="0"/>
        <v>0</v>
      </c>
      <c r="J12" s="33">
        <f t="shared" si="0"/>
        <v>0</v>
      </c>
      <c r="K12" s="19"/>
      <c r="L12" s="19"/>
    </row>
    <row r="13" spans="1:13">
      <c r="A13" s="22" t="s">
        <v>69</v>
      </c>
      <c r="B13" s="22" t="s">
        <v>66</v>
      </c>
      <c r="C13" s="23">
        <v>180</v>
      </c>
      <c r="D13" s="33">
        <v>0</v>
      </c>
      <c r="E13" s="33">
        <f>C13*D13</f>
        <v>0</v>
      </c>
      <c r="F13" s="22" t="s">
        <v>14</v>
      </c>
      <c r="G13" s="33">
        <v>0</v>
      </c>
      <c r="H13" s="33">
        <f>C13*G13</f>
        <v>0</v>
      </c>
      <c r="I13" s="33">
        <f t="shared" si="0"/>
        <v>0</v>
      </c>
      <c r="J13" s="33">
        <f t="shared" si="0"/>
        <v>0</v>
      </c>
      <c r="K13" s="19"/>
      <c r="L13" s="19"/>
    </row>
    <row r="14" spans="1:13">
      <c r="A14" s="22" t="s">
        <v>70</v>
      </c>
      <c r="B14" s="22" t="s">
        <v>66</v>
      </c>
      <c r="C14" s="23">
        <v>40</v>
      </c>
      <c r="D14" s="33">
        <v>0</v>
      </c>
      <c r="E14" s="33">
        <f>C14*D14</f>
        <v>0</v>
      </c>
      <c r="F14" s="22" t="s">
        <v>14</v>
      </c>
      <c r="G14" s="33">
        <v>0</v>
      </c>
      <c r="H14" s="33">
        <f>C14*G14</f>
        <v>0</v>
      </c>
      <c r="I14" s="33">
        <f t="shared" si="0"/>
        <v>0</v>
      </c>
      <c r="J14" s="33">
        <f t="shared" si="0"/>
        <v>0</v>
      </c>
      <c r="K14" s="19"/>
      <c r="L14" s="19"/>
    </row>
    <row r="15" spans="1:13">
      <c r="A15" s="28" t="s">
        <v>71</v>
      </c>
      <c r="B15" s="28" t="s">
        <v>14</v>
      </c>
      <c r="C15" s="29"/>
      <c r="D15" s="37"/>
      <c r="E15" s="37"/>
      <c r="F15" s="28" t="s">
        <v>14</v>
      </c>
      <c r="G15" s="37"/>
      <c r="H15" s="37"/>
      <c r="I15" s="37"/>
      <c r="J15" s="37"/>
      <c r="K15" s="19"/>
      <c r="L15" s="19"/>
    </row>
    <row r="16" spans="1:13">
      <c r="A16" s="22" t="s">
        <v>72</v>
      </c>
      <c r="B16" s="22" t="s">
        <v>66</v>
      </c>
      <c r="C16" s="23">
        <v>60</v>
      </c>
      <c r="D16" s="33">
        <v>0</v>
      </c>
      <c r="E16" s="33">
        <f>C16*D16</f>
        <v>0</v>
      </c>
      <c r="F16" s="22" t="s">
        <v>14</v>
      </c>
      <c r="G16" s="33">
        <v>0</v>
      </c>
      <c r="H16" s="33">
        <f>C16*G16</f>
        <v>0</v>
      </c>
      <c r="I16" s="33">
        <f>D16+G16</f>
        <v>0</v>
      </c>
      <c r="J16" s="33">
        <f>E16+H16</f>
        <v>0</v>
      </c>
      <c r="K16" s="19"/>
      <c r="L16" s="19"/>
    </row>
    <row r="17" spans="1:12">
      <c r="A17" s="22" t="s">
        <v>73</v>
      </c>
      <c r="B17" s="22" t="s">
        <v>66</v>
      </c>
      <c r="C17" s="23">
        <v>47</v>
      </c>
      <c r="D17" s="33">
        <v>0</v>
      </c>
      <c r="E17" s="33">
        <f>C17*D17</f>
        <v>0</v>
      </c>
      <c r="F17" s="22" t="s">
        <v>14</v>
      </c>
      <c r="G17" s="33">
        <v>0</v>
      </c>
      <c r="H17" s="33">
        <f>C17*G17</f>
        <v>0</v>
      </c>
      <c r="I17" s="33">
        <f>D17+G17</f>
        <v>0</v>
      </c>
      <c r="J17" s="33">
        <f>E17+H17</f>
        <v>0</v>
      </c>
      <c r="K17" s="19"/>
      <c r="L17" s="19"/>
    </row>
    <row r="18" spans="1:12">
      <c r="A18" s="28" t="s">
        <v>74</v>
      </c>
      <c r="B18" s="28" t="s">
        <v>14</v>
      </c>
      <c r="C18" s="29"/>
      <c r="D18" s="37"/>
      <c r="E18" s="37"/>
      <c r="F18" s="28" t="s">
        <v>14</v>
      </c>
      <c r="G18" s="37"/>
      <c r="H18" s="37"/>
      <c r="I18" s="37"/>
      <c r="J18" s="37"/>
      <c r="K18" s="19"/>
      <c r="L18" s="19"/>
    </row>
    <row r="19" spans="1:12">
      <c r="A19" s="22" t="s">
        <v>75</v>
      </c>
      <c r="B19" s="22" t="s">
        <v>66</v>
      </c>
      <c r="C19" s="23">
        <v>10</v>
      </c>
      <c r="D19" s="33">
        <v>0</v>
      </c>
      <c r="E19" s="33">
        <f>C19*D19</f>
        <v>0</v>
      </c>
      <c r="F19" s="22" t="s">
        <v>14</v>
      </c>
      <c r="G19" s="33">
        <v>0</v>
      </c>
      <c r="H19" s="33">
        <f>C19*G19</f>
        <v>0</v>
      </c>
      <c r="I19" s="33">
        <f>D19+G19</f>
        <v>0</v>
      </c>
      <c r="J19" s="33">
        <f>E19+H19</f>
        <v>0</v>
      </c>
      <c r="K19" s="19"/>
      <c r="L19" s="19"/>
    </row>
    <row r="20" spans="1:12">
      <c r="A20" s="22" t="s">
        <v>76</v>
      </c>
      <c r="B20" s="22" t="s">
        <v>66</v>
      </c>
      <c r="C20" s="23">
        <v>25</v>
      </c>
      <c r="D20" s="33">
        <v>0</v>
      </c>
      <c r="E20" s="33">
        <f>C20*D20</f>
        <v>0</v>
      </c>
      <c r="F20" s="22" t="s">
        <v>14</v>
      </c>
      <c r="G20" s="33">
        <v>0</v>
      </c>
      <c r="H20" s="33">
        <f>C20*G20</f>
        <v>0</v>
      </c>
      <c r="I20" s="33">
        <f>D20+G20</f>
        <v>0</v>
      </c>
      <c r="J20" s="33">
        <f>E20+H20</f>
        <v>0</v>
      </c>
      <c r="K20" s="19"/>
      <c r="L20" s="19"/>
    </row>
    <row r="21" spans="1:12">
      <c r="A21" s="26" t="s">
        <v>77</v>
      </c>
      <c r="B21" s="26" t="s">
        <v>14</v>
      </c>
      <c r="C21" s="27"/>
      <c r="D21" s="36"/>
      <c r="E21" s="36">
        <f>SUM(E9:E20)</f>
        <v>0</v>
      </c>
      <c r="F21" s="26" t="s">
        <v>14</v>
      </c>
      <c r="G21" s="36"/>
      <c r="H21" s="36">
        <f>SUM(H9:H20)</f>
        <v>0</v>
      </c>
      <c r="I21" s="36"/>
      <c r="J21" s="36">
        <f>SUM(J9:J20)</f>
        <v>0</v>
      </c>
      <c r="K21" s="19"/>
      <c r="L21" s="19"/>
    </row>
    <row r="22" spans="1:12">
      <c r="A22" s="22" t="s">
        <v>14</v>
      </c>
      <c r="B22" s="22" t="s">
        <v>14</v>
      </c>
      <c r="C22" s="23"/>
      <c r="D22" s="33"/>
      <c r="E22" s="33"/>
      <c r="F22" s="22" t="s">
        <v>14</v>
      </c>
      <c r="G22" s="33"/>
      <c r="H22" s="33"/>
      <c r="I22" s="33">
        <f>D22+G22</f>
        <v>0</v>
      </c>
      <c r="J22" s="33">
        <f>E22+H22</f>
        <v>0</v>
      </c>
      <c r="K22" s="19"/>
      <c r="L22" s="19"/>
    </row>
    <row r="23" spans="1:12">
      <c r="A23" s="26" t="s">
        <v>78</v>
      </c>
      <c r="B23" s="26" t="s">
        <v>14</v>
      </c>
      <c r="C23" s="27"/>
      <c r="D23" s="36"/>
      <c r="E23" s="36"/>
      <c r="F23" s="26" t="s">
        <v>14</v>
      </c>
      <c r="G23" s="36"/>
      <c r="H23" s="36"/>
      <c r="I23" s="36"/>
      <c r="J23" s="36"/>
      <c r="K23" s="19"/>
      <c r="L23" s="19"/>
    </row>
    <row r="24" spans="1:12">
      <c r="A24" s="22" t="s">
        <v>79</v>
      </c>
      <c r="B24" s="22" t="s">
        <v>59</v>
      </c>
      <c r="C24" s="23">
        <v>29</v>
      </c>
      <c r="D24" s="33">
        <v>0</v>
      </c>
      <c r="E24" s="33">
        <f t="shared" ref="E24:E35" si="1">C24*D24</f>
        <v>0</v>
      </c>
      <c r="F24" s="22" t="s">
        <v>14</v>
      </c>
      <c r="G24" s="33">
        <v>0</v>
      </c>
      <c r="H24" s="33">
        <f t="shared" ref="H24:H35" si="2">C24*G24</f>
        <v>0</v>
      </c>
      <c r="I24" s="33">
        <f t="shared" ref="I24:I35" si="3">D24+G24</f>
        <v>0</v>
      </c>
      <c r="J24" s="33">
        <f t="shared" ref="J24:J35" si="4">E24+H24</f>
        <v>0</v>
      </c>
      <c r="K24" s="19"/>
      <c r="L24" s="19"/>
    </row>
    <row r="25" spans="1:12">
      <c r="A25" s="22" t="s">
        <v>80</v>
      </c>
      <c r="B25" s="22" t="s">
        <v>59</v>
      </c>
      <c r="C25" s="23">
        <v>3</v>
      </c>
      <c r="D25" s="33">
        <v>0</v>
      </c>
      <c r="E25" s="33">
        <f t="shared" si="1"/>
        <v>0</v>
      </c>
      <c r="F25" s="22" t="s">
        <v>14</v>
      </c>
      <c r="G25" s="33">
        <v>0</v>
      </c>
      <c r="H25" s="33">
        <f t="shared" si="2"/>
        <v>0</v>
      </c>
      <c r="I25" s="33">
        <f t="shared" si="3"/>
        <v>0</v>
      </c>
      <c r="J25" s="33">
        <f t="shared" si="4"/>
        <v>0</v>
      </c>
      <c r="K25" s="19"/>
      <c r="L25" s="19"/>
    </row>
    <row r="26" spans="1:12">
      <c r="A26" s="22" t="s">
        <v>81</v>
      </c>
      <c r="B26" s="22" t="s">
        <v>59</v>
      </c>
      <c r="C26" s="23">
        <v>3</v>
      </c>
      <c r="D26" s="33">
        <v>0</v>
      </c>
      <c r="E26" s="33">
        <f t="shared" si="1"/>
        <v>0</v>
      </c>
      <c r="F26" s="22" t="s">
        <v>14</v>
      </c>
      <c r="G26" s="33">
        <v>0</v>
      </c>
      <c r="H26" s="33">
        <f t="shared" si="2"/>
        <v>0</v>
      </c>
      <c r="I26" s="33">
        <f t="shared" si="3"/>
        <v>0</v>
      </c>
      <c r="J26" s="33">
        <f t="shared" si="4"/>
        <v>0</v>
      </c>
      <c r="K26" s="19"/>
      <c r="L26" s="19"/>
    </row>
    <row r="27" spans="1:12">
      <c r="A27" s="22" t="s">
        <v>82</v>
      </c>
      <c r="B27" s="22" t="s">
        <v>59</v>
      </c>
      <c r="C27" s="23">
        <v>3</v>
      </c>
      <c r="D27" s="33">
        <v>0</v>
      </c>
      <c r="E27" s="33">
        <f t="shared" si="1"/>
        <v>0</v>
      </c>
      <c r="F27" s="22" t="s">
        <v>14</v>
      </c>
      <c r="G27" s="33">
        <v>0</v>
      </c>
      <c r="H27" s="33">
        <f t="shared" si="2"/>
        <v>0</v>
      </c>
      <c r="I27" s="33">
        <f t="shared" si="3"/>
        <v>0</v>
      </c>
      <c r="J27" s="33">
        <f t="shared" si="4"/>
        <v>0</v>
      </c>
      <c r="K27" s="19"/>
      <c r="L27" s="19"/>
    </row>
    <row r="28" spans="1:12">
      <c r="A28" s="22" t="s">
        <v>83</v>
      </c>
      <c r="B28" s="22" t="s">
        <v>59</v>
      </c>
      <c r="C28" s="23">
        <v>29</v>
      </c>
      <c r="D28" s="33">
        <v>0</v>
      </c>
      <c r="E28" s="33">
        <f t="shared" si="1"/>
        <v>0</v>
      </c>
      <c r="F28" s="22" t="s">
        <v>14</v>
      </c>
      <c r="G28" s="33">
        <v>0</v>
      </c>
      <c r="H28" s="33">
        <f t="shared" si="2"/>
        <v>0</v>
      </c>
      <c r="I28" s="33">
        <f t="shared" si="3"/>
        <v>0</v>
      </c>
      <c r="J28" s="33">
        <f t="shared" si="4"/>
        <v>0</v>
      </c>
      <c r="K28" s="19"/>
      <c r="L28" s="19"/>
    </row>
    <row r="29" spans="1:12">
      <c r="A29" s="22" t="s">
        <v>84</v>
      </c>
      <c r="B29" s="22" t="s">
        <v>59</v>
      </c>
      <c r="C29" s="23">
        <v>47</v>
      </c>
      <c r="D29" s="33">
        <v>0</v>
      </c>
      <c r="E29" s="33">
        <f t="shared" si="1"/>
        <v>0</v>
      </c>
      <c r="F29" s="22" t="s">
        <v>14</v>
      </c>
      <c r="G29" s="33">
        <v>0</v>
      </c>
      <c r="H29" s="33">
        <f t="shared" si="2"/>
        <v>0</v>
      </c>
      <c r="I29" s="33">
        <f t="shared" si="3"/>
        <v>0</v>
      </c>
      <c r="J29" s="33">
        <f t="shared" si="4"/>
        <v>0</v>
      </c>
      <c r="K29" s="19"/>
      <c r="L29" s="19"/>
    </row>
    <row r="30" spans="1:12">
      <c r="A30" s="22" t="s">
        <v>85</v>
      </c>
      <c r="B30" s="22" t="s">
        <v>59</v>
      </c>
      <c r="C30" s="23">
        <v>1</v>
      </c>
      <c r="D30" s="33">
        <v>0</v>
      </c>
      <c r="E30" s="33">
        <f t="shared" si="1"/>
        <v>0</v>
      </c>
      <c r="F30" s="22" t="s">
        <v>14</v>
      </c>
      <c r="G30" s="33">
        <v>0</v>
      </c>
      <c r="H30" s="33">
        <f t="shared" si="2"/>
        <v>0</v>
      </c>
      <c r="I30" s="33">
        <f t="shared" si="3"/>
        <v>0</v>
      </c>
      <c r="J30" s="33">
        <f t="shared" si="4"/>
        <v>0</v>
      </c>
      <c r="K30" s="19"/>
      <c r="L30" s="19"/>
    </row>
    <row r="31" spans="1:12">
      <c r="A31" s="22" t="s">
        <v>86</v>
      </c>
      <c r="B31" s="22" t="s">
        <v>59</v>
      </c>
      <c r="C31" s="23">
        <v>2</v>
      </c>
      <c r="D31" s="33">
        <v>0</v>
      </c>
      <c r="E31" s="33">
        <f t="shared" si="1"/>
        <v>0</v>
      </c>
      <c r="F31" s="22" t="s">
        <v>14</v>
      </c>
      <c r="G31" s="33">
        <v>0</v>
      </c>
      <c r="H31" s="33">
        <f t="shared" si="2"/>
        <v>0</v>
      </c>
      <c r="I31" s="33">
        <f t="shared" si="3"/>
        <v>0</v>
      </c>
      <c r="J31" s="33">
        <f t="shared" si="4"/>
        <v>0</v>
      </c>
      <c r="K31" s="19"/>
      <c r="L31" s="19"/>
    </row>
    <row r="32" spans="1:12">
      <c r="A32" s="22" t="s">
        <v>87</v>
      </c>
      <c r="B32" s="22" t="s">
        <v>59</v>
      </c>
      <c r="C32" s="23">
        <v>1</v>
      </c>
      <c r="D32" s="33">
        <v>0</v>
      </c>
      <c r="E32" s="33">
        <f t="shared" si="1"/>
        <v>0</v>
      </c>
      <c r="F32" s="22" t="s">
        <v>14</v>
      </c>
      <c r="G32" s="33">
        <v>0</v>
      </c>
      <c r="H32" s="33">
        <f t="shared" si="2"/>
        <v>0</v>
      </c>
      <c r="I32" s="33">
        <f t="shared" si="3"/>
        <v>0</v>
      </c>
      <c r="J32" s="33">
        <f t="shared" si="4"/>
        <v>0</v>
      </c>
      <c r="K32" s="19"/>
      <c r="L32" s="19"/>
    </row>
    <row r="33" spans="1:12">
      <c r="A33" s="22" t="s">
        <v>88</v>
      </c>
      <c r="B33" s="22" t="s">
        <v>59</v>
      </c>
      <c r="C33" s="23">
        <v>1</v>
      </c>
      <c r="D33" s="33">
        <v>0</v>
      </c>
      <c r="E33" s="33">
        <f t="shared" si="1"/>
        <v>0</v>
      </c>
      <c r="F33" s="22" t="s">
        <v>14</v>
      </c>
      <c r="G33" s="33">
        <v>0</v>
      </c>
      <c r="H33" s="33">
        <f t="shared" si="2"/>
        <v>0</v>
      </c>
      <c r="I33" s="33">
        <f t="shared" si="3"/>
        <v>0</v>
      </c>
      <c r="J33" s="33">
        <f t="shared" si="4"/>
        <v>0</v>
      </c>
      <c r="K33" s="19"/>
      <c r="L33" s="19"/>
    </row>
    <row r="34" spans="1:12">
      <c r="A34" s="22" t="s">
        <v>89</v>
      </c>
      <c r="B34" s="22" t="s">
        <v>59</v>
      </c>
      <c r="C34" s="23">
        <v>3</v>
      </c>
      <c r="D34" s="33">
        <v>0</v>
      </c>
      <c r="E34" s="33">
        <f t="shared" si="1"/>
        <v>0</v>
      </c>
      <c r="F34" s="22" t="s">
        <v>14</v>
      </c>
      <c r="G34" s="33">
        <v>0</v>
      </c>
      <c r="H34" s="33">
        <f t="shared" si="2"/>
        <v>0</v>
      </c>
      <c r="I34" s="33">
        <f t="shared" si="3"/>
        <v>0</v>
      </c>
      <c r="J34" s="33">
        <f t="shared" si="4"/>
        <v>0</v>
      </c>
      <c r="K34" s="19"/>
      <c r="L34" s="19"/>
    </row>
    <row r="35" spans="1:12">
      <c r="A35" s="22" t="s">
        <v>90</v>
      </c>
      <c r="B35" s="22" t="s">
        <v>59</v>
      </c>
      <c r="C35" s="23">
        <v>3</v>
      </c>
      <c r="D35" s="33">
        <v>0</v>
      </c>
      <c r="E35" s="33">
        <f t="shared" si="1"/>
        <v>0</v>
      </c>
      <c r="F35" s="22" t="s">
        <v>14</v>
      </c>
      <c r="G35" s="33">
        <v>0</v>
      </c>
      <c r="H35" s="33">
        <f t="shared" si="2"/>
        <v>0</v>
      </c>
      <c r="I35" s="33">
        <f t="shared" si="3"/>
        <v>0</v>
      </c>
      <c r="J35" s="33">
        <f t="shared" si="4"/>
        <v>0</v>
      </c>
      <c r="K35" s="19"/>
      <c r="L35" s="19"/>
    </row>
    <row r="36" spans="1:12">
      <c r="A36" s="26" t="s">
        <v>91</v>
      </c>
      <c r="B36" s="26" t="s">
        <v>14</v>
      </c>
      <c r="C36" s="27"/>
      <c r="D36" s="36"/>
      <c r="E36" s="36">
        <f>SUM(E24:E35)</f>
        <v>0</v>
      </c>
      <c r="F36" s="26" t="s">
        <v>14</v>
      </c>
      <c r="G36" s="36"/>
      <c r="H36" s="36">
        <f>SUM(H24:H35)</f>
        <v>0</v>
      </c>
      <c r="I36" s="36"/>
      <c r="J36" s="36">
        <f>SUM(J24:J35)</f>
        <v>0</v>
      </c>
      <c r="K36" s="19"/>
      <c r="L36" s="19"/>
    </row>
    <row r="37" spans="1:12">
      <c r="A37" s="22" t="s">
        <v>14</v>
      </c>
      <c r="B37" s="22" t="s">
        <v>14</v>
      </c>
      <c r="C37" s="23"/>
      <c r="D37" s="33"/>
      <c r="E37" s="33"/>
      <c r="F37" s="22" t="s">
        <v>14</v>
      </c>
      <c r="G37" s="33"/>
      <c r="H37" s="33"/>
      <c r="I37" s="33"/>
      <c r="J37" s="33"/>
      <c r="K37" s="19"/>
      <c r="L37" s="19"/>
    </row>
    <row r="38" spans="1:12">
      <c r="A38" s="26" t="s">
        <v>92</v>
      </c>
      <c r="B38" s="26" t="s">
        <v>14</v>
      </c>
      <c r="C38" s="27"/>
      <c r="D38" s="36"/>
      <c r="E38" s="36"/>
      <c r="F38" s="26" t="s">
        <v>14</v>
      </c>
      <c r="G38" s="36"/>
      <c r="H38" s="36"/>
      <c r="I38" s="36"/>
      <c r="J38" s="36"/>
      <c r="K38" s="19"/>
      <c r="L38" s="19"/>
    </row>
    <row r="39" spans="1:12">
      <c r="A39" s="22" t="s">
        <v>93</v>
      </c>
      <c r="B39" s="22" t="s">
        <v>59</v>
      </c>
      <c r="C39" s="23">
        <v>1</v>
      </c>
      <c r="D39" s="33">
        <v>0</v>
      </c>
      <c r="E39" s="33">
        <f>C39*D39</f>
        <v>0</v>
      </c>
      <c r="F39" s="22" t="s">
        <v>14</v>
      </c>
      <c r="G39" s="33">
        <v>0</v>
      </c>
      <c r="H39" s="33">
        <f>C39*G39</f>
        <v>0</v>
      </c>
      <c r="I39" s="33">
        <f>D39+G39</f>
        <v>0</v>
      </c>
      <c r="J39" s="33">
        <f>E39+H39</f>
        <v>0</v>
      </c>
      <c r="K39" s="19"/>
      <c r="L39" s="19"/>
    </row>
    <row r="40" spans="1:12">
      <c r="A40" s="22" t="s">
        <v>94</v>
      </c>
      <c r="B40" s="22" t="s">
        <v>59</v>
      </c>
      <c r="C40" s="23">
        <v>1</v>
      </c>
      <c r="D40" s="33">
        <v>0</v>
      </c>
      <c r="E40" s="33">
        <f>C40*D40</f>
        <v>0</v>
      </c>
      <c r="F40" s="22" t="s">
        <v>14</v>
      </c>
      <c r="G40" s="33">
        <v>0</v>
      </c>
      <c r="H40" s="33">
        <f>C40*G40</f>
        <v>0</v>
      </c>
      <c r="I40" s="33">
        <f>D40+G40</f>
        <v>0</v>
      </c>
      <c r="J40" s="33">
        <f>E40+H40</f>
        <v>0</v>
      </c>
      <c r="K40" s="19"/>
      <c r="L40" s="19"/>
    </row>
    <row r="41" spans="1:12">
      <c r="A41" s="26" t="s">
        <v>95</v>
      </c>
      <c r="B41" s="26" t="s">
        <v>14</v>
      </c>
      <c r="C41" s="27"/>
      <c r="D41" s="36"/>
      <c r="E41" s="36">
        <f>SUM(E39:E40)</f>
        <v>0</v>
      </c>
      <c r="F41" s="26" t="s">
        <v>14</v>
      </c>
      <c r="G41" s="36"/>
      <c r="H41" s="36">
        <f>SUM(H39:H40)</f>
        <v>0</v>
      </c>
      <c r="I41" s="36"/>
      <c r="J41" s="36">
        <f>SUM(J39:J40)</f>
        <v>0</v>
      </c>
      <c r="K41" s="19"/>
      <c r="L41" s="19"/>
    </row>
    <row r="42" spans="1:12">
      <c r="A42" s="22" t="s">
        <v>14</v>
      </c>
      <c r="B42" s="22" t="s">
        <v>14</v>
      </c>
      <c r="C42" s="23"/>
      <c r="D42" s="33"/>
      <c r="E42" s="33"/>
      <c r="F42" s="22" t="s">
        <v>14</v>
      </c>
      <c r="G42" s="33"/>
      <c r="H42" s="33"/>
      <c r="I42" s="33"/>
      <c r="J42" s="33"/>
      <c r="K42" s="19"/>
      <c r="L42" s="19"/>
    </row>
    <row r="43" spans="1:12">
      <c r="A43" s="26" t="s">
        <v>96</v>
      </c>
      <c r="B43" s="26" t="s">
        <v>14</v>
      </c>
      <c r="C43" s="27"/>
      <c r="D43" s="36"/>
      <c r="E43" s="36"/>
      <c r="F43" s="26" t="s">
        <v>14</v>
      </c>
      <c r="G43" s="36"/>
      <c r="H43" s="36"/>
      <c r="I43" s="36"/>
      <c r="J43" s="36"/>
      <c r="K43" s="19"/>
      <c r="L43" s="19"/>
    </row>
    <row r="44" spans="1:12">
      <c r="A44" s="22" t="s">
        <v>97</v>
      </c>
      <c r="B44" s="22" t="s">
        <v>66</v>
      </c>
      <c r="C44" s="23">
        <v>25</v>
      </c>
      <c r="D44" s="33">
        <v>0</v>
      </c>
      <c r="E44" s="33">
        <f t="shared" ref="E44:E55" si="5">C44*D44</f>
        <v>0</v>
      </c>
      <c r="F44" s="22" t="s">
        <v>14</v>
      </c>
      <c r="G44" s="33">
        <v>0</v>
      </c>
      <c r="H44" s="33">
        <f t="shared" ref="H44:H55" si="6">C44*G44</f>
        <v>0</v>
      </c>
      <c r="I44" s="33">
        <f t="shared" ref="I44:I65" si="7">D44+G44</f>
        <v>0</v>
      </c>
      <c r="J44" s="33">
        <f t="shared" ref="J44:J65" si="8">E44+H44</f>
        <v>0</v>
      </c>
      <c r="K44" s="19"/>
      <c r="L44" s="19"/>
    </row>
    <row r="45" spans="1:12">
      <c r="A45" s="22" t="s">
        <v>98</v>
      </c>
      <c r="B45" s="22" t="s">
        <v>66</v>
      </c>
      <c r="C45" s="23">
        <v>7</v>
      </c>
      <c r="D45" s="33">
        <v>0</v>
      </c>
      <c r="E45" s="33">
        <f t="shared" si="5"/>
        <v>0</v>
      </c>
      <c r="F45" s="22" t="s">
        <v>14</v>
      </c>
      <c r="G45" s="33">
        <v>0</v>
      </c>
      <c r="H45" s="33">
        <f t="shared" si="6"/>
        <v>0</v>
      </c>
      <c r="I45" s="33">
        <f t="shared" si="7"/>
        <v>0</v>
      </c>
      <c r="J45" s="33">
        <f t="shared" si="8"/>
        <v>0</v>
      </c>
      <c r="K45" s="19"/>
      <c r="L45" s="19"/>
    </row>
    <row r="46" spans="1:12">
      <c r="A46" s="22" t="s">
        <v>99</v>
      </c>
      <c r="B46" s="22" t="s">
        <v>59</v>
      </c>
      <c r="C46" s="23">
        <v>48</v>
      </c>
      <c r="D46" s="33">
        <v>0</v>
      </c>
      <c r="E46" s="33">
        <f t="shared" si="5"/>
        <v>0</v>
      </c>
      <c r="F46" s="22" t="s">
        <v>14</v>
      </c>
      <c r="G46" s="33">
        <v>0</v>
      </c>
      <c r="H46" s="33">
        <f t="shared" si="6"/>
        <v>0</v>
      </c>
      <c r="I46" s="33">
        <f t="shared" si="7"/>
        <v>0</v>
      </c>
      <c r="J46" s="33">
        <f t="shared" si="8"/>
        <v>0</v>
      </c>
      <c r="K46" s="19"/>
      <c r="L46" s="19"/>
    </row>
    <row r="47" spans="1:12">
      <c r="A47" s="22" t="s">
        <v>100</v>
      </c>
      <c r="B47" s="22" t="s">
        <v>59</v>
      </c>
      <c r="C47" s="23">
        <v>40</v>
      </c>
      <c r="D47" s="33">
        <v>0</v>
      </c>
      <c r="E47" s="33">
        <f t="shared" si="5"/>
        <v>0</v>
      </c>
      <c r="F47" s="22" t="s">
        <v>14</v>
      </c>
      <c r="G47" s="33">
        <v>0</v>
      </c>
      <c r="H47" s="33">
        <f t="shared" si="6"/>
        <v>0</v>
      </c>
      <c r="I47" s="33">
        <f t="shared" si="7"/>
        <v>0</v>
      </c>
      <c r="J47" s="33">
        <f t="shared" si="8"/>
        <v>0</v>
      </c>
      <c r="K47" s="19"/>
      <c r="L47" s="19"/>
    </row>
    <row r="48" spans="1:12">
      <c r="A48" s="22" t="s">
        <v>101</v>
      </c>
      <c r="B48" s="22" t="s">
        <v>59</v>
      </c>
      <c r="C48" s="23">
        <v>99</v>
      </c>
      <c r="D48" s="33">
        <v>0</v>
      </c>
      <c r="E48" s="33">
        <f t="shared" si="5"/>
        <v>0</v>
      </c>
      <c r="F48" s="22" t="s">
        <v>14</v>
      </c>
      <c r="G48" s="33">
        <v>0</v>
      </c>
      <c r="H48" s="33">
        <f t="shared" si="6"/>
        <v>0</v>
      </c>
      <c r="I48" s="33">
        <f t="shared" si="7"/>
        <v>0</v>
      </c>
      <c r="J48" s="33">
        <f t="shared" si="8"/>
        <v>0</v>
      </c>
      <c r="K48" s="19"/>
      <c r="L48" s="19"/>
    </row>
    <row r="49" spans="1:12">
      <c r="A49" s="22" t="s">
        <v>102</v>
      </c>
      <c r="B49" s="22" t="s">
        <v>59</v>
      </c>
      <c r="C49" s="23">
        <v>99</v>
      </c>
      <c r="D49" s="33">
        <v>0</v>
      </c>
      <c r="E49" s="33">
        <f t="shared" si="5"/>
        <v>0</v>
      </c>
      <c r="F49" s="22" t="s">
        <v>14</v>
      </c>
      <c r="G49" s="33">
        <v>0</v>
      </c>
      <c r="H49" s="33">
        <f t="shared" si="6"/>
        <v>0</v>
      </c>
      <c r="I49" s="33">
        <f t="shared" si="7"/>
        <v>0</v>
      </c>
      <c r="J49" s="33">
        <f t="shared" si="8"/>
        <v>0</v>
      </c>
      <c r="K49" s="19"/>
      <c r="L49" s="19"/>
    </row>
    <row r="50" spans="1:12">
      <c r="A50" s="22" t="s">
        <v>103</v>
      </c>
      <c r="B50" s="22" t="s">
        <v>59</v>
      </c>
      <c r="C50" s="23">
        <v>49</v>
      </c>
      <c r="D50" s="33">
        <v>0</v>
      </c>
      <c r="E50" s="33">
        <f t="shared" si="5"/>
        <v>0</v>
      </c>
      <c r="F50" s="22" t="s">
        <v>14</v>
      </c>
      <c r="G50" s="33">
        <v>0</v>
      </c>
      <c r="H50" s="33">
        <f t="shared" si="6"/>
        <v>0</v>
      </c>
      <c r="I50" s="33">
        <f t="shared" si="7"/>
        <v>0</v>
      </c>
      <c r="J50" s="33">
        <f t="shared" si="8"/>
        <v>0</v>
      </c>
      <c r="K50" s="19"/>
      <c r="L50" s="19"/>
    </row>
    <row r="51" spans="1:12">
      <c r="A51" s="22" t="s">
        <v>104</v>
      </c>
      <c r="B51" s="22" t="s">
        <v>59</v>
      </c>
      <c r="C51" s="23">
        <v>200</v>
      </c>
      <c r="D51" s="33">
        <v>0</v>
      </c>
      <c r="E51" s="33">
        <f t="shared" si="5"/>
        <v>0</v>
      </c>
      <c r="F51" s="22" t="s">
        <v>14</v>
      </c>
      <c r="G51" s="33">
        <v>0</v>
      </c>
      <c r="H51" s="33">
        <f t="shared" si="6"/>
        <v>0</v>
      </c>
      <c r="I51" s="33">
        <f t="shared" si="7"/>
        <v>0</v>
      </c>
      <c r="J51" s="33">
        <f t="shared" si="8"/>
        <v>0</v>
      </c>
      <c r="K51" s="19"/>
      <c r="L51" s="19"/>
    </row>
    <row r="52" spans="1:12">
      <c r="A52" s="22" t="s">
        <v>105</v>
      </c>
      <c r="B52" s="22" t="s">
        <v>59</v>
      </c>
      <c r="C52" s="23">
        <v>300</v>
      </c>
      <c r="D52" s="33">
        <v>0</v>
      </c>
      <c r="E52" s="33">
        <f t="shared" si="5"/>
        <v>0</v>
      </c>
      <c r="F52" s="22" t="s">
        <v>14</v>
      </c>
      <c r="G52" s="33">
        <v>0</v>
      </c>
      <c r="H52" s="33">
        <f t="shared" si="6"/>
        <v>0</v>
      </c>
      <c r="I52" s="33">
        <f t="shared" si="7"/>
        <v>0</v>
      </c>
      <c r="J52" s="33">
        <f t="shared" si="8"/>
        <v>0</v>
      </c>
      <c r="K52" s="19"/>
      <c r="L52" s="19"/>
    </row>
    <row r="53" spans="1:12">
      <c r="A53" s="22" t="s">
        <v>106</v>
      </c>
      <c r="B53" s="22" t="s">
        <v>66</v>
      </c>
      <c r="C53" s="23">
        <v>150</v>
      </c>
      <c r="D53" s="33">
        <v>0</v>
      </c>
      <c r="E53" s="33">
        <f t="shared" si="5"/>
        <v>0</v>
      </c>
      <c r="F53" s="22" t="s">
        <v>14</v>
      </c>
      <c r="G53" s="33">
        <v>0</v>
      </c>
      <c r="H53" s="33">
        <f t="shared" si="6"/>
        <v>0</v>
      </c>
      <c r="I53" s="33">
        <f t="shared" si="7"/>
        <v>0</v>
      </c>
      <c r="J53" s="33">
        <f t="shared" si="8"/>
        <v>0</v>
      </c>
      <c r="K53" s="19"/>
      <c r="L53" s="19"/>
    </row>
    <row r="54" spans="1:12">
      <c r="A54" s="22" t="s">
        <v>107</v>
      </c>
      <c r="B54" s="22" t="s">
        <v>59</v>
      </c>
      <c r="C54" s="23">
        <v>150</v>
      </c>
      <c r="D54" s="33">
        <v>0</v>
      </c>
      <c r="E54" s="33">
        <f t="shared" si="5"/>
        <v>0</v>
      </c>
      <c r="F54" s="22" t="s">
        <v>14</v>
      </c>
      <c r="G54" s="33">
        <v>0</v>
      </c>
      <c r="H54" s="33">
        <f t="shared" si="6"/>
        <v>0</v>
      </c>
      <c r="I54" s="33">
        <f t="shared" si="7"/>
        <v>0</v>
      </c>
      <c r="J54" s="33">
        <f t="shared" si="8"/>
        <v>0</v>
      </c>
      <c r="K54" s="19"/>
      <c r="L54" s="19"/>
    </row>
    <row r="55" spans="1:12">
      <c r="A55" s="22" t="s">
        <v>108</v>
      </c>
      <c r="B55" s="22" t="s">
        <v>59</v>
      </c>
      <c r="C55" s="23">
        <v>45</v>
      </c>
      <c r="D55" s="33">
        <v>0</v>
      </c>
      <c r="E55" s="33">
        <f t="shared" si="5"/>
        <v>0</v>
      </c>
      <c r="F55" s="22" t="s">
        <v>14</v>
      </c>
      <c r="G55" s="33">
        <v>0</v>
      </c>
      <c r="H55" s="33">
        <f t="shared" si="6"/>
        <v>0</v>
      </c>
      <c r="I55" s="33">
        <f t="shared" si="7"/>
        <v>0</v>
      </c>
      <c r="J55" s="33">
        <f t="shared" si="8"/>
        <v>0</v>
      </c>
      <c r="K55" s="19"/>
      <c r="L55" s="19"/>
    </row>
    <row r="56" spans="1:12">
      <c r="A56" s="22" t="s">
        <v>14</v>
      </c>
      <c r="B56" s="22" t="s">
        <v>14</v>
      </c>
      <c r="C56" s="23"/>
      <c r="D56" s="33"/>
      <c r="E56" s="33"/>
      <c r="F56" s="22" t="s">
        <v>14</v>
      </c>
      <c r="G56" s="33"/>
      <c r="H56" s="33"/>
      <c r="I56" s="33"/>
      <c r="J56" s="33"/>
      <c r="K56" s="19"/>
      <c r="L56" s="19"/>
    </row>
    <row r="57" spans="1:12">
      <c r="A57" s="22" t="s">
        <v>109</v>
      </c>
      <c r="B57" s="22" t="s">
        <v>66</v>
      </c>
      <c r="C57" s="23">
        <v>16</v>
      </c>
      <c r="D57" s="33">
        <v>0</v>
      </c>
      <c r="E57" s="33">
        <f>C57*D57</f>
        <v>0</v>
      </c>
      <c r="F57" s="22" t="s">
        <v>14</v>
      </c>
      <c r="G57" s="33">
        <v>0</v>
      </c>
      <c r="H57" s="33">
        <f>C57*G57</f>
        <v>0</v>
      </c>
      <c r="I57" s="33">
        <f t="shared" si="7"/>
        <v>0</v>
      </c>
      <c r="J57" s="33">
        <f t="shared" si="8"/>
        <v>0</v>
      </c>
      <c r="K57" s="19"/>
      <c r="L57" s="19"/>
    </row>
    <row r="58" spans="1:12">
      <c r="A58" s="22" t="s">
        <v>110</v>
      </c>
      <c r="B58" s="22" t="s">
        <v>59</v>
      </c>
      <c r="C58" s="23">
        <v>6</v>
      </c>
      <c r="D58" s="33">
        <v>0</v>
      </c>
      <c r="E58" s="33">
        <f>C58*D58</f>
        <v>0</v>
      </c>
      <c r="F58" s="22" t="s">
        <v>14</v>
      </c>
      <c r="G58" s="33">
        <v>0</v>
      </c>
      <c r="H58" s="33">
        <f>C58*G58</f>
        <v>0</v>
      </c>
      <c r="I58" s="33">
        <f t="shared" si="7"/>
        <v>0</v>
      </c>
      <c r="J58" s="33">
        <f t="shared" si="8"/>
        <v>0</v>
      </c>
      <c r="K58" s="19"/>
      <c r="L58" s="19"/>
    </row>
    <row r="59" spans="1:12">
      <c r="A59" s="22" t="s">
        <v>111</v>
      </c>
      <c r="B59" s="22" t="s">
        <v>59</v>
      </c>
      <c r="C59" s="23">
        <v>12</v>
      </c>
      <c r="D59" s="33">
        <v>0</v>
      </c>
      <c r="E59" s="33">
        <f>C59*D59</f>
        <v>0</v>
      </c>
      <c r="F59" s="22" t="s">
        <v>14</v>
      </c>
      <c r="G59" s="33">
        <v>0</v>
      </c>
      <c r="H59" s="33">
        <f>C59*G59</f>
        <v>0</v>
      </c>
      <c r="I59" s="33">
        <f t="shared" si="7"/>
        <v>0</v>
      </c>
      <c r="J59" s="33">
        <f t="shared" si="8"/>
        <v>0</v>
      </c>
      <c r="K59" s="19"/>
      <c r="L59" s="19"/>
    </row>
    <row r="60" spans="1:12">
      <c r="A60" s="22" t="s">
        <v>112</v>
      </c>
      <c r="B60" s="22" t="s">
        <v>59</v>
      </c>
      <c r="C60" s="23">
        <v>16</v>
      </c>
      <c r="D60" s="33">
        <v>0</v>
      </c>
      <c r="E60" s="33">
        <f>C60*D60</f>
        <v>0</v>
      </c>
      <c r="F60" s="22" t="s">
        <v>14</v>
      </c>
      <c r="G60" s="33">
        <v>0</v>
      </c>
      <c r="H60" s="33">
        <f>C60*G60</f>
        <v>0</v>
      </c>
      <c r="I60" s="33">
        <f t="shared" si="7"/>
        <v>0</v>
      </c>
      <c r="J60" s="33">
        <f t="shared" si="8"/>
        <v>0</v>
      </c>
      <c r="K60" s="19"/>
      <c r="L60" s="19"/>
    </row>
    <row r="61" spans="1:12">
      <c r="A61" s="22" t="s">
        <v>14</v>
      </c>
      <c r="B61" s="22" t="s">
        <v>14</v>
      </c>
      <c r="C61" s="23"/>
      <c r="D61" s="33"/>
      <c r="E61" s="33"/>
      <c r="F61" s="22" t="s">
        <v>14</v>
      </c>
      <c r="G61" s="33"/>
      <c r="H61" s="33"/>
      <c r="I61" s="33"/>
      <c r="J61" s="33"/>
      <c r="K61" s="19"/>
      <c r="L61" s="19"/>
    </row>
    <row r="62" spans="1:12">
      <c r="A62" s="22" t="s">
        <v>113</v>
      </c>
      <c r="B62" s="22" t="s">
        <v>66</v>
      </c>
      <c r="C62" s="23">
        <v>100</v>
      </c>
      <c r="D62" s="33">
        <v>0</v>
      </c>
      <c r="E62" s="33">
        <f>C62*D62</f>
        <v>0</v>
      </c>
      <c r="F62" s="22" t="s">
        <v>14</v>
      </c>
      <c r="G62" s="33">
        <v>0</v>
      </c>
      <c r="H62" s="33">
        <f>C62*G62</f>
        <v>0</v>
      </c>
      <c r="I62" s="33">
        <f t="shared" si="7"/>
        <v>0</v>
      </c>
      <c r="J62" s="33">
        <f t="shared" si="8"/>
        <v>0</v>
      </c>
      <c r="K62" s="19"/>
      <c r="L62" s="19"/>
    </row>
    <row r="63" spans="1:12">
      <c r="A63" s="22" t="s">
        <v>114</v>
      </c>
      <c r="B63" s="22" t="s">
        <v>59</v>
      </c>
      <c r="C63" s="23">
        <v>190</v>
      </c>
      <c r="D63" s="33">
        <v>0</v>
      </c>
      <c r="E63" s="33">
        <f>C63*D63</f>
        <v>0</v>
      </c>
      <c r="F63" s="22" t="s">
        <v>14</v>
      </c>
      <c r="G63" s="33">
        <v>0</v>
      </c>
      <c r="H63" s="33">
        <f>C63*G63</f>
        <v>0</v>
      </c>
      <c r="I63" s="33">
        <f t="shared" si="7"/>
        <v>0</v>
      </c>
      <c r="J63" s="33">
        <f t="shared" si="8"/>
        <v>0</v>
      </c>
      <c r="K63" s="19"/>
      <c r="L63" s="19"/>
    </row>
    <row r="64" spans="1:12">
      <c r="A64" s="22" t="s">
        <v>14</v>
      </c>
      <c r="B64" s="22" t="s">
        <v>14</v>
      </c>
      <c r="C64" s="23"/>
      <c r="D64" s="33"/>
      <c r="E64" s="33"/>
      <c r="F64" s="22" t="s">
        <v>14</v>
      </c>
      <c r="G64" s="33"/>
      <c r="H64" s="33"/>
      <c r="I64" s="33"/>
      <c r="J64" s="33"/>
      <c r="K64" s="19"/>
      <c r="L64" s="19"/>
    </row>
    <row r="65" spans="1:12">
      <c r="A65" s="22" t="s">
        <v>115</v>
      </c>
      <c r="B65" s="22" t="s">
        <v>66</v>
      </c>
      <c r="C65" s="23">
        <v>30</v>
      </c>
      <c r="D65" s="33">
        <v>0</v>
      </c>
      <c r="E65" s="33">
        <f>C65*D65</f>
        <v>0</v>
      </c>
      <c r="F65" s="22" t="s">
        <v>14</v>
      </c>
      <c r="G65" s="33">
        <v>0</v>
      </c>
      <c r="H65" s="33">
        <f>C65*G65</f>
        <v>0</v>
      </c>
      <c r="I65" s="33">
        <f t="shared" si="7"/>
        <v>0</v>
      </c>
      <c r="J65" s="33">
        <f t="shared" si="8"/>
        <v>0</v>
      </c>
      <c r="K65" s="19"/>
      <c r="L65" s="19"/>
    </row>
    <row r="66" spans="1:12">
      <c r="A66" s="26" t="s">
        <v>116</v>
      </c>
      <c r="B66" s="26" t="s">
        <v>14</v>
      </c>
      <c r="C66" s="27"/>
      <c r="D66" s="36"/>
      <c r="E66" s="36">
        <f>SUM(E44:E65)</f>
        <v>0</v>
      </c>
      <c r="F66" s="26" t="s">
        <v>14</v>
      </c>
      <c r="G66" s="36"/>
      <c r="H66" s="36">
        <f>SUM(H44:H65)</f>
        <v>0</v>
      </c>
      <c r="I66" s="36"/>
      <c r="J66" s="36">
        <f>SUM(J44:J65)</f>
        <v>0</v>
      </c>
      <c r="K66" s="19"/>
      <c r="L66" s="19"/>
    </row>
    <row r="67" spans="1:12">
      <c r="A67" s="22" t="s">
        <v>14</v>
      </c>
      <c r="B67" s="22" t="s">
        <v>14</v>
      </c>
      <c r="C67" s="23"/>
      <c r="D67" s="33"/>
      <c r="E67" s="33"/>
      <c r="F67" s="22" t="s">
        <v>14</v>
      </c>
      <c r="G67" s="33"/>
      <c r="H67" s="33"/>
      <c r="I67" s="33">
        <f>D67+G67</f>
        <v>0</v>
      </c>
      <c r="J67" s="33">
        <f>E67+H67</f>
        <v>0</v>
      </c>
      <c r="K67" s="19"/>
      <c r="L67" s="19"/>
    </row>
    <row r="68" spans="1:12">
      <c r="A68" s="26" t="s">
        <v>117</v>
      </c>
      <c r="B68" s="26" t="s">
        <v>14</v>
      </c>
      <c r="C68" s="27"/>
      <c r="D68" s="36"/>
      <c r="E68" s="36"/>
      <c r="F68" s="26" t="s">
        <v>14</v>
      </c>
      <c r="G68" s="36"/>
      <c r="H68" s="36"/>
      <c r="I68" s="36"/>
      <c r="J68" s="36"/>
      <c r="K68" s="19"/>
      <c r="L68" s="19"/>
    </row>
    <row r="69" spans="1:12">
      <c r="A69" s="22" t="s">
        <v>118</v>
      </c>
      <c r="B69" s="22" t="s">
        <v>59</v>
      </c>
      <c r="C69" s="23">
        <v>1</v>
      </c>
      <c r="D69" s="33">
        <v>0</v>
      </c>
      <c r="E69" s="33">
        <f t="shared" ref="E69:E74" si="9">C69*D69</f>
        <v>0</v>
      </c>
      <c r="F69" s="22" t="s">
        <v>14</v>
      </c>
      <c r="G69" s="33">
        <v>0</v>
      </c>
      <c r="H69" s="33">
        <f t="shared" ref="H69:H74" si="10">C69*G69</f>
        <v>0</v>
      </c>
      <c r="I69" s="33">
        <f t="shared" ref="I69:J74" si="11">D69+G69</f>
        <v>0</v>
      </c>
      <c r="J69" s="33">
        <f t="shared" si="11"/>
        <v>0</v>
      </c>
      <c r="K69" s="19"/>
      <c r="L69" s="19"/>
    </row>
    <row r="70" spans="1:12">
      <c r="A70" s="22" t="s">
        <v>119</v>
      </c>
      <c r="B70" s="22" t="s">
        <v>59</v>
      </c>
      <c r="C70" s="23">
        <v>1</v>
      </c>
      <c r="D70" s="33">
        <v>0</v>
      </c>
      <c r="E70" s="33">
        <f t="shared" si="9"/>
        <v>0</v>
      </c>
      <c r="F70" s="22" t="s">
        <v>14</v>
      </c>
      <c r="G70" s="33">
        <v>0</v>
      </c>
      <c r="H70" s="33">
        <f t="shared" si="10"/>
        <v>0</v>
      </c>
      <c r="I70" s="33">
        <f t="shared" si="11"/>
        <v>0</v>
      </c>
      <c r="J70" s="33">
        <f t="shared" si="11"/>
        <v>0</v>
      </c>
      <c r="K70" s="19"/>
      <c r="L70" s="19"/>
    </row>
    <row r="71" spans="1:12">
      <c r="A71" s="22" t="s">
        <v>120</v>
      </c>
      <c r="B71" s="22" t="s">
        <v>59</v>
      </c>
      <c r="C71" s="23">
        <v>1</v>
      </c>
      <c r="D71" s="33">
        <v>0</v>
      </c>
      <c r="E71" s="33">
        <f t="shared" si="9"/>
        <v>0</v>
      </c>
      <c r="F71" s="22" t="s">
        <v>14</v>
      </c>
      <c r="G71" s="33">
        <v>0</v>
      </c>
      <c r="H71" s="33">
        <f t="shared" si="10"/>
        <v>0</v>
      </c>
      <c r="I71" s="33">
        <f t="shared" si="11"/>
        <v>0</v>
      </c>
      <c r="J71" s="33">
        <f t="shared" si="11"/>
        <v>0</v>
      </c>
      <c r="K71" s="19"/>
      <c r="L71" s="19"/>
    </row>
    <row r="72" spans="1:12">
      <c r="A72" s="22" t="s">
        <v>121</v>
      </c>
      <c r="B72" s="22" t="s">
        <v>59</v>
      </c>
      <c r="C72" s="23">
        <v>2</v>
      </c>
      <c r="D72" s="33">
        <v>0</v>
      </c>
      <c r="E72" s="33">
        <f t="shared" si="9"/>
        <v>0</v>
      </c>
      <c r="F72" s="22" t="s">
        <v>14</v>
      </c>
      <c r="G72" s="33">
        <v>0</v>
      </c>
      <c r="H72" s="33">
        <f t="shared" si="10"/>
        <v>0</v>
      </c>
      <c r="I72" s="33">
        <f t="shared" si="11"/>
        <v>0</v>
      </c>
      <c r="J72" s="33">
        <f t="shared" si="11"/>
        <v>0</v>
      </c>
      <c r="K72" s="19"/>
      <c r="L72" s="19"/>
    </row>
    <row r="73" spans="1:12">
      <c r="A73" s="22" t="s">
        <v>122</v>
      </c>
      <c r="B73" s="22" t="s">
        <v>59</v>
      </c>
      <c r="C73" s="23">
        <v>1</v>
      </c>
      <c r="D73" s="33">
        <v>0</v>
      </c>
      <c r="E73" s="33">
        <f t="shared" si="9"/>
        <v>0</v>
      </c>
      <c r="F73" s="22" t="s">
        <v>123</v>
      </c>
      <c r="G73" s="33">
        <v>0</v>
      </c>
      <c r="H73" s="33">
        <f t="shared" si="10"/>
        <v>0</v>
      </c>
      <c r="I73" s="33">
        <f t="shared" si="11"/>
        <v>0</v>
      </c>
      <c r="J73" s="33">
        <f t="shared" si="11"/>
        <v>0</v>
      </c>
      <c r="K73" s="19"/>
      <c r="L73" s="19"/>
    </row>
    <row r="74" spans="1:12">
      <c r="A74" s="22" t="s">
        <v>124</v>
      </c>
      <c r="B74" s="22" t="s">
        <v>59</v>
      </c>
      <c r="C74" s="23">
        <v>6</v>
      </c>
      <c r="D74" s="33">
        <v>0</v>
      </c>
      <c r="E74" s="33">
        <f t="shared" si="9"/>
        <v>0</v>
      </c>
      <c r="F74" s="22" t="s">
        <v>14</v>
      </c>
      <c r="G74" s="33">
        <v>0</v>
      </c>
      <c r="H74" s="33">
        <f t="shared" si="10"/>
        <v>0</v>
      </c>
      <c r="I74" s="33">
        <f t="shared" si="11"/>
        <v>0</v>
      </c>
      <c r="J74" s="33">
        <f t="shared" si="11"/>
        <v>0</v>
      </c>
      <c r="K74" s="19"/>
      <c r="L74" s="19"/>
    </row>
    <row r="75" spans="1:12">
      <c r="A75" s="28" t="s">
        <v>125</v>
      </c>
      <c r="B75" s="28" t="s">
        <v>14</v>
      </c>
      <c r="C75" s="29"/>
      <c r="D75" s="37"/>
      <c r="E75" s="37"/>
      <c r="F75" s="28" t="s">
        <v>14</v>
      </c>
      <c r="G75" s="37"/>
      <c r="H75" s="37"/>
      <c r="I75" s="37"/>
      <c r="J75" s="37"/>
      <c r="K75" s="19"/>
      <c r="L75" s="19"/>
    </row>
    <row r="76" spans="1:12">
      <c r="A76" s="22" t="s">
        <v>126</v>
      </c>
      <c r="B76" s="22" t="s">
        <v>59</v>
      </c>
      <c r="C76" s="23">
        <v>1</v>
      </c>
      <c r="D76" s="33">
        <v>0</v>
      </c>
      <c r="E76" s="33">
        <f>C76*D76</f>
        <v>0</v>
      </c>
      <c r="F76" s="22" t="s">
        <v>127</v>
      </c>
      <c r="G76" s="33">
        <v>0</v>
      </c>
      <c r="H76" s="33">
        <f>C76*G76</f>
        <v>0</v>
      </c>
      <c r="I76" s="33">
        <f>D76+G76</f>
        <v>0</v>
      </c>
      <c r="J76" s="33">
        <f>E76+H76</f>
        <v>0</v>
      </c>
      <c r="K76" s="19"/>
      <c r="L76" s="19"/>
    </row>
    <row r="77" spans="1:12">
      <c r="A77" s="28" t="s">
        <v>128</v>
      </c>
      <c r="B77" s="28" t="s">
        <v>14</v>
      </c>
      <c r="C77" s="29"/>
      <c r="D77" s="37"/>
      <c r="E77" s="37"/>
      <c r="F77" s="28" t="s">
        <v>14</v>
      </c>
      <c r="G77" s="37"/>
      <c r="H77" s="37"/>
      <c r="I77" s="37"/>
      <c r="J77" s="37"/>
      <c r="K77" s="19"/>
      <c r="L77" s="19"/>
    </row>
    <row r="78" spans="1:12">
      <c r="A78" s="22" t="s">
        <v>129</v>
      </c>
      <c r="B78" s="22" t="s">
        <v>59</v>
      </c>
      <c r="C78" s="23">
        <v>406</v>
      </c>
      <c r="D78" s="33">
        <v>0</v>
      </c>
      <c r="E78" s="33">
        <f>C78*D78</f>
        <v>0</v>
      </c>
      <c r="F78" s="22" t="s">
        <v>130</v>
      </c>
      <c r="G78" s="33">
        <v>0</v>
      </c>
      <c r="H78" s="33">
        <f>C78*G78</f>
        <v>0</v>
      </c>
      <c r="I78" s="33">
        <f t="shared" ref="I78:J81" si="12">D78+G78</f>
        <v>0</v>
      </c>
      <c r="J78" s="33">
        <f t="shared" si="12"/>
        <v>0</v>
      </c>
      <c r="K78" s="19"/>
      <c r="L78" s="19"/>
    </row>
    <row r="79" spans="1:12">
      <c r="A79" s="22" t="s">
        <v>131</v>
      </c>
      <c r="B79" s="22" t="s">
        <v>59</v>
      </c>
      <c r="C79" s="23">
        <v>6</v>
      </c>
      <c r="D79" s="33">
        <v>0</v>
      </c>
      <c r="E79" s="33">
        <f>C79*D79</f>
        <v>0</v>
      </c>
      <c r="F79" s="22" t="s">
        <v>132</v>
      </c>
      <c r="G79" s="33">
        <v>0</v>
      </c>
      <c r="H79" s="33">
        <f>C79*G79</f>
        <v>0</v>
      </c>
      <c r="I79" s="33">
        <f t="shared" si="12"/>
        <v>0</v>
      </c>
      <c r="J79" s="33">
        <f t="shared" si="12"/>
        <v>0</v>
      </c>
      <c r="K79" s="19"/>
      <c r="L79" s="19"/>
    </row>
    <row r="80" spans="1:12">
      <c r="A80" s="22" t="s">
        <v>133</v>
      </c>
      <c r="B80" s="22" t="s">
        <v>59</v>
      </c>
      <c r="C80" s="23">
        <v>16</v>
      </c>
      <c r="D80" s="33">
        <v>0</v>
      </c>
      <c r="E80" s="33">
        <f>C80*D80</f>
        <v>0</v>
      </c>
      <c r="F80" s="22" t="s">
        <v>134</v>
      </c>
      <c r="G80" s="33">
        <v>0</v>
      </c>
      <c r="H80" s="33">
        <f>C80*G80</f>
        <v>0</v>
      </c>
      <c r="I80" s="33">
        <f t="shared" si="12"/>
        <v>0</v>
      </c>
      <c r="J80" s="33">
        <f t="shared" si="12"/>
        <v>0</v>
      </c>
      <c r="K80" s="19"/>
      <c r="L80" s="19"/>
    </row>
    <row r="81" spans="1:12">
      <c r="A81" s="22" t="s">
        <v>135</v>
      </c>
      <c r="B81" s="22" t="s">
        <v>59</v>
      </c>
      <c r="C81" s="23">
        <v>2</v>
      </c>
      <c r="D81" s="33">
        <v>0</v>
      </c>
      <c r="E81" s="33">
        <f>C81*D81</f>
        <v>0</v>
      </c>
      <c r="F81" s="22" t="s">
        <v>136</v>
      </c>
      <c r="G81" s="33">
        <v>0</v>
      </c>
      <c r="H81" s="33">
        <f>C81*G81</f>
        <v>0</v>
      </c>
      <c r="I81" s="33">
        <f t="shared" si="12"/>
        <v>0</v>
      </c>
      <c r="J81" s="33">
        <f t="shared" si="12"/>
        <v>0</v>
      </c>
      <c r="K81" s="19"/>
      <c r="L81" s="19"/>
    </row>
    <row r="82" spans="1:12">
      <c r="A82" s="26" t="s">
        <v>137</v>
      </c>
      <c r="B82" s="26" t="s">
        <v>14</v>
      </c>
      <c r="C82" s="27"/>
      <c r="D82" s="36"/>
      <c r="E82" s="36">
        <f>SUM(E69:E81)</f>
        <v>0</v>
      </c>
      <c r="F82" s="26" t="s">
        <v>14</v>
      </c>
      <c r="G82" s="36"/>
      <c r="H82" s="36">
        <f>SUM(H69:H81)</f>
        <v>0</v>
      </c>
      <c r="I82" s="36"/>
      <c r="J82" s="36">
        <f>SUM(J69:J81)</f>
        <v>0</v>
      </c>
      <c r="K82" s="19"/>
      <c r="L82" s="19"/>
    </row>
    <row r="83" spans="1:12">
      <c r="A83" s="24" t="s">
        <v>138</v>
      </c>
      <c r="B83" s="24" t="s">
        <v>14</v>
      </c>
      <c r="C83" s="25"/>
      <c r="D83" s="35"/>
      <c r="E83" s="35">
        <f>SUM(E8:E20,E22,E24:E35,E37,E39:E40,E42,E44:E65,E67,E69:E81)</f>
        <v>0</v>
      </c>
      <c r="F83" s="24" t="s">
        <v>14</v>
      </c>
      <c r="G83" s="35"/>
      <c r="H83" s="35">
        <f>SUM(H8:H20,H22,H24:H35,H37,H39:H40,H42,H44:H65,H67,H69:H81)</f>
        <v>0</v>
      </c>
      <c r="I83" s="35"/>
      <c r="J83" s="35">
        <f>SUM(J8:J20,J22,J24:J35,J37,J39:J40,J42,J44:J65,J67,J69:J81)</f>
        <v>0</v>
      </c>
      <c r="K83" s="19"/>
      <c r="L83" s="19"/>
    </row>
    <row r="84" spans="1:12">
      <c r="A84" s="22" t="s">
        <v>14</v>
      </c>
      <c r="B84" s="22" t="s">
        <v>14</v>
      </c>
      <c r="C84" s="23"/>
      <c r="D84" s="33"/>
      <c r="E84" s="33"/>
      <c r="F84" s="22" t="s">
        <v>14</v>
      </c>
      <c r="G84" s="33"/>
      <c r="H84" s="33"/>
      <c r="I84" s="33">
        <f>D84+G84</f>
        <v>0</v>
      </c>
      <c r="J84" s="33">
        <f>E84+H84</f>
        <v>0</v>
      </c>
      <c r="K84" s="19"/>
      <c r="L84" s="19"/>
    </row>
    <row r="85" spans="1:12">
      <c r="A85" s="22" t="s">
        <v>139</v>
      </c>
      <c r="B85" s="22" t="s">
        <v>14</v>
      </c>
      <c r="C85" s="23"/>
      <c r="D85" s="33"/>
      <c r="E85" s="33">
        <f>M1+Parametry!B33/100*E57+Parametry!B33/100*E58+Parametry!B33/100*E59+Parametry!B33/100*E60+Parametry!B33/100*E62+Parametry!B33/100*E63+Parametry!B33/100*E69+Parametry!B33/100*E70+Parametry!B33/100*E71+Parametry!B33/100*E72+Parametry!B33/100*E73+Parametry!B33/100*E76+Parametry!B33/100*E78+Parametry!B33/100*E79+Parametry!B33/100*E80+Parametry!B33/100*E81</f>
        <v>0</v>
      </c>
      <c r="F85" s="22" t="s">
        <v>14</v>
      </c>
      <c r="G85" s="33"/>
      <c r="H85" s="33"/>
      <c r="I85" s="33">
        <f>D85+G85</f>
        <v>0</v>
      </c>
      <c r="J85" s="33">
        <f>E85+H85</f>
        <v>0</v>
      </c>
      <c r="K85" s="19"/>
      <c r="L85" s="19"/>
    </row>
    <row r="86" spans="1:12">
      <c r="A86" s="20" t="s">
        <v>140</v>
      </c>
      <c r="B86" s="20" t="s">
        <v>14</v>
      </c>
      <c r="C86" s="21"/>
      <c r="D86" s="34"/>
      <c r="E86" s="34">
        <f>SUM(E7,E9:E20,E22,E24:E35,E37,E39:E40,E42,E44:E65,E67,E69:E81,E84:E85)</f>
        <v>0</v>
      </c>
      <c r="F86" s="20" t="s">
        <v>14</v>
      </c>
      <c r="G86" s="34"/>
      <c r="H86" s="34">
        <f>SUM(H7,H9:H20,H22,H24:H35,H37,H39:H40,H42,H44:H65,H67,H69:H81,H84:H85)</f>
        <v>0</v>
      </c>
      <c r="I86" s="34"/>
      <c r="J86" s="34">
        <f>SUM(J7,J9:J20,J22,J24:J35,J37,J39:J40,J42,J44:J65,J67,J69:J81,J84:J85)</f>
        <v>0</v>
      </c>
      <c r="K86" s="19"/>
      <c r="L86" s="19"/>
    </row>
    <row r="87" spans="1:12">
      <c r="A87" s="22" t="s">
        <v>14</v>
      </c>
      <c r="B87" s="22" t="s">
        <v>14</v>
      </c>
      <c r="C87" s="23"/>
      <c r="D87" s="33"/>
      <c r="E87" s="33"/>
      <c r="F87" s="22" t="s">
        <v>14</v>
      </c>
      <c r="G87" s="33"/>
      <c r="H87" s="33"/>
      <c r="I87" s="33">
        <f>D87+G87</f>
        <v>0</v>
      </c>
      <c r="J87" s="33">
        <f>E87+H87</f>
        <v>0</v>
      </c>
      <c r="K87" s="19"/>
      <c r="L87" s="19"/>
    </row>
    <row r="88" spans="1:12">
      <c r="A88" s="20" t="s">
        <v>141</v>
      </c>
      <c r="B88" s="20" t="s">
        <v>14</v>
      </c>
      <c r="C88" s="21"/>
      <c r="D88" s="34"/>
      <c r="E88" s="34"/>
      <c r="F88" s="20" t="s">
        <v>14</v>
      </c>
      <c r="G88" s="34"/>
      <c r="H88" s="34"/>
      <c r="I88" s="34"/>
      <c r="J88" s="34"/>
      <c r="K88" s="19"/>
      <c r="L88" s="19"/>
    </row>
    <row r="89" spans="1:12">
      <c r="A89" s="22" t="s">
        <v>142</v>
      </c>
      <c r="B89" s="22" t="s">
        <v>59</v>
      </c>
      <c r="C89" s="23">
        <v>1</v>
      </c>
      <c r="D89" s="33">
        <v>0</v>
      </c>
      <c r="E89" s="33">
        <f t="shared" ref="E89:E94" si="13">C89*D89</f>
        <v>0</v>
      </c>
      <c r="F89" s="22" t="s">
        <v>14</v>
      </c>
      <c r="G89" s="33">
        <v>0</v>
      </c>
      <c r="H89" s="33">
        <f t="shared" ref="H89:H94" si="14">C89*G89</f>
        <v>0</v>
      </c>
      <c r="I89" s="33">
        <f t="shared" ref="I89:J94" si="15">D89+G89</f>
        <v>0</v>
      </c>
      <c r="J89" s="33">
        <f t="shared" si="15"/>
        <v>0</v>
      </c>
      <c r="K89" s="19"/>
      <c r="L89" s="19"/>
    </row>
    <row r="90" spans="1:12">
      <c r="A90" s="22" t="s">
        <v>143</v>
      </c>
      <c r="B90" s="22" t="s">
        <v>59</v>
      </c>
      <c r="C90" s="23">
        <v>1</v>
      </c>
      <c r="D90" s="33">
        <v>0</v>
      </c>
      <c r="E90" s="33">
        <f t="shared" si="13"/>
        <v>0</v>
      </c>
      <c r="F90" s="22" t="s">
        <v>14</v>
      </c>
      <c r="G90" s="33">
        <v>0</v>
      </c>
      <c r="H90" s="33">
        <f t="shared" si="14"/>
        <v>0</v>
      </c>
      <c r="I90" s="33">
        <f t="shared" si="15"/>
        <v>0</v>
      </c>
      <c r="J90" s="33">
        <f t="shared" si="15"/>
        <v>0</v>
      </c>
      <c r="K90" s="19"/>
      <c r="L90" s="19"/>
    </row>
    <row r="91" spans="1:12">
      <c r="A91" s="22" t="s">
        <v>144</v>
      </c>
      <c r="B91" s="22" t="s">
        <v>59</v>
      </c>
      <c r="C91" s="23">
        <v>1</v>
      </c>
      <c r="D91" s="33">
        <v>0</v>
      </c>
      <c r="E91" s="33">
        <f t="shared" si="13"/>
        <v>0</v>
      </c>
      <c r="F91" s="22" t="s">
        <v>14</v>
      </c>
      <c r="G91" s="33">
        <v>0</v>
      </c>
      <c r="H91" s="33">
        <f t="shared" si="14"/>
        <v>0</v>
      </c>
      <c r="I91" s="33">
        <f t="shared" si="15"/>
        <v>0</v>
      </c>
      <c r="J91" s="33">
        <f t="shared" si="15"/>
        <v>0</v>
      </c>
      <c r="K91" s="19"/>
      <c r="L91" s="19"/>
    </row>
    <row r="92" spans="1:12">
      <c r="A92" s="22" t="s">
        <v>145</v>
      </c>
      <c r="B92" s="22" t="s">
        <v>59</v>
      </c>
      <c r="C92" s="23">
        <v>1</v>
      </c>
      <c r="D92" s="33">
        <v>0</v>
      </c>
      <c r="E92" s="33">
        <f t="shared" si="13"/>
        <v>0</v>
      </c>
      <c r="F92" s="22" t="s">
        <v>14</v>
      </c>
      <c r="G92" s="33">
        <v>0</v>
      </c>
      <c r="H92" s="33">
        <f t="shared" si="14"/>
        <v>0</v>
      </c>
      <c r="I92" s="33">
        <f t="shared" si="15"/>
        <v>0</v>
      </c>
      <c r="J92" s="33">
        <f t="shared" si="15"/>
        <v>0</v>
      </c>
      <c r="K92" s="19"/>
      <c r="L92" s="19"/>
    </row>
    <row r="93" spans="1:12">
      <c r="A93" s="22" t="s">
        <v>146</v>
      </c>
      <c r="B93" s="22" t="s">
        <v>147</v>
      </c>
      <c r="C93" s="23">
        <v>100</v>
      </c>
      <c r="D93" s="33">
        <v>0</v>
      </c>
      <c r="E93" s="33">
        <f t="shared" si="13"/>
        <v>0</v>
      </c>
      <c r="F93" s="22" t="s">
        <v>14</v>
      </c>
      <c r="G93" s="33">
        <v>0</v>
      </c>
      <c r="H93" s="33">
        <f t="shared" si="14"/>
        <v>0</v>
      </c>
      <c r="I93" s="33">
        <f t="shared" si="15"/>
        <v>0</v>
      </c>
      <c r="J93" s="33">
        <f t="shared" si="15"/>
        <v>0</v>
      </c>
      <c r="K93" s="19"/>
      <c r="L93" s="19"/>
    </row>
    <row r="94" spans="1:12">
      <c r="A94" s="22" t="s">
        <v>148</v>
      </c>
      <c r="B94" s="22" t="s">
        <v>147</v>
      </c>
      <c r="C94" s="23">
        <v>2</v>
      </c>
      <c r="D94" s="33">
        <v>0</v>
      </c>
      <c r="E94" s="33">
        <f t="shared" si="13"/>
        <v>0</v>
      </c>
      <c r="F94" s="22" t="s">
        <v>14</v>
      </c>
      <c r="G94" s="33">
        <v>0</v>
      </c>
      <c r="H94" s="33">
        <f t="shared" si="14"/>
        <v>0</v>
      </c>
      <c r="I94" s="33">
        <f t="shared" si="15"/>
        <v>0</v>
      </c>
      <c r="J94" s="33">
        <f t="shared" si="15"/>
        <v>0</v>
      </c>
      <c r="K94" s="19"/>
      <c r="L94" s="19"/>
    </row>
    <row r="95" spans="1:12">
      <c r="A95" s="20" t="s">
        <v>149</v>
      </c>
      <c r="B95" s="20" t="s">
        <v>14</v>
      </c>
      <c r="C95" s="21"/>
      <c r="D95" s="34"/>
      <c r="E95" s="34">
        <f>SUM(E89:E94)</f>
        <v>0</v>
      </c>
      <c r="F95" s="20" t="s">
        <v>14</v>
      </c>
      <c r="G95" s="34"/>
      <c r="H95" s="34">
        <f>SUM(H89:H94)</f>
        <v>0</v>
      </c>
      <c r="I95" s="34"/>
      <c r="J95" s="34">
        <f>SUM(J89:J94)</f>
        <v>0</v>
      </c>
      <c r="K95" s="19"/>
      <c r="L95" s="19"/>
    </row>
    <row r="96" spans="1:12">
      <c r="A96" s="22" t="s">
        <v>14</v>
      </c>
      <c r="B96" s="22" t="s">
        <v>14</v>
      </c>
      <c r="C96" s="23"/>
      <c r="D96" s="33"/>
      <c r="E96" s="33"/>
      <c r="F96" s="22" t="s">
        <v>14</v>
      </c>
      <c r="G96" s="33"/>
      <c r="H96" s="33"/>
      <c r="I96" s="33">
        <f>D96+G96</f>
        <v>0</v>
      </c>
      <c r="J96" s="33">
        <f>E96+H96</f>
        <v>0</v>
      </c>
      <c r="K96" s="19"/>
      <c r="L96" s="19"/>
    </row>
    <row r="97" spans="1:12">
      <c r="A97" s="20" t="s">
        <v>150</v>
      </c>
      <c r="B97" s="20" t="s">
        <v>14</v>
      </c>
      <c r="C97" s="21"/>
      <c r="D97" s="34"/>
      <c r="E97" s="34"/>
      <c r="F97" s="20" t="s">
        <v>14</v>
      </c>
      <c r="G97" s="34"/>
      <c r="H97" s="34"/>
      <c r="I97" s="34"/>
      <c r="J97" s="34"/>
      <c r="K97" s="19"/>
      <c r="L97" s="19"/>
    </row>
    <row r="98" spans="1:12">
      <c r="A98" s="24" t="s">
        <v>151</v>
      </c>
      <c r="B98" s="24" t="s">
        <v>14</v>
      </c>
      <c r="C98" s="25"/>
      <c r="D98" s="35"/>
      <c r="E98" s="35"/>
      <c r="F98" s="24" t="s">
        <v>14</v>
      </c>
      <c r="G98" s="35"/>
      <c r="H98" s="35"/>
      <c r="I98" s="35"/>
      <c r="J98" s="35"/>
      <c r="K98" s="19"/>
      <c r="L98" s="19"/>
    </row>
    <row r="99" spans="1:12" ht="24.75">
      <c r="A99" s="30" t="s">
        <v>152</v>
      </c>
      <c r="B99" s="22" t="s">
        <v>59</v>
      </c>
      <c r="C99" s="23">
        <v>2</v>
      </c>
      <c r="D99" s="33">
        <v>0</v>
      </c>
      <c r="E99" s="33">
        <f t="shared" ref="E99:E109" si="16">C99*D99</f>
        <v>0</v>
      </c>
      <c r="F99" s="22" t="s">
        <v>14</v>
      </c>
      <c r="G99" s="33">
        <v>0</v>
      </c>
      <c r="H99" s="33">
        <f t="shared" ref="H99:H109" si="17">C99*G99</f>
        <v>0</v>
      </c>
      <c r="I99" s="33">
        <f t="shared" ref="I99:I109" si="18">D99+G99</f>
        <v>0</v>
      </c>
      <c r="J99" s="33">
        <f t="shared" ref="J99:J109" si="19">E99+H99</f>
        <v>0</v>
      </c>
      <c r="K99" s="19"/>
      <c r="L99" s="19"/>
    </row>
    <row r="100" spans="1:12">
      <c r="A100" s="22" t="s">
        <v>153</v>
      </c>
      <c r="B100" s="22" t="s">
        <v>59</v>
      </c>
      <c r="C100" s="23">
        <v>2</v>
      </c>
      <c r="D100" s="33">
        <v>0</v>
      </c>
      <c r="E100" s="33">
        <f t="shared" si="16"/>
        <v>0</v>
      </c>
      <c r="F100" s="22" t="s">
        <v>14</v>
      </c>
      <c r="G100" s="33">
        <v>0</v>
      </c>
      <c r="H100" s="33">
        <f t="shared" si="17"/>
        <v>0</v>
      </c>
      <c r="I100" s="33">
        <f t="shared" si="18"/>
        <v>0</v>
      </c>
      <c r="J100" s="33">
        <f t="shared" si="19"/>
        <v>0</v>
      </c>
      <c r="K100" s="19"/>
      <c r="L100" s="19"/>
    </row>
    <row r="101" spans="1:12">
      <c r="A101" s="22" t="s">
        <v>154</v>
      </c>
      <c r="B101" s="22" t="s">
        <v>59</v>
      </c>
      <c r="C101" s="23">
        <v>2</v>
      </c>
      <c r="D101" s="33">
        <v>0</v>
      </c>
      <c r="E101" s="33">
        <f t="shared" si="16"/>
        <v>0</v>
      </c>
      <c r="F101" s="22" t="s">
        <v>14</v>
      </c>
      <c r="G101" s="33">
        <v>0</v>
      </c>
      <c r="H101" s="33">
        <f t="shared" si="17"/>
        <v>0</v>
      </c>
      <c r="I101" s="33">
        <f t="shared" si="18"/>
        <v>0</v>
      </c>
      <c r="J101" s="33">
        <f t="shared" si="19"/>
        <v>0</v>
      </c>
      <c r="K101" s="19"/>
      <c r="L101" s="19"/>
    </row>
    <row r="102" spans="1:12">
      <c r="A102" s="22" t="s">
        <v>155</v>
      </c>
      <c r="B102" s="22" t="s">
        <v>59</v>
      </c>
      <c r="C102" s="23">
        <v>2</v>
      </c>
      <c r="D102" s="33">
        <v>0</v>
      </c>
      <c r="E102" s="33">
        <f t="shared" si="16"/>
        <v>0</v>
      </c>
      <c r="F102" s="22" t="s">
        <v>14</v>
      </c>
      <c r="G102" s="33">
        <v>0</v>
      </c>
      <c r="H102" s="33">
        <f t="shared" si="17"/>
        <v>0</v>
      </c>
      <c r="I102" s="33">
        <f t="shared" si="18"/>
        <v>0</v>
      </c>
      <c r="J102" s="33">
        <f t="shared" si="19"/>
        <v>0</v>
      </c>
      <c r="K102" s="19"/>
      <c r="L102" s="19"/>
    </row>
    <row r="103" spans="1:12">
      <c r="A103" s="22" t="s">
        <v>156</v>
      </c>
      <c r="B103" s="22" t="s">
        <v>59</v>
      </c>
      <c r="C103" s="23">
        <v>3</v>
      </c>
      <c r="D103" s="33">
        <v>0</v>
      </c>
      <c r="E103" s="33">
        <f t="shared" si="16"/>
        <v>0</v>
      </c>
      <c r="F103" s="22" t="s">
        <v>14</v>
      </c>
      <c r="G103" s="33">
        <v>0</v>
      </c>
      <c r="H103" s="33">
        <f t="shared" si="17"/>
        <v>0</v>
      </c>
      <c r="I103" s="33">
        <f t="shared" si="18"/>
        <v>0</v>
      </c>
      <c r="J103" s="33">
        <f t="shared" si="19"/>
        <v>0</v>
      </c>
      <c r="K103" s="19"/>
      <c r="L103" s="19"/>
    </row>
    <row r="104" spans="1:12">
      <c r="A104" s="22" t="s">
        <v>157</v>
      </c>
      <c r="B104" s="22" t="s">
        <v>59</v>
      </c>
      <c r="C104" s="23">
        <v>3</v>
      </c>
      <c r="D104" s="33">
        <v>0</v>
      </c>
      <c r="E104" s="33">
        <f t="shared" si="16"/>
        <v>0</v>
      </c>
      <c r="F104" s="22" t="s">
        <v>14</v>
      </c>
      <c r="G104" s="33">
        <v>0</v>
      </c>
      <c r="H104" s="33">
        <f t="shared" si="17"/>
        <v>0</v>
      </c>
      <c r="I104" s="33">
        <f t="shared" si="18"/>
        <v>0</v>
      </c>
      <c r="J104" s="33">
        <f t="shared" si="19"/>
        <v>0</v>
      </c>
      <c r="K104" s="19"/>
      <c r="L104" s="19"/>
    </row>
    <row r="105" spans="1:12">
      <c r="A105" s="22" t="s">
        <v>158</v>
      </c>
      <c r="B105" s="22" t="s">
        <v>59</v>
      </c>
      <c r="C105" s="23">
        <v>6</v>
      </c>
      <c r="D105" s="33">
        <v>0</v>
      </c>
      <c r="E105" s="33">
        <f t="shared" si="16"/>
        <v>0</v>
      </c>
      <c r="F105" s="22" t="s">
        <v>14</v>
      </c>
      <c r="G105" s="33">
        <v>0</v>
      </c>
      <c r="H105" s="33">
        <f t="shared" si="17"/>
        <v>0</v>
      </c>
      <c r="I105" s="33">
        <f t="shared" si="18"/>
        <v>0</v>
      </c>
      <c r="J105" s="33">
        <f t="shared" si="19"/>
        <v>0</v>
      </c>
      <c r="K105" s="19"/>
      <c r="L105" s="19"/>
    </row>
    <row r="106" spans="1:12">
      <c r="A106" s="22" t="s">
        <v>159</v>
      </c>
      <c r="B106" s="22" t="s">
        <v>59</v>
      </c>
      <c r="C106" s="23">
        <v>3</v>
      </c>
      <c r="D106" s="33">
        <v>0</v>
      </c>
      <c r="E106" s="33">
        <f t="shared" si="16"/>
        <v>0</v>
      </c>
      <c r="F106" s="22" t="s">
        <v>14</v>
      </c>
      <c r="G106" s="33">
        <v>0</v>
      </c>
      <c r="H106" s="33">
        <f t="shared" si="17"/>
        <v>0</v>
      </c>
      <c r="I106" s="33">
        <f t="shared" si="18"/>
        <v>0</v>
      </c>
      <c r="J106" s="33">
        <f t="shared" si="19"/>
        <v>0</v>
      </c>
      <c r="K106" s="19"/>
      <c r="L106" s="19"/>
    </row>
    <row r="107" spans="1:12">
      <c r="A107" s="22" t="s">
        <v>160</v>
      </c>
      <c r="B107" s="22" t="s">
        <v>59</v>
      </c>
      <c r="C107" s="23">
        <v>3</v>
      </c>
      <c r="D107" s="33">
        <v>0</v>
      </c>
      <c r="E107" s="33">
        <f t="shared" si="16"/>
        <v>0</v>
      </c>
      <c r="F107" s="22" t="s">
        <v>14</v>
      </c>
      <c r="G107" s="33">
        <v>0</v>
      </c>
      <c r="H107" s="33">
        <f t="shared" si="17"/>
        <v>0</v>
      </c>
      <c r="I107" s="33">
        <f t="shared" si="18"/>
        <v>0</v>
      </c>
      <c r="J107" s="33">
        <f t="shared" si="19"/>
        <v>0</v>
      </c>
      <c r="K107" s="19"/>
      <c r="L107" s="19"/>
    </row>
    <row r="108" spans="1:12">
      <c r="A108" s="22" t="s">
        <v>161</v>
      </c>
      <c r="B108" s="22" t="s">
        <v>59</v>
      </c>
      <c r="C108" s="23">
        <v>4</v>
      </c>
      <c r="D108" s="33">
        <v>0</v>
      </c>
      <c r="E108" s="33">
        <f t="shared" si="16"/>
        <v>0</v>
      </c>
      <c r="F108" s="22" t="s">
        <v>14</v>
      </c>
      <c r="G108" s="33">
        <v>0</v>
      </c>
      <c r="H108" s="33">
        <f t="shared" si="17"/>
        <v>0</v>
      </c>
      <c r="I108" s="33">
        <f t="shared" si="18"/>
        <v>0</v>
      </c>
      <c r="J108" s="33">
        <f t="shared" si="19"/>
        <v>0</v>
      </c>
      <c r="K108" s="19"/>
      <c r="L108" s="19"/>
    </row>
    <row r="109" spans="1:12">
      <c r="A109" s="22" t="s">
        <v>162</v>
      </c>
      <c r="B109" s="22" t="s">
        <v>59</v>
      </c>
      <c r="C109" s="23">
        <v>8</v>
      </c>
      <c r="D109" s="33">
        <v>0</v>
      </c>
      <c r="E109" s="33">
        <f t="shared" si="16"/>
        <v>0</v>
      </c>
      <c r="F109" s="22" t="s">
        <v>14</v>
      </c>
      <c r="G109" s="33">
        <v>0</v>
      </c>
      <c r="H109" s="33">
        <f t="shared" si="17"/>
        <v>0</v>
      </c>
      <c r="I109" s="33">
        <f t="shared" si="18"/>
        <v>0</v>
      </c>
      <c r="J109" s="33">
        <f t="shared" si="19"/>
        <v>0</v>
      </c>
      <c r="K109" s="19"/>
      <c r="L109" s="19"/>
    </row>
    <row r="110" spans="1:12">
      <c r="A110" s="24" t="s">
        <v>163</v>
      </c>
      <c r="B110" s="24" t="s">
        <v>14</v>
      </c>
      <c r="C110" s="25"/>
      <c r="D110" s="35"/>
      <c r="E110" s="35">
        <f>SUM(E99:E109)</f>
        <v>0</v>
      </c>
      <c r="F110" s="24" t="s">
        <v>14</v>
      </c>
      <c r="G110" s="35"/>
      <c r="H110" s="35">
        <f>SUM(H99:H109)</f>
        <v>0</v>
      </c>
      <c r="I110" s="35"/>
      <c r="J110" s="35">
        <f>SUM(J99:J109)</f>
        <v>0</v>
      </c>
      <c r="K110" s="19"/>
      <c r="L110" s="19"/>
    </row>
    <row r="111" spans="1:12">
      <c r="A111" s="22" t="s">
        <v>14</v>
      </c>
      <c r="B111" s="22" t="s">
        <v>14</v>
      </c>
      <c r="C111" s="23"/>
      <c r="D111" s="33"/>
      <c r="E111" s="33"/>
      <c r="F111" s="22" t="s">
        <v>14</v>
      </c>
      <c r="G111" s="33"/>
      <c r="H111" s="33"/>
      <c r="I111" s="33">
        <f>D111+G111</f>
        <v>0</v>
      </c>
      <c r="J111" s="33">
        <f>E111+H111</f>
        <v>0</v>
      </c>
      <c r="K111" s="19"/>
      <c r="L111" s="19"/>
    </row>
    <row r="112" spans="1:12">
      <c r="A112" s="24" t="s">
        <v>164</v>
      </c>
      <c r="B112" s="24" t="s">
        <v>14</v>
      </c>
      <c r="C112" s="25"/>
      <c r="D112" s="35"/>
      <c r="E112" s="35"/>
      <c r="F112" s="24" t="s">
        <v>14</v>
      </c>
      <c r="G112" s="35"/>
      <c r="H112" s="35"/>
      <c r="I112" s="35"/>
      <c r="J112" s="35"/>
      <c r="K112" s="19"/>
      <c r="L112" s="19"/>
    </row>
    <row r="113" spans="1:12">
      <c r="A113" s="22" t="s">
        <v>165</v>
      </c>
      <c r="B113" s="22" t="s">
        <v>66</v>
      </c>
      <c r="C113" s="23">
        <v>20</v>
      </c>
      <c r="D113" s="33">
        <v>0</v>
      </c>
      <c r="E113" s="33">
        <f>C113*D113</f>
        <v>0</v>
      </c>
      <c r="F113" s="22" t="s">
        <v>14</v>
      </c>
      <c r="G113" s="33">
        <v>0</v>
      </c>
      <c r="H113" s="33">
        <f>C113*G113</f>
        <v>0</v>
      </c>
      <c r="I113" s="33">
        <f t="shared" ref="I113:J116" si="20">D113+G113</f>
        <v>0</v>
      </c>
      <c r="J113" s="33">
        <f t="shared" si="20"/>
        <v>0</v>
      </c>
      <c r="K113" s="19"/>
      <c r="L113" s="19"/>
    </row>
    <row r="114" spans="1:12">
      <c r="A114" s="22" t="s">
        <v>166</v>
      </c>
      <c r="B114" s="22" t="s">
        <v>66</v>
      </c>
      <c r="C114" s="23">
        <v>200</v>
      </c>
      <c r="D114" s="33">
        <v>0</v>
      </c>
      <c r="E114" s="33">
        <f>C114*D114</f>
        <v>0</v>
      </c>
      <c r="F114" s="22" t="s">
        <v>14</v>
      </c>
      <c r="G114" s="33">
        <v>0</v>
      </c>
      <c r="H114" s="33">
        <f>C114*G114</f>
        <v>0</v>
      </c>
      <c r="I114" s="33">
        <f t="shared" si="20"/>
        <v>0</v>
      </c>
      <c r="J114" s="33">
        <f t="shared" si="20"/>
        <v>0</v>
      </c>
      <c r="K114" s="19"/>
      <c r="L114" s="19"/>
    </row>
    <row r="115" spans="1:12">
      <c r="A115" s="22" t="s">
        <v>167</v>
      </c>
      <c r="B115" s="22" t="s">
        <v>66</v>
      </c>
      <c r="C115" s="23">
        <v>160</v>
      </c>
      <c r="D115" s="33">
        <v>0</v>
      </c>
      <c r="E115" s="33">
        <f>C115*D115</f>
        <v>0</v>
      </c>
      <c r="F115" s="22" t="s">
        <v>14</v>
      </c>
      <c r="G115" s="33">
        <v>0</v>
      </c>
      <c r="H115" s="33">
        <f>C115*G115</f>
        <v>0</v>
      </c>
      <c r="I115" s="33">
        <f t="shared" si="20"/>
        <v>0</v>
      </c>
      <c r="J115" s="33">
        <f t="shared" si="20"/>
        <v>0</v>
      </c>
      <c r="K115" s="19"/>
      <c r="L115" s="19"/>
    </row>
    <row r="116" spans="1:12">
      <c r="A116" s="22" t="s">
        <v>168</v>
      </c>
      <c r="B116" s="22" t="s">
        <v>66</v>
      </c>
      <c r="C116" s="23">
        <v>6</v>
      </c>
      <c r="D116" s="33">
        <v>0</v>
      </c>
      <c r="E116" s="33">
        <f>C116*D116</f>
        <v>0</v>
      </c>
      <c r="F116" s="22" t="s">
        <v>14</v>
      </c>
      <c r="G116" s="33">
        <v>0</v>
      </c>
      <c r="H116" s="33">
        <f>C116*G116</f>
        <v>0</v>
      </c>
      <c r="I116" s="33">
        <f t="shared" si="20"/>
        <v>0</v>
      </c>
      <c r="J116" s="33">
        <f t="shared" si="20"/>
        <v>0</v>
      </c>
      <c r="K116" s="19"/>
      <c r="L116" s="19"/>
    </row>
    <row r="117" spans="1:12">
      <c r="A117" s="24" t="s">
        <v>169</v>
      </c>
      <c r="B117" s="24" t="s">
        <v>14</v>
      </c>
      <c r="C117" s="25"/>
      <c r="D117" s="35"/>
      <c r="E117" s="35">
        <f>SUM(E113:E116)</f>
        <v>0</v>
      </c>
      <c r="F117" s="24" t="s">
        <v>14</v>
      </c>
      <c r="G117" s="35"/>
      <c r="H117" s="35">
        <f>SUM(H113:H116)</f>
        <v>0</v>
      </c>
      <c r="I117" s="35"/>
      <c r="J117" s="35">
        <f>SUM(J113:J116)</f>
        <v>0</v>
      </c>
      <c r="K117" s="19"/>
      <c r="L117" s="19"/>
    </row>
    <row r="118" spans="1:12">
      <c r="A118" s="22" t="s">
        <v>14</v>
      </c>
      <c r="B118" s="22" t="s">
        <v>14</v>
      </c>
      <c r="C118" s="23"/>
      <c r="D118" s="33"/>
      <c r="E118" s="33"/>
      <c r="F118" s="22" t="s">
        <v>14</v>
      </c>
      <c r="G118" s="33"/>
      <c r="H118" s="33"/>
      <c r="I118" s="33">
        <f>D118+G118</f>
        <v>0</v>
      </c>
      <c r="J118" s="33">
        <f>E118+H118</f>
        <v>0</v>
      </c>
      <c r="K118" s="19"/>
      <c r="L118" s="19"/>
    </row>
    <row r="119" spans="1:12">
      <c r="A119" s="22" t="s">
        <v>14</v>
      </c>
      <c r="B119" s="22" t="s">
        <v>14</v>
      </c>
      <c r="C119" s="23"/>
      <c r="D119" s="33"/>
      <c r="E119" s="33"/>
      <c r="F119" s="22" t="s">
        <v>14</v>
      </c>
      <c r="G119" s="33"/>
      <c r="H119" s="33"/>
      <c r="I119" s="33">
        <f>D119+G119</f>
        <v>0</v>
      </c>
      <c r="J119" s="33">
        <f>E119+H119</f>
        <v>0</v>
      </c>
      <c r="K119" s="19"/>
      <c r="L119" s="19"/>
    </row>
    <row r="120" spans="1:12">
      <c r="A120" s="24" t="s">
        <v>170</v>
      </c>
      <c r="B120" s="24" t="s">
        <v>14</v>
      </c>
      <c r="C120" s="25"/>
      <c r="D120" s="35"/>
      <c r="E120" s="35"/>
      <c r="F120" s="24" t="s">
        <v>14</v>
      </c>
      <c r="G120" s="35"/>
      <c r="H120" s="35"/>
      <c r="I120" s="35"/>
      <c r="J120" s="35"/>
      <c r="K120" s="19"/>
      <c r="L120" s="19"/>
    </row>
    <row r="121" spans="1:12" ht="36.75">
      <c r="A121" s="30" t="s">
        <v>171</v>
      </c>
      <c r="B121" s="22" t="s">
        <v>172</v>
      </c>
      <c r="C121" s="23">
        <v>1</v>
      </c>
      <c r="D121" s="33">
        <v>0</v>
      </c>
      <c r="E121" s="33">
        <f t="shared" ref="E121:E126" si="21">C121*D121</f>
        <v>0</v>
      </c>
      <c r="F121" s="22" t="s">
        <v>14</v>
      </c>
      <c r="G121" s="33">
        <v>0</v>
      </c>
      <c r="H121" s="33">
        <f t="shared" ref="H121:H126" si="22">C121*G121</f>
        <v>0</v>
      </c>
      <c r="I121" s="33">
        <f t="shared" ref="I121:J126" si="23">D121+G121</f>
        <v>0</v>
      </c>
      <c r="J121" s="33">
        <f t="shared" si="23"/>
        <v>0</v>
      </c>
      <c r="K121" s="19"/>
      <c r="L121" s="19"/>
    </row>
    <row r="122" spans="1:12">
      <c r="A122" s="22" t="s">
        <v>173</v>
      </c>
      <c r="B122" s="22" t="s">
        <v>172</v>
      </c>
      <c r="C122" s="23">
        <v>1</v>
      </c>
      <c r="D122" s="33">
        <v>0</v>
      </c>
      <c r="E122" s="33">
        <f t="shared" si="21"/>
        <v>0</v>
      </c>
      <c r="F122" s="22" t="s">
        <v>14</v>
      </c>
      <c r="G122" s="33">
        <v>0</v>
      </c>
      <c r="H122" s="33">
        <f t="shared" si="22"/>
        <v>0</v>
      </c>
      <c r="I122" s="33">
        <f t="shared" si="23"/>
        <v>0</v>
      </c>
      <c r="J122" s="33">
        <f t="shared" si="23"/>
        <v>0</v>
      </c>
      <c r="K122" s="19"/>
      <c r="L122" s="19"/>
    </row>
    <row r="123" spans="1:12">
      <c r="A123" s="22" t="s">
        <v>174</v>
      </c>
      <c r="B123" s="22" t="s">
        <v>172</v>
      </c>
      <c r="C123" s="23">
        <v>1</v>
      </c>
      <c r="D123" s="33">
        <v>0</v>
      </c>
      <c r="E123" s="33">
        <f t="shared" si="21"/>
        <v>0</v>
      </c>
      <c r="F123" s="22" t="s">
        <v>14</v>
      </c>
      <c r="G123" s="33">
        <v>0</v>
      </c>
      <c r="H123" s="33">
        <f t="shared" si="22"/>
        <v>0</v>
      </c>
      <c r="I123" s="33">
        <f t="shared" si="23"/>
        <v>0</v>
      </c>
      <c r="J123" s="33">
        <f t="shared" si="23"/>
        <v>0</v>
      </c>
      <c r="K123" s="19"/>
      <c r="L123" s="19"/>
    </row>
    <row r="124" spans="1:12">
      <c r="A124" s="22" t="s">
        <v>175</v>
      </c>
      <c r="B124" s="22" t="s">
        <v>176</v>
      </c>
      <c r="C124" s="23">
        <v>2</v>
      </c>
      <c r="D124" s="33">
        <v>0</v>
      </c>
      <c r="E124" s="33">
        <f t="shared" si="21"/>
        <v>0</v>
      </c>
      <c r="F124" s="22" t="s">
        <v>14</v>
      </c>
      <c r="G124" s="33">
        <v>0</v>
      </c>
      <c r="H124" s="33">
        <f t="shared" si="22"/>
        <v>0</v>
      </c>
      <c r="I124" s="33">
        <f t="shared" si="23"/>
        <v>0</v>
      </c>
      <c r="J124" s="33">
        <f t="shared" si="23"/>
        <v>0</v>
      </c>
      <c r="K124" s="19"/>
      <c r="L124" s="19"/>
    </row>
    <row r="125" spans="1:12">
      <c r="A125" s="22" t="s">
        <v>177</v>
      </c>
      <c r="B125" s="22" t="s">
        <v>172</v>
      </c>
      <c r="C125" s="23">
        <v>1</v>
      </c>
      <c r="D125" s="33">
        <v>0</v>
      </c>
      <c r="E125" s="33">
        <f t="shared" si="21"/>
        <v>0</v>
      </c>
      <c r="F125" s="22" t="s">
        <v>14</v>
      </c>
      <c r="G125" s="33">
        <v>0</v>
      </c>
      <c r="H125" s="33">
        <f t="shared" si="22"/>
        <v>0</v>
      </c>
      <c r="I125" s="33">
        <f t="shared" si="23"/>
        <v>0</v>
      </c>
      <c r="J125" s="33">
        <f t="shared" si="23"/>
        <v>0</v>
      </c>
      <c r="K125" s="19"/>
      <c r="L125" s="19"/>
    </row>
    <row r="126" spans="1:12">
      <c r="A126" s="22" t="s">
        <v>178</v>
      </c>
      <c r="B126" s="22" t="s">
        <v>172</v>
      </c>
      <c r="C126" s="23">
        <v>1</v>
      </c>
      <c r="D126" s="33">
        <v>0</v>
      </c>
      <c r="E126" s="33">
        <f t="shared" si="21"/>
        <v>0</v>
      </c>
      <c r="F126" s="22" t="s">
        <v>14</v>
      </c>
      <c r="G126" s="33">
        <v>0</v>
      </c>
      <c r="H126" s="33">
        <f t="shared" si="22"/>
        <v>0</v>
      </c>
      <c r="I126" s="33">
        <f t="shared" si="23"/>
        <v>0</v>
      </c>
      <c r="J126" s="33">
        <f t="shared" si="23"/>
        <v>0</v>
      </c>
      <c r="K126" s="19"/>
      <c r="L126" s="19"/>
    </row>
    <row r="127" spans="1:12">
      <c r="A127" s="24" t="s">
        <v>179</v>
      </c>
      <c r="B127" s="24" t="s">
        <v>14</v>
      </c>
      <c r="C127" s="25"/>
      <c r="D127" s="35"/>
      <c r="E127" s="35">
        <f>SUM(E121:E126)</f>
        <v>0</v>
      </c>
      <c r="F127" s="24" t="s">
        <v>14</v>
      </c>
      <c r="G127" s="35"/>
      <c r="H127" s="35">
        <f>SUM(H121:H126)</f>
        <v>0</v>
      </c>
      <c r="I127" s="35"/>
      <c r="J127" s="35">
        <f>SUM(J121:J126)</f>
        <v>0</v>
      </c>
      <c r="K127" s="19"/>
      <c r="L127" s="19"/>
    </row>
    <row r="128" spans="1:12">
      <c r="A128" s="22" t="s">
        <v>14</v>
      </c>
      <c r="B128" s="22" t="s">
        <v>14</v>
      </c>
      <c r="C128" s="23"/>
      <c r="D128" s="33"/>
      <c r="E128" s="33"/>
      <c r="F128" s="22" t="s">
        <v>14</v>
      </c>
      <c r="G128" s="33"/>
      <c r="H128" s="33"/>
      <c r="I128" s="33">
        <f>D128+G128</f>
        <v>0</v>
      </c>
      <c r="J128" s="33">
        <f>E128+H128</f>
        <v>0</v>
      </c>
      <c r="K128" s="19"/>
      <c r="L128" s="19"/>
    </row>
    <row r="129" spans="1:12">
      <c r="A129" s="20" t="s">
        <v>180</v>
      </c>
      <c r="B129" s="20" t="s">
        <v>14</v>
      </c>
      <c r="C129" s="21"/>
      <c r="D129" s="34"/>
      <c r="E129" s="34">
        <f>SUM(E98:E109,E111,E113:E116,E118:E119,E121:E126,E128:E128)</f>
        <v>0</v>
      </c>
      <c r="F129" s="20" t="s">
        <v>14</v>
      </c>
      <c r="G129" s="34"/>
      <c r="H129" s="34">
        <f>SUM(H98:H109,H111,H113:H116,H118:H119,H121:H126,H128:H128)</f>
        <v>0</v>
      </c>
      <c r="I129" s="34"/>
      <c r="J129" s="34">
        <f>SUM(J98:J109,J111,J113:J116,J118:J119,J121:J126,J128:J128)</f>
        <v>0</v>
      </c>
      <c r="K129" s="19"/>
      <c r="L129" s="19"/>
    </row>
    <row r="130" spans="1:12">
      <c r="A130" s="22" t="s">
        <v>14</v>
      </c>
      <c r="B130" s="22" t="s">
        <v>14</v>
      </c>
      <c r="C130" s="23"/>
      <c r="D130" s="33"/>
      <c r="E130" s="33"/>
      <c r="F130" s="22" t="s">
        <v>14</v>
      </c>
      <c r="G130" s="33"/>
      <c r="H130" s="33"/>
      <c r="I130" s="33"/>
      <c r="J130" s="33"/>
      <c r="K130" s="19"/>
      <c r="L130" s="19"/>
    </row>
    <row r="131" spans="1:12">
      <c r="A131" s="22" t="s">
        <v>181</v>
      </c>
      <c r="B131" s="22" t="s">
        <v>14</v>
      </c>
      <c r="C131" s="23"/>
      <c r="D131" s="33"/>
      <c r="E131" s="33"/>
      <c r="F131" s="22" t="s">
        <v>14</v>
      </c>
      <c r="G131" s="33"/>
      <c r="H131" s="33"/>
      <c r="I131" s="33"/>
      <c r="J131" s="33"/>
      <c r="K131" s="19"/>
      <c r="L131" s="19"/>
    </row>
    <row r="132" spans="1:12">
      <c r="A132" s="22" t="s">
        <v>182</v>
      </c>
      <c r="B132" s="22" t="s">
        <v>14</v>
      </c>
      <c r="C132" s="23"/>
      <c r="D132" s="33"/>
      <c r="E132" s="33"/>
      <c r="F132" s="22" t="s">
        <v>14</v>
      </c>
      <c r="G132" s="33"/>
      <c r="H132" s="33"/>
      <c r="I132" s="33"/>
      <c r="J132" s="33"/>
      <c r="K132" s="19"/>
      <c r="L132" s="19"/>
    </row>
    <row r="133" spans="1:12">
      <c r="A133" s="22" t="s">
        <v>183</v>
      </c>
      <c r="B133" s="22" t="s">
        <v>14</v>
      </c>
      <c r="C133" s="23"/>
      <c r="D133" s="33"/>
      <c r="E133" s="33"/>
      <c r="F133" s="22" t="s">
        <v>14</v>
      </c>
      <c r="G133" s="33"/>
      <c r="H133" s="33"/>
      <c r="I133" s="33"/>
      <c r="J133" s="33"/>
      <c r="K133" s="19"/>
      <c r="L133" s="19"/>
    </row>
    <row r="134" spans="1:12">
      <c r="A134" s="22" t="s">
        <v>14</v>
      </c>
      <c r="B134" s="22" t="s">
        <v>14</v>
      </c>
      <c r="C134" s="23"/>
      <c r="D134" s="33"/>
      <c r="E134" s="33"/>
      <c r="F134" s="22" t="s">
        <v>14</v>
      </c>
      <c r="G134" s="33"/>
      <c r="H134" s="33"/>
      <c r="I134" s="33"/>
      <c r="J134" s="33"/>
      <c r="K134" s="19"/>
      <c r="L134" s="19"/>
    </row>
    <row r="135" spans="1:12">
      <c r="A135" s="22" t="s">
        <v>14</v>
      </c>
      <c r="B135" s="22" t="s">
        <v>14</v>
      </c>
      <c r="C135" s="23"/>
      <c r="D135" s="33"/>
      <c r="E135" s="33"/>
      <c r="F135" s="22" t="s">
        <v>14</v>
      </c>
      <c r="G135" s="33"/>
      <c r="H135" s="33"/>
      <c r="I135" s="33"/>
      <c r="J135" s="33"/>
      <c r="K135" s="19"/>
      <c r="L135" s="19"/>
    </row>
    <row r="136" spans="1:12">
      <c r="A136" s="20" t="s">
        <v>184</v>
      </c>
      <c r="B136" s="20" t="s">
        <v>14</v>
      </c>
      <c r="C136" s="21"/>
      <c r="D136" s="34"/>
      <c r="E136" s="34"/>
      <c r="F136" s="20" t="s">
        <v>14</v>
      </c>
      <c r="G136" s="34"/>
      <c r="H136" s="34"/>
      <c r="I136" s="34"/>
      <c r="J136" s="34"/>
      <c r="K136" s="19"/>
      <c r="L136" s="19"/>
    </row>
    <row r="137" spans="1:12">
      <c r="A137" s="22" t="s">
        <v>185</v>
      </c>
      <c r="B137" s="22" t="s">
        <v>186</v>
      </c>
      <c r="C137" s="23">
        <v>6</v>
      </c>
      <c r="D137" s="33">
        <v>0</v>
      </c>
      <c r="E137" s="33">
        <f t="shared" ref="E137:E143" si="24">C137*D137</f>
        <v>0</v>
      </c>
      <c r="F137" s="22" t="s">
        <v>14</v>
      </c>
      <c r="G137" s="33">
        <v>0</v>
      </c>
      <c r="H137" s="33">
        <f t="shared" ref="H137:H143" si="25">C137*G137</f>
        <v>0</v>
      </c>
      <c r="I137" s="33">
        <f t="shared" ref="I137:J143" si="26">D137+G137</f>
        <v>0</v>
      </c>
      <c r="J137" s="33">
        <f t="shared" si="26"/>
        <v>0</v>
      </c>
      <c r="K137" s="19"/>
      <c r="L137" s="19"/>
    </row>
    <row r="138" spans="1:12">
      <c r="A138" s="22" t="s">
        <v>187</v>
      </c>
      <c r="B138" s="22" t="s">
        <v>66</v>
      </c>
      <c r="C138" s="23">
        <v>10</v>
      </c>
      <c r="D138" s="33">
        <v>0</v>
      </c>
      <c r="E138" s="33">
        <f t="shared" si="24"/>
        <v>0</v>
      </c>
      <c r="F138" s="22" t="s">
        <v>14</v>
      </c>
      <c r="G138" s="33">
        <v>0</v>
      </c>
      <c r="H138" s="33">
        <f t="shared" si="25"/>
        <v>0</v>
      </c>
      <c r="I138" s="33">
        <f t="shared" si="26"/>
        <v>0</v>
      </c>
      <c r="J138" s="33">
        <f t="shared" si="26"/>
        <v>0</v>
      </c>
      <c r="K138" s="19"/>
      <c r="L138" s="19"/>
    </row>
    <row r="139" spans="1:12">
      <c r="A139" s="22" t="s">
        <v>188</v>
      </c>
      <c r="B139" s="22" t="s">
        <v>66</v>
      </c>
      <c r="C139" s="23">
        <v>10</v>
      </c>
      <c r="D139" s="33">
        <v>0</v>
      </c>
      <c r="E139" s="33">
        <f t="shared" si="24"/>
        <v>0</v>
      </c>
      <c r="F139" s="22" t="s">
        <v>14</v>
      </c>
      <c r="G139" s="33">
        <v>0</v>
      </c>
      <c r="H139" s="33">
        <f t="shared" si="25"/>
        <v>0</v>
      </c>
      <c r="I139" s="33">
        <f t="shared" si="26"/>
        <v>0</v>
      </c>
      <c r="J139" s="33">
        <f t="shared" si="26"/>
        <v>0</v>
      </c>
      <c r="K139" s="19"/>
      <c r="L139" s="19"/>
    </row>
    <row r="140" spans="1:12">
      <c r="A140" s="22" t="s">
        <v>189</v>
      </c>
      <c r="B140" s="22" t="s">
        <v>66</v>
      </c>
      <c r="C140" s="23">
        <v>10</v>
      </c>
      <c r="D140" s="33">
        <v>0</v>
      </c>
      <c r="E140" s="33">
        <f t="shared" si="24"/>
        <v>0</v>
      </c>
      <c r="F140" s="22" t="s">
        <v>14</v>
      </c>
      <c r="G140" s="33">
        <v>0</v>
      </c>
      <c r="H140" s="33">
        <f t="shared" si="25"/>
        <v>0</v>
      </c>
      <c r="I140" s="33">
        <f t="shared" si="26"/>
        <v>0</v>
      </c>
      <c r="J140" s="33">
        <f t="shared" si="26"/>
        <v>0</v>
      </c>
      <c r="K140" s="19"/>
      <c r="L140" s="19"/>
    </row>
    <row r="141" spans="1:12">
      <c r="A141" s="22" t="s">
        <v>190</v>
      </c>
      <c r="B141" s="22" t="s">
        <v>186</v>
      </c>
      <c r="C141" s="23">
        <v>6</v>
      </c>
      <c r="D141" s="33">
        <v>0</v>
      </c>
      <c r="E141" s="33">
        <f t="shared" si="24"/>
        <v>0</v>
      </c>
      <c r="F141" s="22" t="s">
        <v>14</v>
      </c>
      <c r="G141" s="33">
        <v>0</v>
      </c>
      <c r="H141" s="33">
        <f t="shared" si="25"/>
        <v>0</v>
      </c>
      <c r="I141" s="33">
        <f t="shared" si="26"/>
        <v>0</v>
      </c>
      <c r="J141" s="33">
        <f t="shared" si="26"/>
        <v>0</v>
      </c>
      <c r="K141" s="19"/>
      <c r="L141" s="19"/>
    </row>
    <row r="142" spans="1:12">
      <c r="A142" s="22" t="s">
        <v>191</v>
      </c>
      <c r="B142" s="22" t="s">
        <v>186</v>
      </c>
      <c r="C142" s="23">
        <v>6</v>
      </c>
      <c r="D142" s="33">
        <v>0</v>
      </c>
      <c r="E142" s="33">
        <f t="shared" si="24"/>
        <v>0</v>
      </c>
      <c r="F142" s="22" t="s">
        <v>14</v>
      </c>
      <c r="G142" s="33">
        <v>0</v>
      </c>
      <c r="H142" s="33">
        <f t="shared" si="25"/>
        <v>0</v>
      </c>
      <c r="I142" s="33">
        <f t="shared" si="26"/>
        <v>0</v>
      </c>
      <c r="J142" s="33">
        <f t="shared" si="26"/>
        <v>0</v>
      </c>
      <c r="K142" s="19"/>
      <c r="L142" s="19"/>
    </row>
    <row r="143" spans="1:12">
      <c r="A143" s="22" t="s">
        <v>192</v>
      </c>
      <c r="B143" s="22" t="s">
        <v>186</v>
      </c>
      <c r="C143" s="23">
        <v>6</v>
      </c>
      <c r="D143" s="33">
        <v>0</v>
      </c>
      <c r="E143" s="33">
        <f t="shared" si="24"/>
        <v>0</v>
      </c>
      <c r="F143" s="22" t="s">
        <v>14</v>
      </c>
      <c r="G143" s="33">
        <v>0</v>
      </c>
      <c r="H143" s="33">
        <f t="shared" si="25"/>
        <v>0</v>
      </c>
      <c r="I143" s="33">
        <f t="shared" si="26"/>
        <v>0</v>
      </c>
      <c r="J143" s="33">
        <f t="shared" si="26"/>
        <v>0</v>
      </c>
      <c r="K143" s="19"/>
      <c r="L143" s="19"/>
    </row>
    <row r="144" spans="1:12">
      <c r="A144" s="20" t="s">
        <v>193</v>
      </c>
      <c r="B144" s="20" t="s">
        <v>14</v>
      </c>
      <c r="C144" s="21"/>
      <c r="D144" s="21"/>
      <c r="E144" s="34">
        <f>SUM(E137:E143)</f>
        <v>0</v>
      </c>
      <c r="F144" s="20" t="s">
        <v>14</v>
      </c>
      <c r="G144" s="34"/>
      <c r="H144" s="34">
        <f>SUM(H137:H143)</f>
        <v>0</v>
      </c>
      <c r="I144" s="34"/>
      <c r="J144" s="34">
        <f>SUM(J137:J143)</f>
        <v>0</v>
      </c>
      <c r="K144" s="19"/>
      <c r="L144" s="19"/>
    </row>
    <row r="145" spans="1:12">
      <c r="A145" s="22" t="s">
        <v>14</v>
      </c>
      <c r="B145" s="22" t="s">
        <v>14</v>
      </c>
      <c r="C145" s="23"/>
      <c r="D145" s="23"/>
      <c r="E145" s="23"/>
      <c r="F145" s="22" t="s">
        <v>14</v>
      </c>
      <c r="G145" s="33"/>
      <c r="H145" s="33"/>
      <c r="I145" s="33">
        <f>D145+G145</f>
        <v>0</v>
      </c>
      <c r="J145" s="33">
        <f>E145+H145</f>
        <v>0</v>
      </c>
      <c r="K145" s="19"/>
      <c r="L145" s="19"/>
    </row>
  </sheetData>
  <sheetProtection password="CC55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5"/>
  <cols>
    <col min="1" max="1" width="28.42578125" style="1" bestFit="1" customWidth="1"/>
    <col min="2" max="2" width="63.42578125" style="1" bestFit="1" customWidth="1"/>
    <col min="4" max="4" width="0" style="9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>
      <c r="A3" s="2" t="s">
        <v>4</v>
      </c>
      <c r="B3" s="5" t="s">
        <v>5</v>
      </c>
      <c r="C3" s="3"/>
    </row>
    <row r="4" spans="1:3">
      <c r="A4" s="2" t="s">
        <v>6</v>
      </c>
      <c r="B4" s="5" t="s">
        <v>7</v>
      </c>
      <c r="C4" s="3"/>
    </row>
    <row r="5" spans="1:3">
      <c r="A5" s="2" t="s">
        <v>8</v>
      </c>
      <c r="B5" s="5" t="s">
        <v>9</v>
      </c>
      <c r="C5" s="3"/>
    </row>
    <row r="6" spans="1:3">
      <c r="A6" s="2" t="s">
        <v>10</v>
      </c>
      <c r="B6" s="5" t="s">
        <v>11</v>
      </c>
      <c r="C6" s="3"/>
    </row>
    <row r="7" spans="1:3">
      <c r="A7" s="2" t="s">
        <v>12</v>
      </c>
      <c r="B7" s="5" t="s">
        <v>11</v>
      </c>
      <c r="C7" s="3"/>
    </row>
    <row r="8" spans="1:3">
      <c r="A8" s="2" t="s">
        <v>13</v>
      </c>
      <c r="B8" s="5" t="s">
        <v>14</v>
      </c>
      <c r="C8" s="3"/>
    </row>
    <row r="9" spans="1:3">
      <c r="A9" s="2" t="s">
        <v>15</v>
      </c>
      <c r="B9" s="5" t="s">
        <v>16</v>
      </c>
      <c r="C9" s="3"/>
    </row>
    <row r="10" spans="1:3">
      <c r="A10" s="2" t="s">
        <v>17</v>
      </c>
      <c r="B10" s="5" t="s">
        <v>16</v>
      </c>
      <c r="C10" s="3"/>
    </row>
    <row r="11" spans="1:3">
      <c r="A11" s="2" t="s">
        <v>18</v>
      </c>
      <c r="B11" s="5" t="s">
        <v>14</v>
      </c>
      <c r="C11" s="3"/>
    </row>
    <row r="12" spans="1:3">
      <c r="A12" s="2" t="s">
        <v>19</v>
      </c>
      <c r="B12" s="5" t="s">
        <v>14</v>
      </c>
      <c r="C12" s="3"/>
    </row>
    <row r="13" spans="1:3">
      <c r="A13" s="2" t="s">
        <v>20</v>
      </c>
      <c r="B13" s="5" t="s">
        <v>14</v>
      </c>
      <c r="C13" s="3"/>
    </row>
    <row r="14" spans="1:3">
      <c r="A14" s="2" t="s">
        <v>21</v>
      </c>
      <c r="B14" s="5" t="s">
        <v>22</v>
      </c>
      <c r="C14" s="3"/>
    </row>
    <row r="15" spans="1:3">
      <c r="A15" s="2" t="s">
        <v>14</v>
      </c>
      <c r="B15" s="6" t="s">
        <v>14</v>
      </c>
      <c r="C15" s="3"/>
    </row>
    <row r="16" spans="1:3">
      <c r="A16" s="2" t="s">
        <v>23</v>
      </c>
      <c r="B16" s="7" t="s">
        <v>24</v>
      </c>
      <c r="C16" s="3"/>
    </row>
    <row r="17" spans="1:3">
      <c r="A17" s="2" t="s">
        <v>25</v>
      </c>
      <c r="B17" s="7" t="s">
        <v>26</v>
      </c>
      <c r="C17" s="3"/>
    </row>
    <row r="18" spans="1:3">
      <c r="A18" s="2" t="s">
        <v>27</v>
      </c>
      <c r="B18" s="7" t="s">
        <v>28</v>
      </c>
      <c r="C18" s="3"/>
    </row>
    <row r="19" spans="1:3">
      <c r="A19" s="2" t="s">
        <v>29</v>
      </c>
      <c r="B19" s="7" t="s">
        <v>30</v>
      </c>
      <c r="C19" s="3"/>
    </row>
    <row r="20" spans="1:3">
      <c r="A20" s="2" t="s">
        <v>31</v>
      </c>
      <c r="B20" s="7" t="s">
        <v>30</v>
      </c>
      <c r="C20" s="3"/>
    </row>
    <row r="21" spans="1:3">
      <c r="A21" s="2" t="s">
        <v>32</v>
      </c>
      <c r="B21" s="7" t="s">
        <v>30</v>
      </c>
      <c r="C21" s="3"/>
    </row>
    <row r="22" spans="1:3">
      <c r="A22" s="2" t="s">
        <v>33</v>
      </c>
      <c r="B22" s="7" t="s">
        <v>30</v>
      </c>
      <c r="C22" s="3"/>
    </row>
    <row r="23" spans="1:3">
      <c r="A23" s="2" t="s">
        <v>34</v>
      </c>
      <c r="B23" s="7" t="s">
        <v>30</v>
      </c>
      <c r="C23" s="3"/>
    </row>
    <row r="24" spans="1:3">
      <c r="A24" s="2" t="s">
        <v>35</v>
      </c>
      <c r="B24" s="7" t="s">
        <v>30</v>
      </c>
      <c r="C24" s="3"/>
    </row>
    <row r="25" spans="1:3">
      <c r="A25" s="2" t="s">
        <v>36</v>
      </c>
      <c r="B25" s="7" t="s">
        <v>30</v>
      </c>
      <c r="C25" s="3"/>
    </row>
    <row r="26" spans="1:3">
      <c r="A26" s="2" t="s">
        <v>37</v>
      </c>
      <c r="B26" s="7" t="s">
        <v>38</v>
      </c>
      <c r="C26" s="3"/>
    </row>
    <row r="27" spans="1:3">
      <c r="A27" s="2" t="s">
        <v>39</v>
      </c>
      <c r="B27" s="7" t="s">
        <v>30</v>
      </c>
      <c r="C27" s="3"/>
    </row>
    <row r="28" spans="1:3">
      <c r="A28" s="2" t="s">
        <v>40</v>
      </c>
      <c r="B28" s="7" t="s">
        <v>30</v>
      </c>
      <c r="C28" s="3"/>
    </row>
    <row r="29" spans="1:3">
      <c r="A29" s="2" t="s">
        <v>41</v>
      </c>
      <c r="B29" s="7" t="s">
        <v>30</v>
      </c>
      <c r="C29" s="3"/>
    </row>
    <row r="30" spans="1:3">
      <c r="A30" s="2" t="s">
        <v>42</v>
      </c>
      <c r="B30" s="7" t="s">
        <v>30</v>
      </c>
      <c r="C30" s="3"/>
    </row>
    <row r="31" spans="1:3" ht="24.75">
      <c r="A31" s="8" t="s">
        <v>43</v>
      </c>
      <c r="B31" s="7" t="s">
        <v>44</v>
      </c>
      <c r="C31" s="3"/>
    </row>
    <row r="32" spans="1:3">
      <c r="A32" s="2" t="s">
        <v>45</v>
      </c>
      <c r="B32" s="7" t="s">
        <v>46</v>
      </c>
      <c r="C32" s="3"/>
    </row>
    <row r="33" spans="1:2">
      <c r="A33" s="1" t="s">
        <v>47</v>
      </c>
      <c r="B33" s="1">
        <v>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Bigazová Klára DiS.</cp:lastModifiedBy>
  <dcterms:created xsi:type="dcterms:W3CDTF">2019-01-15T14:06:15Z</dcterms:created>
  <dcterms:modified xsi:type="dcterms:W3CDTF">2019-01-18T08:04:00Z</dcterms:modified>
</cp:coreProperties>
</file>