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694" lockStructure="1"/>
  <bookViews>
    <workbookView xWindow="0" yWindow="0" windowWidth="13035" windowHeight="8955"/>
  </bookViews>
  <sheets>
    <sheet name="Rozpočet" sheetId="1" r:id="rId1"/>
  </sheets>
  <definedNames>
    <definedName name="_xlnm.Print_Titles" localSheetId="0">Rozpočet!$1:$1</definedName>
    <definedName name="_xlnm.Print_Area" localSheetId="0">Rozpočet!$A$1:$G$100</definedName>
  </definedNames>
  <calcPr calcId="145621"/>
</workbook>
</file>

<file path=xl/calcChain.xml><?xml version="1.0" encoding="utf-8"?>
<calcChain xmlns="http://schemas.openxmlformats.org/spreadsheetml/2006/main">
  <c r="G89" i="1" l="1"/>
  <c r="G88" i="1"/>
  <c r="G26" i="1"/>
  <c r="G25" i="1"/>
  <c r="G97" i="1"/>
  <c r="G3" i="1"/>
  <c r="G5" i="1"/>
  <c r="G96" i="1"/>
  <c r="G98" i="1"/>
  <c r="E57" i="1"/>
  <c r="E41" i="1"/>
  <c r="G41" i="1" s="1"/>
  <c r="E40" i="1"/>
  <c r="E35" i="1"/>
  <c r="G35" i="1" s="1"/>
  <c r="G91" i="1"/>
  <c r="G92" i="1"/>
  <c r="G93" i="1"/>
  <c r="G94" i="1"/>
  <c r="G95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5" i="1"/>
  <c r="G86" i="1"/>
  <c r="G63" i="1"/>
  <c r="G60" i="1"/>
  <c r="G56" i="1"/>
  <c r="G57" i="1"/>
  <c r="G58" i="1"/>
  <c r="G55" i="1"/>
  <c r="G51" i="1"/>
  <c r="G52" i="1"/>
  <c r="G53" i="1"/>
  <c r="G50" i="1"/>
  <c r="G39" i="1"/>
  <c r="G40" i="1"/>
  <c r="G43" i="1"/>
  <c r="G44" i="1"/>
  <c r="G45" i="1"/>
  <c r="G46" i="1"/>
  <c r="G47" i="1"/>
  <c r="G38" i="1"/>
  <c r="G36" i="1"/>
  <c r="G34" i="1"/>
  <c r="G33" i="1"/>
  <c r="E9" i="1"/>
  <c r="G9" i="1" s="1"/>
  <c r="G6" i="1"/>
  <c r="G7" i="1"/>
  <c r="G8" i="1"/>
  <c r="E21" i="1"/>
  <c r="G21" i="1" s="1"/>
  <c r="E20" i="1"/>
  <c r="G20" i="1" s="1"/>
  <c r="G10" i="1"/>
  <c r="G29" i="1"/>
  <c r="G30" i="1"/>
  <c r="G31" i="1"/>
  <c r="G28" i="1"/>
  <c r="G13" i="1"/>
  <c r="G14" i="1"/>
  <c r="G15" i="1"/>
  <c r="G16" i="1"/>
  <c r="G17" i="1"/>
  <c r="G18" i="1"/>
  <c r="G19" i="1"/>
  <c r="G22" i="1"/>
  <c r="G23" i="1"/>
  <c r="G12" i="1"/>
  <c r="G99" i="1" l="1"/>
  <c r="G100" i="1" s="1"/>
</calcChain>
</file>

<file path=xl/sharedStrings.xml><?xml version="1.0" encoding="utf-8"?>
<sst xmlns="http://schemas.openxmlformats.org/spreadsheetml/2006/main" count="279" uniqueCount="128">
  <si>
    <t>14212120-7</t>
  </si>
  <si>
    <t>38421110-6</t>
  </si>
  <si>
    <t>43134100-2</t>
  </si>
  <si>
    <t>44114200-4</t>
  </si>
  <si>
    <t>44163000-0</t>
  </si>
  <si>
    <t>45231112-3</t>
  </si>
  <si>
    <t>45223210-1</t>
  </si>
  <si>
    <t>44921200-4</t>
  </si>
  <si>
    <t>45112000-5</t>
  </si>
  <si>
    <t>45112500-0</t>
  </si>
  <si>
    <t>45112340-0</t>
  </si>
  <si>
    <t>45112400-9</t>
  </si>
  <si>
    <t>60100000-9</t>
  </si>
  <si>
    <t>45262200-3</t>
  </si>
  <si>
    <t>45262520-2</t>
  </si>
  <si>
    <t>90523000-9</t>
  </si>
  <si>
    <t>90732600-3</t>
  </si>
  <si>
    <t>71300000-1</t>
  </si>
  <si>
    <t>P.Č.</t>
  </si>
  <si>
    <t>Popis</t>
  </si>
  <si>
    <t>MJ</t>
  </si>
  <si>
    <t>Množství celkem</t>
  </si>
  <si>
    <t>Cena jednotková</t>
  </si>
  <si>
    <t>Cena celkem</t>
  </si>
  <si>
    <t xml:space="preserve">Nakládání výkopku z hornin tř. 1 až 4 do 100 m3   </t>
  </si>
  <si>
    <t>m3</t>
  </si>
  <si>
    <t xml:space="preserve">Vodorovné přemístění do 500 m výkopku z horniny tř. 1 až 4   </t>
  </si>
  <si>
    <t xml:space="preserve">Vodorovné přemístění do 10000 m výkopku z horniny tř. 1 až 4   </t>
  </si>
  <si>
    <t xml:space="preserve">Příplatek k vodorovnému přemístění výkopku z horniny tř. 1 až 4 ZKD 1000 m přes 10000 m   </t>
  </si>
  <si>
    <t>t</t>
  </si>
  <si>
    <t>m2</t>
  </si>
  <si>
    <t xml:space="preserve">Nájem štětovnic a opotřebení štětovnic  VL 602   </t>
  </si>
  <si>
    <t xml:space="preserve">Vytažení štětovnic vibrováním a jeřábem   </t>
  </si>
  <si>
    <t xml:space="preserve">Dodání ocelových rozpěrných rámů z  UPE 180   </t>
  </si>
  <si>
    <t xml:space="preserve">Montáž a následná demontáž ocelových rozpěrných rámů - kompletní   </t>
  </si>
  <si>
    <t xml:space="preserve">Hloubení šachet ručním nebo pneum nářadím v soudržných horninách tř. 3, plocha výkopu do 20 m2   </t>
  </si>
  <si>
    <t xml:space="preserve">Hloubení šachet ručním nebo pneum nářadím v soudržných horninách tř. 4, plocha výkopu do 20 m2   </t>
  </si>
  <si>
    <t xml:space="preserve">Poplatek za uložení kontaminovaného výkopku na zabezpečenou skládku   </t>
  </si>
  <si>
    <t xml:space="preserve">Uložení sypaniny z hornin nesoudržných kamenitých do násypů zhutněných   </t>
  </si>
  <si>
    <t xml:space="preserve">kamenivo drcené hrubé frakce 32-63   </t>
  </si>
  <si>
    <t>hod</t>
  </si>
  <si>
    <t xml:space="preserve">Úprava zemin vápnem tl vrstvy 300 mm   </t>
  </si>
  <si>
    <t xml:space="preserve">Úprava výkopku vlhčením   </t>
  </si>
  <si>
    <t xml:space="preserve">voda povrchová pro jinou potřebu průmyslu a služeb   </t>
  </si>
  <si>
    <t xml:space="preserve">Nakládání výkopku z hornin tř. 1 až 4 přes 100 m3   </t>
  </si>
  <si>
    <t xml:space="preserve">Poplatek za uložení konstrukčních vrstev na zabezpečenou skládku   </t>
  </si>
  <si>
    <t xml:space="preserve">Výplň na dně studny z kameniva hrubého drceného 32-63 mm   </t>
  </si>
  <si>
    <t xml:space="preserve">Obsyp studny z kameniva hrubého   </t>
  </si>
  <si>
    <t xml:space="preserve">Osazení pláště kopané studny z betonových skruží celokruhových D 1 m0   </t>
  </si>
  <si>
    <t>m</t>
  </si>
  <si>
    <t xml:space="preserve">skruž betonová s ocelovými stupadly TBS-Q 1000/500/90 SP100x50x9 cm   </t>
  </si>
  <si>
    <t xml:space="preserve">skruž betonová s ocelovými stupadly TBS-Q 1000/1000/90 SP100x100x9 cm   </t>
  </si>
  <si>
    <t xml:space="preserve">Ostatní konstrukce a práce-bourání   </t>
  </si>
  <si>
    <t xml:space="preserve">Nakládání na dopravní prostředky pro vodorovnou dopravu vybouraných hmot   </t>
  </si>
  <si>
    <t xml:space="preserve">Příplatek ZKD 5 km u vodorovné dopravy vybouraných hmot po suchu   </t>
  </si>
  <si>
    <t xml:space="preserve">Monitoring konstrukcí - odebrání a vyhodnocení vzorku demolovaných panelů   </t>
  </si>
  <si>
    <t>ks</t>
  </si>
  <si>
    <t xml:space="preserve">Poplatek za uložení pneumatik na zabezpečenou skládku   </t>
  </si>
  <si>
    <t xml:space="preserve">Přesun hmot   </t>
  </si>
  <si>
    <t xml:space="preserve">Přesun hmot pro sanace území, hrazení a úpravy bystřin   </t>
  </si>
  <si>
    <t xml:space="preserve">Práce a dodávky M   </t>
  </si>
  <si>
    <t xml:space="preserve">Montáže potrubí   </t>
  </si>
  <si>
    <t xml:space="preserve">Montáž trubní díly přírubové hmotnost přes 10 kg do 25 kg   </t>
  </si>
  <si>
    <t xml:space="preserve">Indukční průtokoměr FLOMAG 3000, provedení přírubové, DN 80mm, PN 16 - dodávka   </t>
  </si>
  <si>
    <t xml:space="preserve">Montáž potrubí plastická hmota trouby PE, PP D 90 mm, tl 8,2 mm   </t>
  </si>
  <si>
    <t xml:space="preserve">Trubky polyetylénové PE 100, SDR 11, DN 80mm (D 90x8,2mm) - dodávka   </t>
  </si>
  <si>
    <t xml:space="preserve">Montáž trubní díly plastická hmota PE, PP D 90 mm, tl 8,2 mm   </t>
  </si>
  <si>
    <t xml:space="preserve">Tvarovky pro svařování na tupo PE 100, SDR 11, T kus DN 80mm, (D 90x90x90mm), neredukovaný - dodávka   </t>
  </si>
  <si>
    <t xml:space="preserve">Tvarovky pro svařování na tupo PE 100, SDR 11, oblouk DN 80mm/45 stupňů (D 90/45 st.) - dodávka   </t>
  </si>
  <si>
    <t xml:space="preserve">Šoupátko HAWLE 4040E2 "SYSTÉM 2000", PN 10, DN 80mm (vnější D potrubí 90mm) - dodávka   </t>
  </si>
  <si>
    <t xml:space="preserve">Zpětná klapka HAWLE 9831, PN 16, DN 80mm - dodávka   </t>
  </si>
  <si>
    <t xml:space="preserve">Montáž trubní díly přírubové hmotnost do 5 kg   </t>
  </si>
  <si>
    <t xml:space="preserve">Ruční kolo HAWLE 7800 pro potrubí DN 80mm - dodávka   </t>
  </si>
  <si>
    <t xml:space="preserve">Montáž trubní díly přírubové hmotnost přes 5 kg do 10 kg   </t>
  </si>
  <si>
    <t xml:space="preserve">Příruba HAWLE 0400 "SYSTÉM 2000", DN 80mm (vnější D potrubí 90mm) - dodávka   </t>
  </si>
  <si>
    <t xml:space="preserve">Montáž přírubových spojů do PN 16 DN 80   </t>
  </si>
  <si>
    <t xml:space="preserve">Přírubový spoj DN 80mm, PN 16  -  dodávka   </t>
  </si>
  <si>
    <t xml:space="preserve">Přidružený materiál   </t>
  </si>
  <si>
    <t>%</t>
  </si>
  <si>
    <t xml:space="preserve">Podíl přidružených výkonů   </t>
  </si>
  <si>
    <t xml:space="preserve">Zednické výpomoci   </t>
  </si>
  <si>
    <t xml:space="preserve">Montáž čerpadel, kompr.a vodoh.zař.   </t>
  </si>
  <si>
    <t xml:space="preserve">Montáž ponorných kalových čerpadel WILO typ EMU-FA 08.52-230W + T17-4/8HEx   </t>
  </si>
  <si>
    <t xml:space="preserve">Čerpadlo ponorné WILO typ FA.08.52W + typ motoru T17-4/12HEx, včetně základního příslušenství - dodávka   </t>
  </si>
  <si>
    <t xml:space="preserve">Spouštěcí zařízení DN 80/2RK, včetně montážního materiálu - dodávka   </t>
  </si>
  <si>
    <t>kpl</t>
  </si>
  <si>
    <t>VYBUDOVÁNÍ 2 KS ČERPACÍCH MÍST</t>
  </si>
  <si>
    <t>ÚPRAVA SODNÉ STRUSKY PŘED ODVOZEM</t>
  </si>
  <si>
    <t>SILIKÁTOVÁ STRUSKA - ODTĚŽBA, NALOŽENÍ, ODVOZ, ODSTRANĚNÍ</t>
  </si>
  <si>
    <t>PNEUMATIKY - ODTĚŽBA, DEKONTAMINACE, ULOŽENÍ NA MEZIDEPONII</t>
  </si>
  <si>
    <t>MONITORING PODLOŽÍ PO ODTĚŽBĚ ZÁTĚŽOVÉ VRSTVY (SILIKÁTOVÁ STRUSKA)</t>
  </si>
  <si>
    <t>VYTAVENÉ SOLI</t>
  </si>
  <si>
    <t xml:space="preserve">Nastražení a zaberanění štětovnic VL 602, délka 4,0 m   </t>
  </si>
  <si>
    <t xml:space="preserve">Poplatek za uložení sodné strusky na zabezpečenou skládku   </t>
  </si>
  <si>
    <t xml:space="preserve"> </t>
  </si>
  <si>
    <t>PANELY - DEMONTÁŽ, PŘEMÍSTĚNÍ NA MEZIDEPONII, VZORKOVÁNÍ + ANALÝZA</t>
  </si>
  <si>
    <t xml:space="preserve">Poplatek za uložení KONTAMINOVANÝCH panelů na zabezpečenou skládku   </t>
  </si>
  <si>
    <t xml:space="preserve">Vodorovné přemístění do 10000 m </t>
  </si>
  <si>
    <t>SLED, ŘÍZENÍ, EVIDENCE ODPADŮ</t>
  </si>
  <si>
    <t>CPV</t>
  </si>
  <si>
    <t>PLNĚNÍ DATABÁZE SEKM</t>
  </si>
  <si>
    <t>PROJEKČNÍ PRÁCE</t>
  </si>
  <si>
    <t>Zpracování realizačního projektu sanace</t>
  </si>
  <si>
    <t>71320000-7</t>
  </si>
  <si>
    <t>ZÁVĚREČNÁ ZPRÁVA SANACE - I. ETAPA</t>
  </si>
  <si>
    <t>41120000-6</t>
  </si>
  <si>
    <r>
      <t xml:space="preserve">Zakládání  </t>
    </r>
    <r>
      <rPr>
        <b/>
        <sz val="9"/>
        <color indexed="17"/>
        <rFont val="Arial"/>
        <family val="2"/>
        <charset val="238"/>
      </rPr>
      <t xml:space="preserve">(čerpací místa) </t>
    </r>
  </si>
  <si>
    <t>71313450-4</t>
  </si>
  <si>
    <t>71351910-5</t>
  </si>
  <si>
    <t xml:space="preserve">CELKEM Kč bez DPH </t>
  </si>
  <si>
    <t>CELKEM Kč včetně DPH 21 %</t>
  </si>
  <si>
    <t>STAVEBNÍ ČERPÁNÍ SKLÁDKOVÉ VODY</t>
  </si>
  <si>
    <t>Čerpání ze skládky do retenční nádrže</t>
  </si>
  <si>
    <t>Čerpání z retenční nádrže do odparného chlazení pece</t>
  </si>
  <si>
    <t>42122220-8</t>
  </si>
  <si>
    <t xml:space="preserve">vápnoCL 90-Q nehašené  </t>
  </si>
  <si>
    <t xml:space="preserve">Poplatek za uložení "vytavené soli" na skládce K + S Kali + doprava   </t>
  </si>
  <si>
    <t>Odběr směsných vzorků podloží</t>
  </si>
  <si>
    <t xml:space="preserve">Stanovení As  ve výluhu  </t>
  </si>
  <si>
    <t xml:space="preserve">Stanovení Zn ve výluhu   </t>
  </si>
  <si>
    <t xml:space="preserve">Stanovení Sb ve výluhu   </t>
  </si>
  <si>
    <t xml:space="preserve">Stanovení Pb ve výluhu    </t>
  </si>
  <si>
    <t>Odběr vzorku odpadní vody (2x měsíčně)</t>
  </si>
  <si>
    <t>90733100-5</t>
  </si>
  <si>
    <t>71900000-7</t>
  </si>
  <si>
    <t>MONITORING VOD V RETENČNÍ NÁDRŽI ČERPANÉ DO ODPARNÉHO CHLAZENÍ PECE</t>
  </si>
  <si>
    <t>SODNÁ STRUSKA - NAKLÁDKA, ODVOZ, ODSTRANĚNÍ</t>
  </si>
  <si>
    <t>Stanovení pH, RAS, vodivost,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</si>
</sst>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0;\-#,##0.000"/>
    <numFmt numFmtId="166" formatCode="#,##0.00;\-#,##0.00"/>
    <numFmt numFmtId="167" formatCode="#,##0_ ;\-#,##0\ "/>
  </numFmts>
  <fonts count="13" x14ac:knownFonts="1">
    <font>
      <sz val="8"/>
      <name val="MS Sans Serif"/>
      <charset val="1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sz val="9"/>
      <name val="Arial"/>
      <family val="2"/>
      <charset val="238"/>
    </font>
    <font>
      <b/>
      <sz val="9"/>
      <color indexed="17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name val="MS Sans Serif"/>
      <family val="2"/>
      <charset val="238"/>
    </font>
    <font>
      <b/>
      <sz val="9"/>
      <color rgb="FF008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75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6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>
      <alignment horizontal="left" vertical="top"/>
      <protection locked="0"/>
    </xf>
    <xf numFmtId="166" fontId="2" fillId="0" borderId="0" xfId="0" applyNumberFormat="1" applyFont="1" applyAlignment="1">
      <alignment horizontal="right" vertical="top"/>
      <protection locked="0"/>
    </xf>
    <xf numFmtId="0" fontId="1" fillId="0" borderId="0" xfId="0" applyFont="1" applyAlignment="1">
      <alignment horizontal="left" vertical="top"/>
      <protection locked="0"/>
    </xf>
    <xf numFmtId="167" fontId="0" fillId="0" borderId="0" xfId="0" applyNumberFormat="1" applyFont="1" applyAlignment="1">
      <alignment horizontal="left" vertical="top"/>
      <protection locked="0"/>
    </xf>
    <xf numFmtId="3" fontId="3" fillId="0" borderId="2" xfId="0" applyNumberFormat="1" applyFont="1" applyBorder="1" applyAlignment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3" fontId="3" fillId="0" borderId="2" xfId="0" applyNumberFormat="1" applyFont="1" applyBorder="1" applyAlignment="1">
      <alignment vertical="center"/>
      <protection locked="0"/>
    </xf>
    <xf numFmtId="49" fontId="3" fillId="0" borderId="2" xfId="0" applyNumberFormat="1" applyFont="1" applyBorder="1" applyAlignment="1" applyProtection="1">
      <alignment horizontal="center"/>
    </xf>
    <xf numFmtId="3" fontId="6" fillId="0" borderId="2" xfId="0" applyNumberFormat="1" applyFont="1" applyBorder="1" applyAlignment="1">
      <alignment horizontal="right" vertical="center"/>
      <protection locked="0"/>
    </xf>
    <xf numFmtId="3" fontId="5" fillId="0" borderId="2" xfId="0" applyNumberFormat="1" applyFont="1" applyBorder="1" applyAlignment="1">
      <alignment horizontal="right" vertical="center"/>
      <protection locked="0"/>
    </xf>
    <xf numFmtId="3" fontId="8" fillId="0" borderId="2" xfId="0" applyNumberFormat="1" applyFont="1" applyBorder="1" applyAlignment="1">
      <alignment horizontal="right" vertical="center"/>
      <protection locked="0"/>
    </xf>
    <xf numFmtId="3" fontId="3" fillId="0" borderId="11" xfId="0" applyNumberFormat="1" applyFont="1" applyBorder="1" applyAlignment="1">
      <alignment vertical="center"/>
      <protection locked="0"/>
    </xf>
    <xf numFmtId="3" fontId="4" fillId="0" borderId="11" xfId="0" applyNumberFormat="1" applyFont="1" applyBorder="1" applyAlignment="1">
      <alignment vertical="center"/>
      <protection locked="0"/>
    </xf>
    <xf numFmtId="0" fontId="10" fillId="0" borderId="13" xfId="0" applyFont="1" applyBorder="1" applyAlignment="1">
      <alignment vertical="center"/>
      <protection locked="0"/>
    </xf>
    <xf numFmtId="0" fontId="10" fillId="0" borderId="16" xfId="0" applyFont="1" applyBorder="1" applyAlignment="1">
      <alignment vertical="top"/>
      <protection locked="0"/>
    </xf>
    <xf numFmtId="0" fontId="3" fillId="0" borderId="11" xfId="0" applyFont="1" applyBorder="1" applyAlignment="1">
      <alignment vertical="center"/>
      <protection locked="0"/>
    </xf>
    <xf numFmtId="164" fontId="3" fillId="0" borderId="1" xfId="0" applyNumberFormat="1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4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wrapText="1"/>
    </xf>
    <xf numFmtId="3" fontId="3" fillId="0" borderId="2" xfId="0" applyNumberFormat="1" applyFont="1" applyBorder="1" applyAlignment="1" applyProtection="1">
      <alignment horizontal="left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vertical="center"/>
    </xf>
    <xf numFmtId="3" fontId="4" fillId="0" borderId="10" xfId="0" applyNumberFormat="1" applyFont="1" applyBorder="1" applyAlignment="1" applyProtection="1">
      <alignment vertical="center" wrapText="1"/>
    </xf>
    <xf numFmtId="3" fontId="3" fillId="0" borderId="11" xfId="0" applyNumberFormat="1" applyFont="1" applyBorder="1" applyAlignment="1" applyProtection="1">
      <alignment vertical="center"/>
    </xf>
    <xf numFmtId="0" fontId="3" fillId="0" borderId="2" xfId="0" quotePrefix="1" applyFont="1" applyBorder="1" applyAlignment="1" applyProtection="1">
      <alignment horizontal="center" wrapText="1"/>
    </xf>
    <xf numFmtId="3" fontId="3" fillId="0" borderId="2" xfId="0" applyNumberFormat="1" applyFont="1" applyBorder="1" applyAlignment="1" applyProtection="1">
      <alignment horizontal="right" vertical="center"/>
    </xf>
    <xf numFmtId="164" fontId="5" fillId="0" borderId="1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wrapText="1"/>
    </xf>
    <xf numFmtId="3" fontId="4" fillId="0" borderId="11" xfId="0" applyNumberFormat="1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left" vertical="center" wrapText="1"/>
    </xf>
    <xf numFmtId="3" fontId="8" fillId="0" borderId="2" xfId="0" applyNumberFormat="1" applyFont="1" applyBorder="1" applyAlignment="1" applyProtection="1">
      <alignment horizontal="center" vertical="center" wrapText="1"/>
    </xf>
    <xf numFmtId="3" fontId="8" fillId="0" borderId="2" xfId="0" applyNumberFormat="1" applyFont="1" applyBorder="1" applyAlignment="1" applyProtection="1">
      <alignment horizontal="right" vertical="center"/>
    </xf>
    <xf numFmtId="4" fontId="8" fillId="0" borderId="2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wrapText="1"/>
    </xf>
    <xf numFmtId="3" fontId="6" fillId="0" borderId="2" xfId="0" applyNumberFormat="1" applyFont="1" applyBorder="1" applyAlignment="1" applyProtection="1">
      <alignment horizontal="left" vertical="center" wrapText="1"/>
    </xf>
    <xf numFmtId="3" fontId="6" fillId="0" borderId="2" xfId="0" applyNumberFormat="1" applyFont="1" applyBorder="1" applyAlignment="1" applyProtection="1">
      <alignment horizontal="right" vertical="center"/>
    </xf>
    <xf numFmtId="3" fontId="11" fillId="0" borderId="2" xfId="0" applyNumberFormat="1" applyFont="1" applyBorder="1" applyAlignment="1" applyProtection="1">
      <alignment horizontal="left" vertical="center" wrapText="1"/>
    </xf>
    <xf numFmtId="3" fontId="5" fillId="0" borderId="2" xfId="0" applyNumberFormat="1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right" vertical="center"/>
    </xf>
    <xf numFmtId="164" fontId="7" fillId="0" borderId="1" xfId="0" applyNumberFormat="1" applyFont="1" applyBorder="1" applyAlignment="1" applyProtection="1">
      <alignment horizontal="left"/>
    </xf>
    <xf numFmtId="164" fontId="7" fillId="0" borderId="2" xfId="0" applyNumberFormat="1" applyFont="1" applyBorder="1" applyAlignment="1" applyProtection="1">
      <alignment horizontal="left"/>
    </xf>
    <xf numFmtId="0" fontId="9" fillId="0" borderId="10" xfId="0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164" fontId="10" fillId="0" borderId="7" xfId="0" applyNumberFormat="1" applyFont="1" applyBorder="1" applyAlignment="1" applyProtection="1">
      <alignment horizontal="left" vertical="top"/>
    </xf>
    <xf numFmtId="164" fontId="10" fillId="0" borderId="8" xfId="0" applyNumberFormat="1" applyFont="1" applyBorder="1" applyAlignment="1" applyProtection="1">
      <alignment horizontal="left" vertical="top"/>
    </xf>
    <xf numFmtId="0" fontId="9" fillId="0" borderId="14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4" fontId="0" fillId="0" borderId="0" xfId="0" applyNumberFormat="1" applyAlignment="1" applyProtection="1">
      <alignment horizontal="left" vertical="top"/>
    </xf>
    <xf numFmtId="0" fontId="1" fillId="0" borderId="0" xfId="0" applyFont="1" applyAlignment="1" applyProtection="1">
      <alignment horizontal="left" vertical="top" wrapText="1"/>
    </xf>
    <xf numFmtId="165" fontId="1" fillId="0" borderId="0" xfId="0" applyNumberFormat="1" applyFont="1" applyAlignment="1" applyProtection="1">
      <alignment horizontal="right" vertical="top"/>
    </xf>
    <xf numFmtId="0" fontId="3" fillId="0" borderId="12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horizontal="right" vertical="center"/>
    </xf>
    <xf numFmtId="3" fontId="4" fillId="0" borderId="12" xfId="0" applyNumberFormat="1" applyFont="1" applyBorder="1" applyAlignment="1" applyProtection="1">
      <alignment vertical="center"/>
    </xf>
    <xf numFmtId="3" fontId="6" fillId="0" borderId="6" xfId="0" applyNumberFormat="1" applyFont="1" applyBorder="1" applyAlignment="1" applyProtection="1">
      <alignment horizontal="right" vertical="center"/>
    </xf>
    <xf numFmtId="3" fontId="5" fillId="0" borderId="6" xfId="0" applyNumberFormat="1" applyFont="1" applyBorder="1" applyAlignment="1" applyProtection="1">
      <alignment horizontal="right" vertical="center"/>
    </xf>
    <xf numFmtId="167" fontId="9" fillId="0" borderId="6" xfId="0" applyNumberFormat="1" applyFont="1" applyBorder="1" applyAlignment="1" applyProtection="1">
      <alignment vertical="center"/>
    </xf>
    <xf numFmtId="167" fontId="12" fillId="0" borderId="9" xfId="0" applyNumberFormat="1" applyFont="1" applyBorder="1" applyAlignment="1" applyProtection="1">
      <alignment vertical="top"/>
    </xf>
    <xf numFmtId="166" fontId="0" fillId="0" borderId="0" xfId="0" applyNumberFormat="1" applyAlignment="1" applyProtection="1">
      <alignment horizontal="right" vertical="top"/>
    </xf>
    <xf numFmtId="166" fontId="1" fillId="0" borderId="0" xfId="0" applyNumberFormat="1" applyFont="1" applyAlignment="1" applyProtection="1">
      <alignment horizontal="right" vertical="top"/>
    </xf>
    <xf numFmtId="0" fontId="2" fillId="0" borderId="0" xfId="0" applyFont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tabSelected="1" zoomScaleNormal="100" workbookViewId="0">
      <selection activeCell="K12" sqref="K12"/>
    </sheetView>
  </sheetViews>
  <sheetFormatPr defaultColWidth="10.5" defaultRowHeight="12" customHeight="1" x14ac:dyDescent="0.15"/>
  <cols>
    <col min="1" max="1" width="7.33203125" style="60" customWidth="1"/>
    <col min="2" max="2" width="13" style="60" customWidth="1"/>
    <col min="3" max="3" width="102.33203125" style="58" customWidth="1"/>
    <col min="4" max="4" width="7.5" style="58" customWidth="1"/>
    <col min="5" max="5" width="10.83203125" style="59" customWidth="1"/>
    <col min="6" max="6" width="12.33203125" style="2" customWidth="1"/>
    <col min="7" max="7" width="16" style="72" customWidth="1"/>
    <col min="8" max="16384" width="10.5" style="1"/>
  </cols>
  <sheetData>
    <row r="1" spans="1:10" s="3" customFormat="1" ht="24.75" customHeight="1" x14ac:dyDescent="0.15">
      <c r="A1" s="9" t="s">
        <v>18</v>
      </c>
      <c r="B1" s="10" t="s">
        <v>99</v>
      </c>
      <c r="C1" s="10" t="s">
        <v>19</v>
      </c>
      <c r="D1" s="10" t="s">
        <v>20</v>
      </c>
      <c r="E1" s="10" t="s">
        <v>21</v>
      </c>
      <c r="F1" s="10" t="s">
        <v>22</v>
      </c>
      <c r="G1" s="11" t="s">
        <v>23</v>
      </c>
    </row>
    <row r="2" spans="1:10" s="3" customFormat="1" ht="15.75" customHeight="1" x14ac:dyDescent="0.2">
      <c r="A2" s="22"/>
      <c r="B2" s="23"/>
      <c r="C2" s="24" t="s">
        <v>101</v>
      </c>
      <c r="D2" s="25"/>
      <c r="E2" s="25"/>
      <c r="F2" s="21"/>
      <c r="G2" s="63"/>
    </row>
    <row r="3" spans="1:10" s="3" customFormat="1" ht="13.5" customHeight="1" x14ac:dyDescent="0.2">
      <c r="A3" s="26">
        <v>1</v>
      </c>
      <c r="B3" s="27" t="s">
        <v>103</v>
      </c>
      <c r="C3" s="28" t="s">
        <v>102</v>
      </c>
      <c r="D3" s="29" t="s">
        <v>40</v>
      </c>
      <c r="E3" s="30">
        <v>40</v>
      </c>
      <c r="F3" s="12"/>
      <c r="G3" s="64">
        <f>F3*E3</f>
        <v>0</v>
      </c>
    </row>
    <row r="4" spans="1:10" s="3" customFormat="1" ht="15.75" customHeight="1" x14ac:dyDescent="0.2">
      <c r="A4" s="22"/>
      <c r="B4" s="23"/>
      <c r="C4" s="31" t="s">
        <v>91</v>
      </c>
      <c r="D4" s="32"/>
      <c r="E4" s="32"/>
      <c r="F4" s="17"/>
      <c r="G4" s="65"/>
    </row>
    <row r="5" spans="1:10" s="3" customFormat="1" ht="13.5" customHeight="1" x14ac:dyDescent="0.2">
      <c r="A5" s="26">
        <v>2</v>
      </c>
      <c r="B5" s="33" t="s">
        <v>8</v>
      </c>
      <c r="C5" s="28" t="s">
        <v>24</v>
      </c>
      <c r="D5" s="29" t="s">
        <v>25</v>
      </c>
      <c r="E5" s="34">
        <v>40</v>
      </c>
      <c r="F5" s="8"/>
      <c r="G5" s="66">
        <f t="shared" ref="G5:G10" si="0">E5*F5</f>
        <v>0</v>
      </c>
    </row>
    <row r="6" spans="1:10" s="3" customFormat="1" ht="13.5" customHeight="1" x14ac:dyDescent="0.2">
      <c r="A6" s="26">
        <v>3</v>
      </c>
      <c r="B6" s="33" t="s">
        <v>9</v>
      </c>
      <c r="C6" s="28" t="s">
        <v>26</v>
      </c>
      <c r="D6" s="29" t="s">
        <v>25</v>
      </c>
      <c r="E6" s="34">
        <v>40</v>
      </c>
      <c r="F6" s="8"/>
      <c r="G6" s="66">
        <f t="shared" si="0"/>
        <v>0</v>
      </c>
    </row>
    <row r="7" spans="1:10" s="3" customFormat="1" ht="13.5" customHeight="1" x14ac:dyDescent="0.2">
      <c r="A7" s="26">
        <v>4</v>
      </c>
      <c r="B7" s="33" t="s">
        <v>8</v>
      </c>
      <c r="C7" s="28" t="s">
        <v>24</v>
      </c>
      <c r="D7" s="29" t="s">
        <v>25</v>
      </c>
      <c r="E7" s="34">
        <v>40</v>
      </c>
      <c r="F7" s="8"/>
      <c r="G7" s="66">
        <f t="shared" si="0"/>
        <v>0</v>
      </c>
    </row>
    <row r="8" spans="1:10" s="3" customFormat="1" ht="13.5" customHeight="1" x14ac:dyDescent="0.2">
      <c r="A8" s="26">
        <v>5</v>
      </c>
      <c r="B8" s="33" t="s">
        <v>9</v>
      </c>
      <c r="C8" s="28" t="s">
        <v>27</v>
      </c>
      <c r="D8" s="29" t="s">
        <v>25</v>
      </c>
      <c r="E8" s="34">
        <v>40</v>
      </c>
      <c r="F8" s="8"/>
      <c r="G8" s="66">
        <f t="shared" si="0"/>
        <v>0</v>
      </c>
      <c r="J8" s="6" t="s">
        <v>94</v>
      </c>
    </row>
    <row r="9" spans="1:10" s="3" customFormat="1" ht="13.5" customHeight="1" x14ac:dyDescent="0.2">
      <c r="A9" s="26">
        <v>6</v>
      </c>
      <c r="B9" s="33" t="s">
        <v>9</v>
      </c>
      <c r="C9" s="28" t="s">
        <v>28</v>
      </c>
      <c r="D9" s="29" t="s">
        <v>25</v>
      </c>
      <c r="E9" s="34">
        <f>26.67*490</f>
        <v>13068.300000000001</v>
      </c>
      <c r="F9" s="8"/>
      <c r="G9" s="66">
        <f t="shared" si="0"/>
        <v>0</v>
      </c>
      <c r="I9" s="6" t="s">
        <v>94</v>
      </c>
    </row>
    <row r="10" spans="1:10" s="3" customFormat="1" ht="14.25" customHeight="1" x14ac:dyDescent="0.2">
      <c r="A10" s="26">
        <v>7</v>
      </c>
      <c r="B10" s="33" t="s">
        <v>15</v>
      </c>
      <c r="C10" s="28" t="s">
        <v>116</v>
      </c>
      <c r="D10" s="29" t="s">
        <v>29</v>
      </c>
      <c r="E10" s="34">
        <v>70</v>
      </c>
      <c r="F10" s="8"/>
      <c r="G10" s="66">
        <f t="shared" si="0"/>
        <v>0</v>
      </c>
    </row>
    <row r="11" spans="1:10" s="3" customFormat="1" ht="15" customHeight="1" x14ac:dyDescent="0.2">
      <c r="A11" s="35"/>
      <c r="B11" s="36"/>
      <c r="C11" s="31" t="s">
        <v>86</v>
      </c>
      <c r="D11" s="37"/>
      <c r="E11" s="37"/>
      <c r="F11" s="18"/>
      <c r="G11" s="67"/>
    </row>
    <row r="12" spans="1:10" s="3" customFormat="1" ht="13.5" customHeight="1" x14ac:dyDescent="0.2">
      <c r="A12" s="26">
        <v>8</v>
      </c>
      <c r="B12" s="33" t="s">
        <v>8</v>
      </c>
      <c r="C12" s="28" t="s">
        <v>92</v>
      </c>
      <c r="D12" s="29" t="s">
        <v>30</v>
      </c>
      <c r="E12" s="34">
        <v>80</v>
      </c>
      <c r="F12" s="8"/>
      <c r="G12" s="66">
        <f>E12*F12</f>
        <v>0</v>
      </c>
      <c r="J12" s="4" t="s">
        <v>94</v>
      </c>
    </row>
    <row r="13" spans="1:10" s="3" customFormat="1" ht="13.5" customHeight="1" x14ac:dyDescent="0.2">
      <c r="A13" s="26">
        <v>9</v>
      </c>
      <c r="B13" s="33" t="s">
        <v>8</v>
      </c>
      <c r="C13" s="28" t="s">
        <v>31</v>
      </c>
      <c r="D13" s="29" t="s">
        <v>30</v>
      </c>
      <c r="E13" s="34">
        <v>80</v>
      </c>
      <c r="F13" s="8"/>
      <c r="G13" s="66">
        <f t="shared" ref="G13:G23" si="1">E13*F13</f>
        <v>0</v>
      </c>
    </row>
    <row r="14" spans="1:10" s="3" customFormat="1" ht="13.5" customHeight="1" x14ac:dyDescent="0.2">
      <c r="A14" s="26">
        <v>10</v>
      </c>
      <c r="B14" s="33" t="s">
        <v>8</v>
      </c>
      <c r="C14" s="28" t="s">
        <v>32</v>
      </c>
      <c r="D14" s="29" t="s">
        <v>30</v>
      </c>
      <c r="E14" s="34">
        <v>80</v>
      </c>
      <c r="F14" s="8"/>
      <c r="G14" s="66">
        <f t="shared" si="1"/>
        <v>0</v>
      </c>
    </row>
    <row r="15" spans="1:10" s="3" customFormat="1" ht="13.5" customHeight="1" x14ac:dyDescent="0.2">
      <c r="A15" s="26">
        <v>11</v>
      </c>
      <c r="B15" s="33" t="s">
        <v>6</v>
      </c>
      <c r="C15" s="28" t="s">
        <v>33</v>
      </c>
      <c r="D15" s="29" t="s">
        <v>29</v>
      </c>
      <c r="E15" s="34">
        <v>1.1659999999999999</v>
      </c>
      <c r="F15" s="8"/>
      <c r="G15" s="66">
        <f t="shared" si="1"/>
        <v>0</v>
      </c>
    </row>
    <row r="16" spans="1:10" s="3" customFormat="1" ht="13.5" customHeight="1" x14ac:dyDescent="0.2">
      <c r="A16" s="26">
        <v>12</v>
      </c>
      <c r="B16" s="33" t="s">
        <v>6</v>
      </c>
      <c r="C16" s="28" t="s">
        <v>34</v>
      </c>
      <c r="D16" s="29" t="s">
        <v>29</v>
      </c>
      <c r="E16" s="34">
        <v>1.1659999999999999</v>
      </c>
      <c r="F16" s="8"/>
      <c r="G16" s="66">
        <f t="shared" si="1"/>
        <v>0</v>
      </c>
    </row>
    <row r="17" spans="1:10" s="3" customFormat="1" ht="15" customHeight="1" x14ac:dyDescent="0.2">
      <c r="A17" s="26">
        <v>13</v>
      </c>
      <c r="B17" s="33" t="s">
        <v>11</v>
      </c>
      <c r="C17" s="28" t="s">
        <v>35</v>
      </c>
      <c r="D17" s="29" t="s">
        <v>25</v>
      </c>
      <c r="E17" s="34">
        <v>25</v>
      </c>
      <c r="F17" s="8"/>
      <c r="G17" s="66">
        <f t="shared" si="1"/>
        <v>0</v>
      </c>
      <c r="J17" s="6" t="s">
        <v>94</v>
      </c>
    </row>
    <row r="18" spans="1:10" s="3" customFormat="1" ht="13.5" customHeight="1" x14ac:dyDescent="0.2">
      <c r="A18" s="26">
        <v>14</v>
      </c>
      <c r="B18" s="33" t="s">
        <v>11</v>
      </c>
      <c r="C18" s="28" t="s">
        <v>36</v>
      </c>
      <c r="D18" s="29" t="s">
        <v>25</v>
      </c>
      <c r="E18" s="34">
        <v>25</v>
      </c>
      <c r="F18" s="8"/>
      <c r="G18" s="66">
        <f t="shared" si="1"/>
        <v>0</v>
      </c>
    </row>
    <row r="19" spans="1:10" s="3" customFormat="1" ht="13.5" customHeight="1" x14ac:dyDescent="0.2">
      <c r="A19" s="26">
        <v>15</v>
      </c>
      <c r="B19" s="33" t="s">
        <v>9</v>
      </c>
      <c r="C19" s="28" t="s">
        <v>27</v>
      </c>
      <c r="D19" s="29" t="s">
        <v>25</v>
      </c>
      <c r="E19" s="34">
        <v>50</v>
      </c>
      <c r="F19" s="8"/>
      <c r="G19" s="66">
        <f t="shared" si="1"/>
        <v>0</v>
      </c>
    </row>
    <row r="20" spans="1:10" s="3" customFormat="1" ht="15" customHeight="1" x14ac:dyDescent="0.2">
      <c r="A20" s="26">
        <v>16</v>
      </c>
      <c r="B20" s="33" t="s">
        <v>9</v>
      </c>
      <c r="C20" s="28" t="s">
        <v>28</v>
      </c>
      <c r="D20" s="29" t="s">
        <v>25</v>
      </c>
      <c r="E20" s="34">
        <f>90*50</f>
        <v>4500</v>
      </c>
      <c r="F20" s="8"/>
      <c r="G20" s="66">
        <f t="shared" si="1"/>
        <v>0</v>
      </c>
    </row>
    <row r="21" spans="1:10" s="3" customFormat="1" ht="14.25" customHeight="1" x14ac:dyDescent="0.2">
      <c r="A21" s="26">
        <v>17</v>
      </c>
      <c r="B21" s="33" t="s">
        <v>15</v>
      </c>
      <c r="C21" s="28" t="s">
        <v>37</v>
      </c>
      <c r="D21" s="29" t="s">
        <v>29</v>
      </c>
      <c r="E21" s="34">
        <f>50*2.5</f>
        <v>125</v>
      </c>
      <c r="F21" s="8"/>
      <c r="G21" s="66">
        <f t="shared" si="1"/>
        <v>0</v>
      </c>
    </row>
    <row r="22" spans="1:10" s="3" customFormat="1" ht="15.75" customHeight="1" x14ac:dyDescent="0.2">
      <c r="A22" s="26">
        <v>18</v>
      </c>
      <c r="B22" s="33" t="s">
        <v>8</v>
      </c>
      <c r="C22" s="28" t="s">
        <v>38</v>
      </c>
      <c r="D22" s="29" t="s">
        <v>25</v>
      </c>
      <c r="E22" s="34">
        <v>58.07</v>
      </c>
      <c r="F22" s="8"/>
      <c r="G22" s="66">
        <f t="shared" si="1"/>
        <v>0</v>
      </c>
    </row>
    <row r="23" spans="1:10" s="6" customFormat="1" ht="13.5" customHeight="1" x14ac:dyDescent="0.2">
      <c r="A23" s="38">
        <v>19</v>
      </c>
      <c r="B23" s="33" t="s">
        <v>0</v>
      </c>
      <c r="C23" s="39" t="s">
        <v>39</v>
      </c>
      <c r="D23" s="40" t="s">
        <v>29</v>
      </c>
      <c r="E23" s="41">
        <v>121.319</v>
      </c>
      <c r="F23" s="16"/>
      <c r="G23" s="66">
        <f t="shared" si="1"/>
        <v>0</v>
      </c>
    </row>
    <row r="24" spans="1:10" s="6" customFormat="1" ht="13.5" customHeight="1" x14ac:dyDescent="0.2">
      <c r="A24" s="38"/>
      <c r="B24" s="33"/>
      <c r="C24" s="31" t="s">
        <v>111</v>
      </c>
      <c r="D24" s="32"/>
      <c r="E24" s="32"/>
      <c r="F24" s="17"/>
      <c r="G24" s="65"/>
    </row>
    <row r="25" spans="1:10" s="6" customFormat="1" ht="13.5" customHeight="1" x14ac:dyDescent="0.2">
      <c r="A25" s="38">
        <v>20</v>
      </c>
      <c r="B25" s="27" t="s">
        <v>114</v>
      </c>
      <c r="C25" s="28" t="s">
        <v>112</v>
      </c>
      <c r="D25" s="29" t="s">
        <v>25</v>
      </c>
      <c r="E25" s="30">
        <v>3000</v>
      </c>
      <c r="F25" s="12"/>
      <c r="G25" s="64">
        <f>F25*E25</f>
        <v>0</v>
      </c>
    </row>
    <row r="26" spans="1:10" s="3" customFormat="1" ht="13.5" customHeight="1" x14ac:dyDescent="0.2">
      <c r="A26" s="26">
        <v>21</v>
      </c>
      <c r="B26" s="27" t="s">
        <v>114</v>
      </c>
      <c r="C26" s="28" t="s">
        <v>113</v>
      </c>
      <c r="D26" s="29" t="s">
        <v>25</v>
      </c>
      <c r="E26" s="34">
        <v>3000</v>
      </c>
      <c r="F26" s="8"/>
      <c r="G26" s="66">
        <f>F26*E26</f>
        <v>0</v>
      </c>
    </row>
    <row r="27" spans="1:10" s="3" customFormat="1" ht="17.25" customHeight="1" x14ac:dyDescent="0.2">
      <c r="A27" s="35"/>
      <c r="B27" s="36"/>
      <c r="C27" s="31" t="s">
        <v>87</v>
      </c>
      <c r="D27" s="32"/>
      <c r="E27" s="32"/>
      <c r="F27" s="17"/>
      <c r="G27" s="65"/>
    </row>
    <row r="28" spans="1:10" s="3" customFormat="1" ht="13.5" customHeight="1" x14ac:dyDescent="0.2">
      <c r="A28" s="26">
        <v>22</v>
      </c>
      <c r="B28" s="33" t="s">
        <v>10</v>
      </c>
      <c r="C28" s="28" t="s">
        <v>41</v>
      </c>
      <c r="D28" s="29" t="s">
        <v>30</v>
      </c>
      <c r="E28" s="34">
        <v>2864</v>
      </c>
      <c r="F28" s="8"/>
      <c r="G28" s="66">
        <f>E28*F28</f>
        <v>0</v>
      </c>
    </row>
    <row r="29" spans="1:10" s="6" customFormat="1" ht="13.5" customHeight="1" x14ac:dyDescent="0.2">
      <c r="A29" s="38">
        <v>23</v>
      </c>
      <c r="B29" s="33" t="s">
        <v>7</v>
      </c>
      <c r="C29" s="39" t="s">
        <v>115</v>
      </c>
      <c r="D29" s="40" t="s">
        <v>29</v>
      </c>
      <c r="E29" s="42">
        <v>0.24299999999999999</v>
      </c>
      <c r="F29" s="16"/>
      <c r="G29" s="66">
        <f>E29*F29</f>
        <v>0</v>
      </c>
    </row>
    <row r="30" spans="1:10" s="6" customFormat="1" ht="13.5" customHeight="1" x14ac:dyDescent="0.2">
      <c r="A30" s="26">
        <v>24</v>
      </c>
      <c r="B30" s="13" t="s">
        <v>105</v>
      </c>
      <c r="C30" s="28" t="s">
        <v>42</v>
      </c>
      <c r="D30" s="29" t="s">
        <v>25</v>
      </c>
      <c r="E30" s="34">
        <v>859.2</v>
      </c>
      <c r="F30" s="8"/>
      <c r="G30" s="66">
        <f>E30*F30</f>
        <v>0</v>
      </c>
    </row>
    <row r="31" spans="1:10" s="6" customFormat="1" ht="13.5" customHeight="1" x14ac:dyDescent="0.2">
      <c r="A31" s="38">
        <v>25</v>
      </c>
      <c r="B31" s="13" t="s">
        <v>105</v>
      </c>
      <c r="C31" s="39" t="s">
        <v>43</v>
      </c>
      <c r="D31" s="40" t="s">
        <v>25</v>
      </c>
      <c r="E31" s="41">
        <v>1084.74</v>
      </c>
      <c r="F31" s="16"/>
      <c r="G31" s="66">
        <f>E31*F31</f>
        <v>0</v>
      </c>
    </row>
    <row r="32" spans="1:10" s="3" customFormat="1" ht="16.5" customHeight="1" x14ac:dyDescent="0.2">
      <c r="A32" s="35"/>
      <c r="B32" s="36"/>
      <c r="C32" s="31" t="s">
        <v>126</v>
      </c>
      <c r="D32" s="37"/>
      <c r="E32" s="37"/>
      <c r="F32" s="18"/>
      <c r="G32" s="67"/>
      <c r="I32" s="6" t="s">
        <v>94</v>
      </c>
    </row>
    <row r="33" spans="1:10" s="3" customFormat="1" ht="13.5" customHeight="1" x14ac:dyDescent="0.2">
      <c r="A33" s="26">
        <v>26</v>
      </c>
      <c r="B33" s="33" t="s">
        <v>8</v>
      </c>
      <c r="C33" s="28" t="s">
        <v>44</v>
      </c>
      <c r="D33" s="29" t="s">
        <v>25</v>
      </c>
      <c r="E33" s="34">
        <v>1100</v>
      </c>
      <c r="F33" s="8"/>
      <c r="G33" s="66">
        <f>E33*F33</f>
        <v>0</v>
      </c>
    </row>
    <row r="34" spans="1:10" s="3" customFormat="1" ht="13.5" customHeight="1" x14ac:dyDescent="0.2">
      <c r="A34" s="26">
        <v>27</v>
      </c>
      <c r="B34" s="33" t="s">
        <v>9</v>
      </c>
      <c r="C34" s="28" t="s">
        <v>27</v>
      </c>
      <c r="D34" s="29" t="s">
        <v>25</v>
      </c>
      <c r="E34" s="34">
        <v>1100</v>
      </c>
      <c r="F34" s="8"/>
      <c r="G34" s="66">
        <f>E34*F34</f>
        <v>0</v>
      </c>
    </row>
    <row r="35" spans="1:10" s="3" customFormat="1" ht="15" customHeight="1" x14ac:dyDescent="0.2">
      <c r="A35" s="26">
        <v>28</v>
      </c>
      <c r="B35" s="33" t="s">
        <v>9</v>
      </c>
      <c r="C35" s="28" t="s">
        <v>28</v>
      </c>
      <c r="D35" s="29" t="s">
        <v>25</v>
      </c>
      <c r="E35" s="34">
        <f>1100*90</f>
        <v>99000</v>
      </c>
      <c r="F35" s="8"/>
      <c r="G35" s="66">
        <f>E35*F35</f>
        <v>0</v>
      </c>
    </row>
    <row r="36" spans="1:10" s="3" customFormat="1" ht="15.75" customHeight="1" x14ac:dyDescent="0.2">
      <c r="A36" s="26">
        <v>29</v>
      </c>
      <c r="B36" s="33" t="s">
        <v>15</v>
      </c>
      <c r="C36" s="28" t="s">
        <v>93</v>
      </c>
      <c r="D36" s="29" t="s">
        <v>29</v>
      </c>
      <c r="E36" s="34">
        <v>1500</v>
      </c>
      <c r="F36" s="8"/>
      <c r="G36" s="66">
        <f>E36*F36</f>
        <v>0</v>
      </c>
    </row>
    <row r="37" spans="1:10" s="3" customFormat="1" ht="17.25" customHeight="1" x14ac:dyDescent="0.2">
      <c r="A37" s="35"/>
      <c r="B37" s="36"/>
      <c r="C37" s="31" t="s">
        <v>88</v>
      </c>
      <c r="D37" s="37"/>
      <c r="E37" s="37"/>
      <c r="F37" s="18"/>
      <c r="G37" s="67"/>
    </row>
    <row r="38" spans="1:10" s="3" customFormat="1" ht="13.5" customHeight="1" x14ac:dyDescent="0.2">
      <c r="A38" s="26">
        <v>30</v>
      </c>
      <c r="B38" s="33" t="s">
        <v>8</v>
      </c>
      <c r="C38" s="28" t="s">
        <v>44</v>
      </c>
      <c r="D38" s="29" t="s">
        <v>25</v>
      </c>
      <c r="E38" s="34">
        <v>820</v>
      </c>
      <c r="F38" s="8"/>
      <c r="G38" s="66">
        <f>E38*F38</f>
        <v>0</v>
      </c>
    </row>
    <row r="39" spans="1:10" s="3" customFormat="1" ht="13.5" customHeight="1" x14ac:dyDescent="0.2">
      <c r="A39" s="26">
        <v>31</v>
      </c>
      <c r="B39" s="33" t="s">
        <v>9</v>
      </c>
      <c r="C39" s="28" t="s">
        <v>27</v>
      </c>
      <c r="D39" s="29" t="s">
        <v>25</v>
      </c>
      <c r="E39" s="34">
        <v>820</v>
      </c>
      <c r="F39" s="8"/>
      <c r="G39" s="66">
        <f t="shared" ref="G39:G47" si="2">E39*F39</f>
        <v>0</v>
      </c>
      <c r="J39" s="4" t="s">
        <v>94</v>
      </c>
    </row>
    <row r="40" spans="1:10" s="3" customFormat="1" ht="16.5" customHeight="1" x14ac:dyDescent="0.2">
      <c r="A40" s="26">
        <v>32</v>
      </c>
      <c r="B40" s="33" t="s">
        <v>9</v>
      </c>
      <c r="C40" s="28" t="s">
        <v>28</v>
      </c>
      <c r="D40" s="29" t="s">
        <v>25</v>
      </c>
      <c r="E40" s="34">
        <f>820*90</f>
        <v>73800</v>
      </c>
      <c r="F40" s="8"/>
      <c r="G40" s="66">
        <f t="shared" si="2"/>
        <v>0</v>
      </c>
    </row>
    <row r="41" spans="1:10" s="3" customFormat="1" ht="13.5" customHeight="1" x14ac:dyDescent="0.2">
      <c r="A41" s="26">
        <v>33</v>
      </c>
      <c r="B41" s="33" t="s">
        <v>15</v>
      </c>
      <c r="C41" s="28" t="s">
        <v>45</v>
      </c>
      <c r="D41" s="29" t="s">
        <v>29</v>
      </c>
      <c r="E41" s="34">
        <f>820*2.5</f>
        <v>2050</v>
      </c>
      <c r="F41" s="8"/>
      <c r="G41" s="66">
        <f t="shared" si="2"/>
        <v>0</v>
      </c>
    </row>
    <row r="42" spans="1:10" s="3" customFormat="1" ht="13.5" customHeight="1" x14ac:dyDescent="0.2">
      <c r="A42" s="43"/>
      <c r="B42" s="44"/>
      <c r="C42" s="45" t="s">
        <v>106</v>
      </c>
      <c r="D42" s="45"/>
      <c r="E42" s="46"/>
      <c r="F42" s="14"/>
      <c r="G42" s="66"/>
    </row>
    <row r="43" spans="1:10" s="3" customFormat="1" ht="13.5" customHeight="1" x14ac:dyDescent="0.2">
      <c r="A43" s="26">
        <v>34</v>
      </c>
      <c r="B43" s="33" t="s">
        <v>0</v>
      </c>
      <c r="C43" s="28" t="s">
        <v>46</v>
      </c>
      <c r="D43" s="29" t="s">
        <v>25</v>
      </c>
      <c r="E43" s="34">
        <v>12.5</v>
      </c>
      <c r="F43" s="8"/>
      <c r="G43" s="66">
        <f t="shared" si="2"/>
        <v>0</v>
      </c>
    </row>
    <row r="44" spans="1:10" s="3" customFormat="1" ht="13.5" customHeight="1" x14ac:dyDescent="0.2">
      <c r="A44" s="26">
        <v>35</v>
      </c>
      <c r="B44" s="33" t="s">
        <v>0</v>
      </c>
      <c r="C44" s="28" t="s">
        <v>47</v>
      </c>
      <c r="D44" s="29" t="s">
        <v>25</v>
      </c>
      <c r="E44" s="34">
        <v>36.098999999999997</v>
      </c>
      <c r="F44" s="8"/>
      <c r="G44" s="66">
        <f t="shared" si="2"/>
        <v>0</v>
      </c>
    </row>
    <row r="45" spans="1:10" s="3" customFormat="1" ht="15.75" customHeight="1" x14ac:dyDescent="0.2">
      <c r="A45" s="26">
        <v>36</v>
      </c>
      <c r="B45" s="33" t="s">
        <v>13</v>
      </c>
      <c r="C45" s="28" t="s">
        <v>48</v>
      </c>
      <c r="D45" s="29" t="s">
        <v>49</v>
      </c>
      <c r="E45" s="34">
        <v>9</v>
      </c>
      <c r="F45" s="8"/>
      <c r="G45" s="66">
        <f t="shared" si="2"/>
        <v>0</v>
      </c>
    </row>
    <row r="46" spans="1:10" s="6" customFormat="1" ht="14.25" customHeight="1" x14ac:dyDescent="0.2">
      <c r="A46" s="38">
        <v>37</v>
      </c>
      <c r="B46" s="33" t="s">
        <v>3</v>
      </c>
      <c r="C46" s="39" t="s">
        <v>50</v>
      </c>
      <c r="D46" s="29" t="s">
        <v>56</v>
      </c>
      <c r="E46" s="41">
        <v>2</v>
      </c>
      <c r="F46" s="16"/>
      <c r="G46" s="66">
        <f t="shared" si="2"/>
        <v>0</v>
      </c>
    </row>
    <row r="47" spans="1:10" s="6" customFormat="1" ht="15" customHeight="1" x14ac:dyDescent="0.2">
      <c r="A47" s="38">
        <v>38</v>
      </c>
      <c r="B47" s="33" t="s">
        <v>3</v>
      </c>
      <c r="C47" s="39" t="s">
        <v>51</v>
      </c>
      <c r="D47" s="29" t="s">
        <v>56</v>
      </c>
      <c r="E47" s="41">
        <v>8</v>
      </c>
      <c r="F47" s="16"/>
      <c r="G47" s="66">
        <f t="shared" si="2"/>
        <v>0</v>
      </c>
    </row>
    <row r="48" spans="1:10" s="3" customFormat="1" ht="13.5" customHeight="1" x14ac:dyDescent="0.2">
      <c r="A48" s="35"/>
      <c r="B48" s="36"/>
      <c r="C48" s="31" t="s">
        <v>95</v>
      </c>
      <c r="D48" s="32"/>
      <c r="E48" s="32"/>
      <c r="F48" s="17"/>
      <c r="G48" s="65"/>
    </row>
    <row r="49" spans="1:7" s="3" customFormat="1" ht="13.5" customHeight="1" x14ac:dyDescent="0.2">
      <c r="A49" s="43"/>
      <c r="B49" s="44"/>
      <c r="C49" s="45" t="s">
        <v>52</v>
      </c>
      <c r="D49" s="45"/>
      <c r="E49" s="46"/>
      <c r="F49" s="14"/>
      <c r="G49" s="68"/>
    </row>
    <row r="50" spans="1:7" s="3" customFormat="1" ht="18" customHeight="1" x14ac:dyDescent="0.2">
      <c r="A50" s="26">
        <v>39</v>
      </c>
      <c r="B50" s="33" t="s">
        <v>8</v>
      </c>
      <c r="C50" s="28" t="s">
        <v>53</v>
      </c>
      <c r="D50" s="29" t="s">
        <v>29</v>
      </c>
      <c r="E50" s="34">
        <v>750</v>
      </c>
      <c r="F50" s="8"/>
      <c r="G50" s="66">
        <f>E50*F50</f>
        <v>0</v>
      </c>
    </row>
    <row r="51" spans="1:7" s="3" customFormat="1" ht="13.5" customHeight="1" x14ac:dyDescent="0.2">
      <c r="A51" s="26">
        <v>40</v>
      </c>
      <c r="B51" s="33" t="s">
        <v>9</v>
      </c>
      <c r="C51" s="28" t="s">
        <v>97</v>
      </c>
      <c r="D51" s="29" t="s">
        <v>29</v>
      </c>
      <c r="E51" s="34">
        <v>750</v>
      </c>
      <c r="F51" s="8"/>
      <c r="G51" s="66">
        <f>E51*F51</f>
        <v>0</v>
      </c>
    </row>
    <row r="52" spans="1:7" s="3" customFormat="1" ht="13.5" customHeight="1" x14ac:dyDescent="0.2">
      <c r="A52" s="26">
        <v>41</v>
      </c>
      <c r="B52" s="33" t="s">
        <v>15</v>
      </c>
      <c r="C52" s="28" t="s">
        <v>96</v>
      </c>
      <c r="D52" s="29" t="s">
        <v>29</v>
      </c>
      <c r="E52" s="34">
        <v>100</v>
      </c>
      <c r="F52" s="8"/>
      <c r="G52" s="66">
        <f>E52*F52</f>
        <v>0</v>
      </c>
    </row>
    <row r="53" spans="1:7" s="3" customFormat="1" ht="15.75" customHeight="1" x14ac:dyDescent="0.2">
      <c r="A53" s="26">
        <v>42</v>
      </c>
      <c r="B53" s="33" t="s">
        <v>16</v>
      </c>
      <c r="C53" s="28" t="s">
        <v>55</v>
      </c>
      <c r="D53" s="29" t="s">
        <v>56</v>
      </c>
      <c r="E53" s="34">
        <v>10</v>
      </c>
      <c r="F53" s="8"/>
      <c r="G53" s="66">
        <f>E53*F53</f>
        <v>0</v>
      </c>
    </row>
    <row r="54" spans="1:7" s="3" customFormat="1" ht="15" customHeight="1" x14ac:dyDescent="0.2">
      <c r="A54" s="35"/>
      <c r="B54" s="36"/>
      <c r="C54" s="31" t="s">
        <v>89</v>
      </c>
      <c r="D54" s="37"/>
      <c r="E54" s="37"/>
      <c r="F54" s="18"/>
      <c r="G54" s="67"/>
    </row>
    <row r="55" spans="1:7" s="3" customFormat="1" ht="15.75" customHeight="1" x14ac:dyDescent="0.2">
      <c r="A55" s="26">
        <v>43</v>
      </c>
      <c r="B55" s="33" t="s">
        <v>8</v>
      </c>
      <c r="C55" s="28" t="s">
        <v>53</v>
      </c>
      <c r="D55" s="29" t="s">
        <v>29</v>
      </c>
      <c r="E55" s="34">
        <v>500</v>
      </c>
      <c r="F55" s="8"/>
      <c r="G55" s="66">
        <f>E55*F55</f>
        <v>0</v>
      </c>
    </row>
    <row r="56" spans="1:7" s="3" customFormat="1" ht="13.5" customHeight="1" x14ac:dyDescent="0.2">
      <c r="A56" s="26">
        <v>44</v>
      </c>
      <c r="B56" s="33" t="s">
        <v>9</v>
      </c>
      <c r="C56" s="28" t="s">
        <v>97</v>
      </c>
      <c r="D56" s="29" t="s">
        <v>29</v>
      </c>
      <c r="E56" s="34">
        <v>500</v>
      </c>
      <c r="F56" s="8"/>
      <c r="G56" s="66">
        <f>E56*F56</f>
        <v>0</v>
      </c>
    </row>
    <row r="57" spans="1:7" s="3" customFormat="1" ht="13.5" customHeight="1" x14ac:dyDescent="0.2">
      <c r="A57" s="26">
        <v>45</v>
      </c>
      <c r="B57" s="33" t="s">
        <v>9</v>
      </c>
      <c r="C57" s="28" t="s">
        <v>54</v>
      </c>
      <c r="D57" s="29" t="s">
        <v>29</v>
      </c>
      <c r="E57" s="34">
        <f>500*40</f>
        <v>20000</v>
      </c>
      <c r="F57" s="8"/>
      <c r="G57" s="66">
        <f>E57*F57</f>
        <v>0</v>
      </c>
    </row>
    <row r="58" spans="1:7" s="3" customFormat="1" ht="13.5" customHeight="1" x14ac:dyDescent="0.2">
      <c r="A58" s="26">
        <v>46</v>
      </c>
      <c r="B58" s="33" t="s">
        <v>15</v>
      </c>
      <c r="C58" s="28" t="s">
        <v>57</v>
      </c>
      <c r="D58" s="29" t="s">
        <v>29</v>
      </c>
      <c r="E58" s="34">
        <v>100</v>
      </c>
      <c r="F58" s="8"/>
      <c r="G58" s="66">
        <f>E58*F58</f>
        <v>0</v>
      </c>
    </row>
    <row r="59" spans="1:7" s="3" customFormat="1" ht="13.5" customHeight="1" x14ac:dyDescent="0.2">
      <c r="A59" s="43"/>
      <c r="B59" s="44"/>
      <c r="C59" s="45" t="s">
        <v>58</v>
      </c>
      <c r="D59" s="45"/>
      <c r="E59" s="46"/>
      <c r="F59" s="14"/>
      <c r="G59" s="66"/>
    </row>
    <row r="60" spans="1:7" s="3" customFormat="1" ht="13.5" customHeight="1" x14ac:dyDescent="0.2">
      <c r="A60" s="26">
        <v>47</v>
      </c>
      <c r="B60" s="33" t="s">
        <v>12</v>
      </c>
      <c r="C60" s="28" t="s">
        <v>59</v>
      </c>
      <c r="D60" s="29" t="s">
        <v>29</v>
      </c>
      <c r="E60" s="34">
        <v>1327</v>
      </c>
      <c r="F60" s="8"/>
      <c r="G60" s="66">
        <f>F60*E60</f>
        <v>0</v>
      </c>
    </row>
    <row r="61" spans="1:7" s="3" customFormat="1" ht="13.5" customHeight="1" x14ac:dyDescent="0.2">
      <c r="A61" s="43"/>
      <c r="B61" s="44"/>
      <c r="C61" s="45" t="s">
        <v>60</v>
      </c>
      <c r="D61" s="45"/>
      <c r="E61" s="46"/>
      <c r="F61" s="14"/>
      <c r="G61" s="68"/>
    </row>
    <row r="62" spans="1:7" s="3" customFormat="1" ht="13.5" customHeight="1" x14ac:dyDescent="0.2">
      <c r="A62" s="43"/>
      <c r="B62" s="44"/>
      <c r="C62" s="45" t="s">
        <v>61</v>
      </c>
      <c r="D62" s="45"/>
      <c r="E62" s="46"/>
      <c r="F62" s="14"/>
      <c r="G62" s="68"/>
    </row>
    <row r="63" spans="1:7" s="6" customFormat="1" ht="13.5" customHeight="1" x14ac:dyDescent="0.2">
      <c r="A63" s="26">
        <v>48</v>
      </c>
      <c r="B63" s="33" t="s">
        <v>5</v>
      </c>
      <c r="C63" s="28" t="s">
        <v>62</v>
      </c>
      <c r="D63" s="29" t="s">
        <v>56</v>
      </c>
      <c r="E63" s="34">
        <v>1</v>
      </c>
      <c r="F63" s="8"/>
      <c r="G63" s="66">
        <f>F63*E63</f>
        <v>0</v>
      </c>
    </row>
    <row r="64" spans="1:7" s="6" customFormat="1" ht="15" customHeight="1" x14ac:dyDescent="0.2">
      <c r="A64" s="38">
        <v>49</v>
      </c>
      <c r="B64" s="33" t="s">
        <v>1</v>
      </c>
      <c r="C64" s="39" t="s">
        <v>63</v>
      </c>
      <c r="D64" s="29" t="s">
        <v>56</v>
      </c>
      <c r="E64" s="41">
        <v>1</v>
      </c>
      <c r="F64" s="16"/>
      <c r="G64" s="66">
        <f t="shared" ref="G64:G86" si="3">F64*E64</f>
        <v>0</v>
      </c>
    </row>
    <row r="65" spans="1:7" s="6" customFormat="1" ht="13.5" customHeight="1" x14ac:dyDescent="0.2">
      <c r="A65" s="26">
        <v>50</v>
      </c>
      <c r="B65" s="33" t="s">
        <v>5</v>
      </c>
      <c r="C65" s="28" t="s">
        <v>64</v>
      </c>
      <c r="D65" s="29" t="s">
        <v>49</v>
      </c>
      <c r="E65" s="34">
        <v>30</v>
      </c>
      <c r="F65" s="8"/>
      <c r="G65" s="66">
        <f t="shared" si="3"/>
        <v>0</v>
      </c>
    </row>
    <row r="66" spans="1:7" s="6" customFormat="1" ht="15" customHeight="1" x14ac:dyDescent="0.2">
      <c r="A66" s="38">
        <v>51</v>
      </c>
      <c r="B66" s="33" t="s">
        <v>4</v>
      </c>
      <c r="C66" s="39" t="s">
        <v>65</v>
      </c>
      <c r="D66" s="40" t="s">
        <v>49</v>
      </c>
      <c r="E66" s="41">
        <v>31.5</v>
      </c>
      <c r="F66" s="16"/>
      <c r="G66" s="66">
        <f t="shared" si="3"/>
        <v>0</v>
      </c>
    </row>
    <row r="67" spans="1:7" s="6" customFormat="1" ht="13.5" customHeight="1" x14ac:dyDescent="0.2">
      <c r="A67" s="26">
        <v>52</v>
      </c>
      <c r="B67" s="33" t="s">
        <v>5</v>
      </c>
      <c r="C67" s="28" t="s">
        <v>66</v>
      </c>
      <c r="D67" s="29" t="s">
        <v>56</v>
      </c>
      <c r="E67" s="34">
        <v>6</v>
      </c>
      <c r="F67" s="8"/>
      <c r="G67" s="66">
        <f t="shared" si="3"/>
        <v>0</v>
      </c>
    </row>
    <row r="68" spans="1:7" s="6" customFormat="1" ht="16.5" customHeight="1" x14ac:dyDescent="0.2">
      <c r="A68" s="38">
        <v>53</v>
      </c>
      <c r="B68" s="33" t="s">
        <v>4</v>
      </c>
      <c r="C68" s="39" t="s">
        <v>67</v>
      </c>
      <c r="D68" s="40" t="s">
        <v>56</v>
      </c>
      <c r="E68" s="41">
        <v>2</v>
      </c>
      <c r="F68" s="16"/>
      <c r="G68" s="66">
        <f t="shared" si="3"/>
        <v>0</v>
      </c>
    </row>
    <row r="69" spans="1:7" s="6" customFormat="1" ht="13.5" customHeight="1" x14ac:dyDescent="0.2">
      <c r="A69" s="38">
        <v>54</v>
      </c>
      <c r="B69" s="33" t="s">
        <v>4</v>
      </c>
      <c r="C69" s="39" t="s">
        <v>68</v>
      </c>
      <c r="D69" s="40" t="s">
        <v>56</v>
      </c>
      <c r="E69" s="41">
        <v>4</v>
      </c>
      <c r="F69" s="16"/>
      <c r="G69" s="66">
        <f t="shared" si="3"/>
        <v>0</v>
      </c>
    </row>
    <row r="70" spans="1:7" s="6" customFormat="1" ht="13.5" customHeight="1" x14ac:dyDescent="0.2">
      <c r="A70" s="26">
        <v>55</v>
      </c>
      <c r="B70" s="33" t="s">
        <v>5</v>
      </c>
      <c r="C70" s="28" t="s">
        <v>62</v>
      </c>
      <c r="D70" s="29" t="s">
        <v>56</v>
      </c>
      <c r="E70" s="34">
        <v>4</v>
      </c>
      <c r="F70" s="8"/>
      <c r="G70" s="66">
        <f t="shared" si="3"/>
        <v>0</v>
      </c>
    </row>
    <row r="71" spans="1:7" s="6" customFormat="1" ht="18" customHeight="1" x14ac:dyDescent="0.2">
      <c r="A71" s="38">
        <v>56</v>
      </c>
      <c r="B71" s="33" t="s">
        <v>4</v>
      </c>
      <c r="C71" s="39" t="s">
        <v>69</v>
      </c>
      <c r="D71" s="40" t="s">
        <v>56</v>
      </c>
      <c r="E71" s="41">
        <v>2</v>
      </c>
      <c r="F71" s="16"/>
      <c r="G71" s="66">
        <f t="shared" si="3"/>
        <v>0</v>
      </c>
    </row>
    <row r="72" spans="1:7" s="6" customFormat="1" ht="13.5" customHeight="1" x14ac:dyDescent="0.2">
      <c r="A72" s="38">
        <v>57</v>
      </c>
      <c r="B72" s="33" t="s">
        <v>4</v>
      </c>
      <c r="C72" s="39" t="s">
        <v>70</v>
      </c>
      <c r="D72" s="40" t="s">
        <v>56</v>
      </c>
      <c r="E72" s="41">
        <v>2</v>
      </c>
      <c r="F72" s="16"/>
      <c r="G72" s="66">
        <f t="shared" si="3"/>
        <v>0</v>
      </c>
    </row>
    <row r="73" spans="1:7" s="6" customFormat="1" ht="13.5" customHeight="1" x14ac:dyDescent="0.2">
      <c r="A73" s="26">
        <v>58</v>
      </c>
      <c r="B73" s="33" t="s">
        <v>5</v>
      </c>
      <c r="C73" s="28" t="s">
        <v>71</v>
      </c>
      <c r="D73" s="29" t="s">
        <v>56</v>
      </c>
      <c r="E73" s="34">
        <v>2</v>
      </c>
      <c r="F73" s="8"/>
      <c r="G73" s="66">
        <f t="shared" si="3"/>
        <v>0</v>
      </c>
    </row>
    <row r="74" spans="1:7" s="6" customFormat="1" ht="13.5" customHeight="1" x14ac:dyDescent="0.2">
      <c r="A74" s="38">
        <v>59</v>
      </c>
      <c r="B74" s="33" t="s">
        <v>4</v>
      </c>
      <c r="C74" s="39" t="s">
        <v>72</v>
      </c>
      <c r="D74" s="40" t="s">
        <v>56</v>
      </c>
      <c r="E74" s="41">
        <v>2</v>
      </c>
      <c r="F74" s="16"/>
      <c r="G74" s="66">
        <f t="shared" si="3"/>
        <v>0</v>
      </c>
    </row>
    <row r="75" spans="1:7" s="6" customFormat="1" ht="13.5" customHeight="1" x14ac:dyDescent="0.2">
      <c r="A75" s="26">
        <v>60</v>
      </c>
      <c r="B75" s="33" t="s">
        <v>5</v>
      </c>
      <c r="C75" s="28" t="s">
        <v>73</v>
      </c>
      <c r="D75" s="29" t="s">
        <v>56</v>
      </c>
      <c r="E75" s="34">
        <v>8</v>
      </c>
      <c r="F75" s="8"/>
      <c r="G75" s="66">
        <f t="shared" si="3"/>
        <v>0</v>
      </c>
    </row>
    <row r="76" spans="1:7" s="6" customFormat="1" ht="15.75" customHeight="1" x14ac:dyDescent="0.2">
      <c r="A76" s="38">
        <v>61</v>
      </c>
      <c r="B76" s="33" t="s">
        <v>4</v>
      </c>
      <c r="C76" s="39" t="s">
        <v>74</v>
      </c>
      <c r="D76" s="40" t="s">
        <v>56</v>
      </c>
      <c r="E76" s="41">
        <v>8</v>
      </c>
      <c r="F76" s="16"/>
      <c r="G76" s="66">
        <f t="shared" si="3"/>
        <v>0</v>
      </c>
    </row>
    <row r="77" spans="1:7" s="6" customFormat="1" ht="13.5" customHeight="1" x14ac:dyDescent="0.2">
      <c r="A77" s="26">
        <v>62</v>
      </c>
      <c r="B77" s="33" t="s">
        <v>5</v>
      </c>
      <c r="C77" s="28" t="s">
        <v>75</v>
      </c>
      <c r="D77" s="29" t="s">
        <v>56</v>
      </c>
      <c r="E77" s="34">
        <v>8</v>
      </c>
      <c r="F77" s="8"/>
      <c r="G77" s="66">
        <f t="shared" si="3"/>
        <v>0</v>
      </c>
    </row>
    <row r="78" spans="1:7" s="6" customFormat="1" ht="13.5" customHeight="1" x14ac:dyDescent="0.2">
      <c r="A78" s="38">
        <v>63</v>
      </c>
      <c r="B78" s="33" t="s">
        <v>5</v>
      </c>
      <c r="C78" s="39" t="s">
        <v>76</v>
      </c>
      <c r="D78" s="40" t="s">
        <v>56</v>
      </c>
      <c r="E78" s="41">
        <v>8</v>
      </c>
      <c r="F78" s="16"/>
      <c r="G78" s="66">
        <f t="shared" si="3"/>
        <v>0</v>
      </c>
    </row>
    <row r="79" spans="1:7" s="3" customFormat="1" ht="13.5" customHeight="1" x14ac:dyDescent="0.2">
      <c r="A79" s="26">
        <v>64</v>
      </c>
      <c r="B79" s="33" t="s">
        <v>4</v>
      </c>
      <c r="C79" s="28" t="s">
        <v>77</v>
      </c>
      <c r="D79" s="29" t="s">
        <v>78</v>
      </c>
      <c r="E79" s="34">
        <v>875.2</v>
      </c>
      <c r="F79" s="8"/>
      <c r="G79" s="66">
        <f t="shared" si="3"/>
        <v>0</v>
      </c>
    </row>
    <row r="80" spans="1:7" s="3" customFormat="1" ht="13.5" customHeight="1" x14ac:dyDescent="0.2">
      <c r="A80" s="26">
        <v>65</v>
      </c>
      <c r="B80" s="33" t="s">
        <v>5</v>
      </c>
      <c r="C80" s="28" t="s">
        <v>79</v>
      </c>
      <c r="D80" s="29" t="s">
        <v>78</v>
      </c>
      <c r="E80" s="34">
        <v>922.904</v>
      </c>
      <c r="F80" s="8"/>
      <c r="G80" s="66">
        <f t="shared" si="3"/>
        <v>0</v>
      </c>
    </row>
    <row r="81" spans="1:9" s="3" customFormat="1" ht="13.5" customHeight="1" x14ac:dyDescent="0.2">
      <c r="A81" s="26">
        <v>66</v>
      </c>
      <c r="B81" s="33" t="s">
        <v>14</v>
      </c>
      <c r="C81" s="28" t="s">
        <v>80</v>
      </c>
      <c r="D81" s="29" t="s">
        <v>78</v>
      </c>
      <c r="E81" s="34">
        <v>922.904</v>
      </c>
      <c r="F81" s="8"/>
      <c r="G81" s="66">
        <f t="shared" si="3"/>
        <v>0</v>
      </c>
    </row>
    <row r="82" spans="1:9" s="3" customFormat="1" ht="13.5" customHeight="1" x14ac:dyDescent="0.2">
      <c r="A82" s="43"/>
      <c r="B82" s="44"/>
      <c r="C82" s="45" t="s">
        <v>81</v>
      </c>
      <c r="D82" s="45"/>
      <c r="E82" s="46"/>
      <c r="F82" s="14"/>
      <c r="G82" s="66"/>
    </row>
    <row r="83" spans="1:9" s="3" customFormat="1" ht="15.75" customHeight="1" x14ac:dyDescent="0.2">
      <c r="A83" s="26">
        <v>67</v>
      </c>
      <c r="B83" s="33" t="s">
        <v>5</v>
      </c>
      <c r="C83" s="28" t="s">
        <v>82</v>
      </c>
      <c r="D83" s="29" t="s">
        <v>56</v>
      </c>
      <c r="E83" s="34">
        <v>2</v>
      </c>
      <c r="F83" s="8"/>
      <c r="G83" s="66">
        <f t="shared" si="3"/>
        <v>0</v>
      </c>
    </row>
    <row r="84" spans="1:9" s="6" customFormat="1" ht="15.75" customHeight="1" x14ac:dyDescent="0.2">
      <c r="A84" s="38">
        <v>68</v>
      </c>
      <c r="B84" s="33" t="s">
        <v>2</v>
      </c>
      <c r="C84" s="39" t="s">
        <v>83</v>
      </c>
      <c r="D84" s="40" t="s">
        <v>56</v>
      </c>
      <c r="E84" s="41">
        <v>2</v>
      </c>
      <c r="F84" s="16"/>
      <c r="G84" s="66">
        <f t="shared" si="3"/>
        <v>0</v>
      </c>
    </row>
    <row r="85" spans="1:9" s="6" customFormat="1" ht="16.5" customHeight="1" x14ac:dyDescent="0.2">
      <c r="A85" s="38">
        <v>69</v>
      </c>
      <c r="B85" s="33" t="s">
        <v>2</v>
      </c>
      <c r="C85" s="39" t="s">
        <v>84</v>
      </c>
      <c r="D85" s="40" t="s">
        <v>56</v>
      </c>
      <c r="E85" s="41">
        <v>2</v>
      </c>
      <c r="F85" s="16"/>
      <c r="G85" s="66">
        <f t="shared" si="3"/>
        <v>0</v>
      </c>
    </row>
    <row r="86" spans="1:9" s="3" customFormat="1" ht="13.5" customHeight="1" x14ac:dyDescent="0.2">
      <c r="A86" s="26">
        <v>70</v>
      </c>
      <c r="B86" s="33" t="s">
        <v>2</v>
      </c>
      <c r="C86" s="28" t="s">
        <v>79</v>
      </c>
      <c r="D86" s="29" t="s">
        <v>78</v>
      </c>
      <c r="E86" s="34">
        <v>1477</v>
      </c>
      <c r="F86" s="8"/>
      <c r="G86" s="66">
        <f t="shared" si="3"/>
        <v>0</v>
      </c>
    </row>
    <row r="87" spans="1:9" s="3" customFormat="1" ht="13.5" customHeight="1" x14ac:dyDescent="0.2">
      <c r="A87" s="26"/>
      <c r="B87" s="33"/>
      <c r="C87" s="31" t="s">
        <v>125</v>
      </c>
      <c r="D87" s="37"/>
      <c r="E87" s="37"/>
      <c r="F87" s="18"/>
      <c r="G87" s="67"/>
    </row>
    <row r="88" spans="1:9" s="3" customFormat="1" ht="13.5" customHeight="1" x14ac:dyDescent="0.2">
      <c r="A88" s="26">
        <v>71</v>
      </c>
      <c r="B88" s="27" t="s">
        <v>123</v>
      </c>
      <c r="C88" s="28" t="s">
        <v>122</v>
      </c>
      <c r="D88" s="29" t="s">
        <v>56</v>
      </c>
      <c r="E88" s="34">
        <v>12</v>
      </c>
      <c r="F88" s="8"/>
      <c r="G88" s="66">
        <f>F88*E88</f>
        <v>0</v>
      </c>
    </row>
    <row r="89" spans="1:9" s="3" customFormat="1" ht="13.5" customHeight="1" x14ac:dyDescent="0.2">
      <c r="A89" s="26">
        <v>72</v>
      </c>
      <c r="B89" s="27" t="s">
        <v>124</v>
      </c>
      <c r="C89" s="28" t="s">
        <v>127</v>
      </c>
      <c r="D89" s="29" t="s">
        <v>56</v>
      </c>
      <c r="E89" s="34">
        <v>12</v>
      </c>
      <c r="F89" s="8"/>
      <c r="G89" s="66">
        <f>F89*E89</f>
        <v>0</v>
      </c>
    </row>
    <row r="90" spans="1:9" s="3" customFormat="1" ht="16.5" customHeight="1" x14ac:dyDescent="0.2">
      <c r="A90" s="35"/>
      <c r="B90" s="36"/>
      <c r="C90" s="31" t="s">
        <v>90</v>
      </c>
      <c r="D90" s="37"/>
      <c r="E90" s="37"/>
      <c r="F90" s="18"/>
      <c r="G90" s="67"/>
    </row>
    <row r="91" spans="1:9" s="3" customFormat="1" ht="15" customHeight="1" x14ac:dyDescent="0.2">
      <c r="A91" s="26">
        <v>73</v>
      </c>
      <c r="B91" s="33" t="s">
        <v>16</v>
      </c>
      <c r="C91" s="28" t="s">
        <v>117</v>
      </c>
      <c r="D91" s="29" t="s">
        <v>56</v>
      </c>
      <c r="E91" s="34">
        <v>10</v>
      </c>
      <c r="F91" s="8"/>
      <c r="G91" s="66">
        <f t="shared" ref="G91:G98" si="4">F91*E91</f>
        <v>0</v>
      </c>
    </row>
    <row r="92" spans="1:9" s="3" customFormat="1" ht="15" customHeight="1" x14ac:dyDescent="0.2">
      <c r="A92" s="26">
        <v>74</v>
      </c>
      <c r="B92" s="27" t="s">
        <v>124</v>
      </c>
      <c r="C92" s="28" t="s">
        <v>118</v>
      </c>
      <c r="D92" s="29" t="s">
        <v>56</v>
      </c>
      <c r="E92" s="34">
        <v>10</v>
      </c>
      <c r="F92" s="8"/>
      <c r="G92" s="66">
        <f t="shared" si="4"/>
        <v>0</v>
      </c>
    </row>
    <row r="93" spans="1:9" s="3" customFormat="1" ht="14.25" customHeight="1" x14ac:dyDescent="0.2">
      <c r="A93" s="26">
        <v>75</v>
      </c>
      <c r="B93" s="27" t="s">
        <v>124</v>
      </c>
      <c r="C93" s="28" t="s">
        <v>121</v>
      </c>
      <c r="D93" s="29" t="s">
        <v>56</v>
      </c>
      <c r="E93" s="34">
        <v>10</v>
      </c>
      <c r="F93" s="8"/>
      <c r="G93" s="66">
        <f t="shared" si="4"/>
        <v>0</v>
      </c>
    </row>
    <row r="94" spans="1:9" s="3" customFormat="1" ht="14.25" customHeight="1" x14ac:dyDescent="0.2">
      <c r="A94" s="26">
        <v>76</v>
      </c>
      <c r="B94" s="27" t="s">
        <v>124</v>
      </c>
      <c r="C94" s="28" t="s">
        <v>119</v>
      </c>
      <c r="D94" s="29" t="s">
        <v>56</v>
      </c>
      <c r="E94" s="34">
        <v>10</v>
      </c>
      <c r="F94" s="8"/>
      <c r="G94" s="66">
        <f t="shared" si="4"/>
        <v>0</v>
      </c>
    </row>
    <row r="95" spans="1:9" s="3" customFormat="1" ht="15.75" customHeight="1" x14ac:dyDescent="0.2">
      <c r="A95" s="26">
        <v>77</v>
      </c>
      <c r="B95" s="27" t="s">
        <v>124</v>
      </c>
      <c r="C95" s="28" t="s">
        <v>120</v>
      </c>
      <c r="D95" s="29" t="s">
        <v>56</v>
      </c>
      <c r="E95" s="34">
        <v>10</v>
      </c>
      <c r="F95" s="8"/>
      <c r="G95" s="66">
        <f t="shared" si="4"/>
        <v>0</v>
      </c>
    </row>
    <row r="96" spans="1:9" s="3" customFormat="1" ht="16.5" customHeight="1" x14ac:dyDescent="0.2">
      <c r="A96" s="35">
        <v>78</v>
      </c>
      <c r="B96" s="27" t="s">
        <v>107</v>
      </c>
      <c r="C96" s="47" t="s">
        <v>100</v>
      </c>
      <c r="D96" s="48" t="s">
        <v>85</v>
      </c>
      <c r="E96" s="49">
        <v>1</v>
      </c>
      <c r="F96" s="15"/>
      <c r="G96" s="69">
        <f>F96*E96</f>
        <v>0</v>
      </c>
      <c r="I96" s="6" t="s">
        <v>94</v>
      </c>
    </row>
    <row r="97" spans="1:9" s="3" customFormat="1" ht="18" customHeight="1" x14ac:dyDescent="0.2">
      <c r="A97" s="35">
        <v>79</v>
      </c>
      <c r="B97" s="27" t="s">
        <v>108</v>
      </c>
      <c r="C97" s="47" t="s">
        <v>104</v>
      </c>
      <c r="D97" s="48" t="s">
        <v>56</v>
      </c>
      <c r="E97" s="49">
        <v>1</v>
      </c>
      <c r="F97" s="15"/>
      <c r="G97" s="69">
        <f>F97*E97</f>
        <v>0</v>
      </c>
    </row>
    <row r="98" spans="1:9" s="3" customFormat="1" ht="18" customHeight="1" x14ac:dyDescent="0.2">
      <c r="A98" s="35">
        <v>80</v>
      </c>
      <c r="B98" s="33" t="s">
        <v>17</v>
      </c>
      <c r="C98" s="47" t="s">
        <v>98</v>
      </c>
      <c r="D98" s="48" t="s">
        <v>85</v>
      </c>
      <c r="E98" s="49">
        <v>1</v>
      </c>
      <c r="F98" s="15"/>
      <c r="G98" s="69">
        <f t="shared" si="4"/>
        <v>0</v>
      </c>
    </row>
    <row r="99" spans="1:9" s="3" customFormat="1" ht="18" customHeight="1" x14ac:dyDescent="0.2">
      <c r="A99" s="50"/>
      <c r="B99" s="51"/>
      <c r="C99" s="52" t="s">
        <v>109</v>
      </c>
      <c r="D99" s="53"/>
      <c r="E99" s="53"/>
      <c r="F99" s="19"/>
      <c r="G99" s="70">
        <f>SUM(G2:G98)</f>
        <v>0</v>
      </c>
    </row>
    <row r="100" spans="1:9" ht="14.25" customHeight="1" thickBot="1" x14ac:dyDescent="0.2">
      <c r="A100" s="54"/>
      <c r="B100" s="55"/>
      <c r="C100" s="56" t="s">
        <v>110</v>
      </c>
      <c r="D100" s="57"/>
      <c r="E100" s="57"/>
      <c r="F100" s="20"/>
      <c r="G100" s="71">
        <f>G99*1.21</f>
        <v>0</v>
      </c>
      <c r="I100" s="7"/>
    </row>
    <row r="102" spans="1:9" ht="12" customHeight="1" x14ac:dyDescent="0.15">
      <c r="A102" s="74"/>
      <c r="B102" s="74"/>
      <c r="C102" s="74"/>
      <c r="F102" s="5"/>
    </row>
    <row r="103" spans="1:9" ht="12" customHeight="1" x14ac:dyDescent="0.15">
      <c r="C103" s="61" t="s">
        <v>94</v>
      </c>
    </row>
    <row r="104" spans="1:9" ht="12" customHeight="1" x14ac:dyDescent="0.15">
      <c r="E104" s="62" t="s">
        <v>94</v>
      </c>
      <c r="G104" s="73" t="s">
        <v>94</v>
      </c>
    </row>
    <row r="105" spans="1:9" ht="12" customHeight="1" x14ac:dyDescent="0.15">
      <c r="C105" s="61" t="s">
        <v>94</v>
      </c>
    </row>
    <row r="107" spans="1:9" ht="12" customHeight="1" x14ac:dyDescent="0.15">
      <c r="E107" s="62" t="s">
        <v>94</v>
      </c>
    </row>
    <row r="110" spans="1:9" ht="12" customHeight="1" x14ac:dyDescent="0.15">
      <c r="E110" s="59" t="s">
        <v>94</v>
      </c>
    </row>
  </sheetData>
  <sheetProtection password="C694" sheet="1" objects="1" scenarios="1"/>
  <mergeCells count="1">
    <mergeCell ref="A102:C102"/>
  </mergeCells>
  <phoneticPr fontId="1" type="noConversion"/>
  <pageMargins left="0.39370078740157483" right="0.39370078740157483" top="0.78740157480314965" bottom="0.78740157480314965" header="0" footer="0"/>
  <pageSetup paperSize="9" scale="70" fitToHeight="2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Plucha Vladimír</dc:creator>
  <cp:lastModifiedBy>Mičánková Ilona Bc.</cp:lastModifiedBy>
  <cp:lastPrinted>2014-12-16T11:58:46Z</cp:lastPrinted>
  <dcterms:created xsi:type="dcterms:W3CDTF">2012-08-23T09:31:56Z</dcterms:created>
  <dcterms:modified xsi:type="dcterms:W3CDTF">2015-02-23T11:17:52Z</dcterms:modified>
</cp:coreProperties>
</file>